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K:\LOCALGVT\2023\COSTREPT\Exhibit Values\internet\"/>
    </mc:Choice>
  </mc:AlternateContent>
  <xr:revisionPtr revIDLastSave="0" documentId="13_ncr:1_{F2293A63-54CF-4E4D-BB7C-CD9B0AFCA614}" xr6:coauthVersionLast="47" xr6:coauthVersionMax="47" xr10:uidLastSave="{00000000-0000-0000-0000-000000000000}"/>
  <bookViews>
    <workbookView xWindow="-120" yWindow="-120" windowWidth="29040" windowHeight="15720" xr2:uid="{3D0788A4-1238-48CE-801B-0A185383FAA4}"/>
  </bookViews>
  <sheets>
    <sheet name="COVER" sheetId="22" r:id="rId1"/>
    <sheet name="Transmittal Letter" sheetId="23" r:id="rId2"/>
    <sheet name="Table of Contents" sheetId="20" r:id="rId3"/>
    <sheet name="Exhibit A" sheetId="19" r:id="rId4"/>
    <sheet name="Exhibit B" sheetId="18" r:id="rId5"/>
    <sheet name="Exhibit B1" sheetId="17" r:id="rId6"/>
    <sheet name="Exhibit B2" sheetId="16" r:id="rId7"/>
    <sheet name="Exhibit C" sheetId="15" r:id="rId8"/>
    <sheet name="Exhibit C1" sheetId="14" r:id="rId9"/>
    <sheet name="Exhibit C2" sheetId="13" r:id="rId10"/>
    <sheet name="Exhibit C3" sheetId="12" r:id="rId11"/>
    <sheet name="Exhibit C4" sheetId="11" r:id="rId12"/>
    <sheet name="Exhibit C5" sheetId="10" r:id="rId13"/>
    <sheet name="Exhibit C6" sheetId="9" r:id="rId14"/>
    <sheet name="Exhibit C7" sheetId="8" r:id="rId15"/>
    <sheet name="Exhibit C8" sheetId="7" r:id="rId16"/>
    <sheet name="Exhibit D" sheetId="5" r:id="rId17"/>
    <sheet name="Exhibit E" sheetId="4" r:id="rId18"/>
    <sheet name="Exhibit F" sheetId="3" r:id="rId19"/>
    <sheet name="Exhibit G" sheetId="2" r:id="rId20"/>
    <sheet name="Exhibit H" sheetId="1" r:id="rId21"/>
  </sheets>
  <definedNames>
    <definedName name="__123Graph_A" localSheetId="7" hidden="1">'Exhibit C'!$C$161:$C$200</definedName>
    <definedName name="__123Graph_A" localSheetId="10" hidden="1">'Exhibit C3'!$A$3:$A$3</definedName>
    <definedName name="__123Graph_A" localSheetId="2" hidden="1">#REF!</definedName>
    <definedName name="__123Graph_A" hidden="1">'Exhibit D'!#REF!</definedName>
    <definedName name="__123Graph_B" localSheetId="7" hidden="1">'Exhibit C'!#REF!</definedName>
    <definedName name="__123Graph_B" localSheetId="2" hidden="1">#REF!</definedName>
    <definedName name="__123Graph_B" hidden="1">'Exhibit D'!#REF!</definedName>
    <definedName name="__123Graph_C" localSheetId="7" hidden="1">'Exhibit C'!$D$161:$D$200</definedName>
    <definedName name="__123Graph_C" localSheetId="2" hidden="1">#REF!</definedName>
    <definedName name="__123Graph_C" hidden="1">'Exhibit D'!$C$4:$C$44</definedName>
    <definedName name="__123Graph_D" localSheetId="7" hidden="1">'Exhibit C'!$E$161:$E$200</definedName>
    <definedName name="__123Graph_D" localSheetId="2" hidden="1">#REF!</definedName>
    <definedName name="__123Graph_D" hidden="1">'Exhibit D'!#REF!</definedName>
    <definedName name="__123Graph_E" localSheetId="7" hidden="1">'Exhibit C'!$F$161:$F$200</definedName>
    <definedName name="__123Graph_E" localSheetId="2" hidden="1">#REF!</definedName>
    <definedName name="__123Graph_E" hidden="1">'Exhibit D'!$D$4:$D$44</definedName>
    <definedName name="__123Graph_F" localSheetId="7" hidden="1">'Exhibit C'!#REF!</definedName>
    <definedName name="__123Graph_F" localSheetId="2" hidden="1">#REF!</definedName>
    <definedName name="__123Graph_F" hidden="1">'Exhibit D'!#REF!</definedName>
    <definedName name="__123Graph_X" localSheetId="7" hidden="1">'Exhibit C'!#REF!</definedName>
    <definedName name="__123Graph_X" localSheetId="2" hidden="1">#REF!</definedName>
    <definedName name="__123Graph_X" hidden="1">'Exhibit D'!#REF!</definedName>
    <definedName name="_Fill" localSheetId="5" hidden="1">'Exhibit B1'!#REF!</definedName>
    <definedName name="_Fill" localSheetId="7" hidden="1">'Exhibit C'!#REF!</definedName>
    <definedName name="_Fill" localSheetId="8" hidden="1">'Exhibit C1'!#REF!</definedName>
    <definedName name="_Fill" localSheetId="2" hidden="1">#REF!</definedName>
    <definedName name="_Fill" hidden="1">'Exhibit C2'!#REF!</definedName>
    <definedName name="_xlnm._FilterDatabase" localSheetId="5" hidden="1">'Exhibit B1'!$A$6:$AN$45</definedName>
    <definedName name="_xlnm._FilterDatabase" localSheetId="9" hidden="1">'Exhibit C2'!$B$200:$B$200</definedName>
    <definedName name="_xlnm._FilterDatabase" localSheetId="11" hidden="1">'Exhibit C4'!$A$6:$AB$45</definedName>
    <definedName name="_xlnm._FilterDatabase" localSheetId="12" hidden="1">'Exhibit C5'!$53:$149</definedName>
    <definedName name="_xlnm._FilterDatabase" localSheetId="13" hidden="1">'Exhibit C6'!$56:$152</definedName>
    <definedName name="_xlnm._FilterDatabase" localSheetId="16" hidden="1">'Exhibit D'!$A$53:$Y$149</definedName>
    <definedName name="_Regression_Int" localSheetId="3" hidden="1">1</definedName>
    <definedName name="_Regression_Int" localSheetId="11" hidden="1">1</definedName>
    <definedName name="_Regression_Int" localSheetId="12" hidden="1">1</definedName>
    <definedName name="_Regression_Int" localSheetId="13"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Regression_Int" localSheetId="18" hidden="1">1</definedName>
    <definedName name="_Regression_Int" localSheetId="19" hidden="1">1</definedName>
    <definedName name="_xlnm.Print_Area" localSheetId="3">'Exhibit A'!$A$1:$AC$220</definedName>
    <definedName name="_xlnm.Print_Area" localSheetId="4">'Exhibit B'!$A$1:$AH$212</definedName>
    <definedName name="_xlnm.Print_Area" localSheetId="6">'Exhibit B2'!$A$1:$S$209</definedName>
    <definedName name="_xlnm.Print_Area" localSheetId="7">'Exhibit C'!$A$1:$AN$215</definedName>
    <definedName name="_xlnm.Print_Area" localSheetId="8">'Exhibit C1'!$A$1:$AC$212</definedName>
    <definedName name="_xlnm.Print_Area" localSheetId="9">'Exhibit C2'!$A$1:$T$212</definedName>
    <definedName name="_xlnm.Print_Area" localSheetId="10">'Exhibit C3'!$A$1:$AI$213</definedName>
    <definedName name="_xlnm.Print_Area" localSheetId="11">'Exhibit C4'!$A$1:$X$213</definedName>
    <definedName name="_xlnm.Print_Area" localSheetId="12">'Exhibit C5'!$A$1:$Z$213</definedName>
    <definedName name="_xlnm.Print_Area" localSheetId="13">'Exhibit C6'!$A$1:$AJ$222</definedName>
    <definedName name="_xlnm.Print_Area" localSheetId="14">'Exhibit C7'!$A$1:$V$213</definedName>
    <definedName name="_xlnm.Print_Area" localSheetId="15">'Exhibit C8'!$A$1:$V$212</definedName>
    <definedName name="_xlnm.Print_Area" localSheetId="18">'Exhibit F'!$A$4:$V$245</definedName>
    <definedName name="_xlnm.Print_Area" localSheetId="20">'Exhibit H'!$A$1:$L$148</definedName>
    <definedName name="_xlnm.Print_Area" localSheetId="2">'Table of Contents'!$A$1:$C$23</definedName>
    <definedName name="Print_Area_MI" localSheetId="3">'Exhibit A'!$A$1:$V$206</definedName>
    <definedName name="Print_Area_MI" localSheetId="11">'Exhibit C4'!$B$1:$X$213</definedName>
    <definedName name="Print_Area_MI" localSheetId="15">'Exhibit C8'!$A$1:$V$197</definedName>
    <definedName name="Print_Area_MI" localSheetId="16">'Exhibit D'!$A$1:$R$212</definedName>
    <definedName name="Print_Area_MI" localSheetId="17">'Exhibit E'!$A$1:$R$213</definedName>
    <definedName name="Print_Area_MI" localSheetId="2">#REF!</definedName>
    <definedName name="Print_Area_MI">'Exhibit G'!$A$1:$O$214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7" i="17" l="1"/>
  <c r="G197" i="17"/>
  <c r="AB7" i="18" l="1"/>
  <c r="AC7" i="18" s="1"/>
  <c r="K159" i="17" l="1"/>
  <c r="K160" i="17"/>
  <c r="K161" i="17"/>
  <c r="K162" i="17"/>
  <c r="K163" i="17"/>
  <c r="K164" i="17"/>
  <c r="K165" i="17"/>
  <c r="K166" i="17"/>
  <c r="K167" i="17"/>
  <c r="K168" i="17"/>
  <c r="K169" i="17"/>
  <c r="K170" i="17"/>
  <c r="K171" i="17"/>
  <c r="K172" i="17"/>
  <c r="K173" i="17"/>
  <c r="K174" i="17"/>
  <c r="K175" i="17"/>
  <c r="K176" i="17"/>
  <c r="K177" i="17"/>
  <c r="K178" i="17"/>
  <c r="K179" i="17"/>
  <c r="K180" i="17"/>
  <c r="K181" i="17"/>
  <c r="K182" i="17"/>
  <c r="K183" i="17"/>
  <c r="K184" i="17"/>
  <c r="K185" i="17"/>
  <c r="K186" i="17"/>
  <c r="K187" i="17"/>
  <c r="K188" i="17"/>
  <c r="K189" i="17"/>
  <c r="K190" i="17"/>
  <c r="K191" i="17"/>
  <c r="K192" i="17"/>
  <c r="K193" i="17"/>
  <c r="K194" i="17"/>
  <c r="K158" i="17"/>
  <c r="G159" i="17"/>
  <c r="G160" i="17"/>
  <c r="G161" i="17"/>
  <c r="G162" i="17"/>
  <c r="G163" i="17"/>
  <c r="G164" i="17"/>
  <c r="G165" i="17"/>
  <c r="G166" i="17"/>
  <c r="G167" i="17"/>
  <c r="G168" i="17"/>
  <c r="G169" i="17"/>
  <c r="G170" i="17"/>
  <c r="G171" i="17"/>
  <c r="G172" i="17"/>
  <c r="G173" i="17"/>
  <c r="G174" i="17"/>
  <c r="G175" i="17"/>
  <c r="G176" i="17"/>
  <c r="G177" i="17"/>
  <c r="G178" i="17"/>
  <c r="G179" i="17"/>
  <c r="G180" i="17"/>
  <c r="G181" i="17"/>
  <c r="G182" i="17"/>
  <c r="G183" i="17"/>
  <c r="G184" i="17"/>
  <c r="G185" i="17"/>
  <c r="G186" i="17"/>
  <c r="G187" i="17"/>
  <c r="G188" i="17"/>
  <c r="G189" i="17"/>
  <c r="G190" i="17"/>
  <c r="G191" i="17"/>
  <c r="G192" i="17"/>
  <c r="G193" i="17"/>
  <c r="G194" i="17"/>
  <c r="G158" i="17"/>
  <c r="K55" i="17"/>
  <c r="K56" i="17"/>
  <c r="K57" i="17"/>
  <c r="K58" i="17"/>
  <c r="K59" i="17"/>
  <c r="K60" i="17"/>
  <c r="K61" i="17"/>
  <c r="K62" i="17"/>
  <c r="K63" i="17"/>
  <c r="K64" i="17"/>
  <c r="K65" i="17"/>
  <c r="K66" i="17"/>
  <c r="K67" i="17"/>
  <c r="K68" i="17"/>
  <c r="K69" i="17"/>
  <c r="K70" i="17"/>
  <c r="K71" i="17"/>
  <c r="K72" i="17"/>
  <c r="K73" i="17"/>
  <c r="K74" i="17"/>
  <c r="K75" i="17"/>
  <c r="K76" i="17"/>
  <c r="K77" i="17"/>
  <c r="K78" i="17"/>
  <c r="K79" i="17"/>
  <c r="K80" i="17"/>
  <c r="K81" i="17"/>
  <c r="K82" i="17"/>
  <c r="K83" i="17"/>
  <c r="K84" i="17"/>
  <c r="K85" i="17"/>
  <c r="K86" i="17"/>
  <c r="K87" i="17"/>
  <c r="K88" i="17"/>
  <c r="K89" i="17"/>
  <c r="K90" i="17"/>
  <c r="K91" i="17"/>
  <c r="K92" i="17"/>
  <c r="K93" i="17"/>
  <c r="K94" i="17"/>
  <c r="K95" i="17"/>
  <c r="K96" i="17"/>
  <c r="K97" i="17"/>
  <c r="K98" i="17"/>
  <c r="K99" i="17"/>
  <c r="K100" i="17"/>
  <c r="K101" i="17"/>
  <c r="K102" i="17"/>
  <c r="K103" i="17"/>
  <c r="K104" i="17"/>
  <c r="K105" i="17"/>
  <c r="K106" i="17"/>
  <c r="K107" i="17"/>
  <c r="K108" i="17"/>
  <c r="K109" i="17"/>
  <c r="K110" i="17"/>
  <c r="K111" i="17"/>
  <c r="K112" i="17"/>
  <c r="K113" i="17"/>
  <c r="K114" i="17"/>
  <c r="K115" i="17"/>
  <c r="K116" i="17"/>
  <c r="K117" i="17"/>
  <c r="K118" i="17"/>
  <c r="K119" i="17"/>
  <c r="K120" i="17"/>
  <c r="K121" i="17"/>
  <c r="K122" i="17"/>
  <c r="K123" i="17"/>
  <c r="K124" i="17"/>
  <c r="K125" i="17"/>
  <c r="K126" i="17"/>
  <c r="K127" i="17"/>
  <c r="K128" i="17"/>
  <c r="K129" i="17"/>
  <c r="K130" i="17"/>
  <c r="K131" i="17"/>
  <c r="K132" i="17"/>
  <c r="K133" i="17"/>
  <c r="K134" i="17"/>
  <c r="K135" i="17"/>
  <c r="K136" i="17"/>
  <c r="K137" i="17"/>
  <c r="K138" i="17"/>
  <c r="K139" i="17"/>
  <c r="K140" i="17"/>
  <c r="K141" i="17"/>
  <c r="K142" i="17"/>
  <c r="K143" i="17"/>
  <c r="K144" i="17"/>
  <c r="K145" i="17"/>
  <c r="K146" i="17"/>
  <c r="K147" i="17"/>
  <c r="K148" i="17"/>
  <c r="K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G104" i="17"/>
  <c r="G105" i="17"/>
  <c r="G106" i="17"/>
  <c r="G107" i="17"/>
  <c r="G108" i="17"/>
  <c r="G109" i="17"/>
  <c r="G110" i="17"/>
  <c r="G111" i="17"/>
  <c r="G112" i="17"/>
  <c r="G113" i="17"/>
  <c r="G114" i="17"/>
  <c r="G115" i="17"/>
  <c r="G116" i="17"/>
  <c r="G117" i="17"/>
  <c r="G118" i="17"/>
  <c r="G119" i="17"/>
  <c r="G120" i="17"/>
  <c r="G121" i="17"/>
  <c r="G122" i="17"/>
  <c r="G123" i="17"/>
  <c r="G124" i="17"/>
  <c r="G125" i="17"/>
  <c r="G126" i="17"/>
  <c r="G127" i="17"/>
  <c r="G128" i="17"/>
  <c r="G129" i="17"/>
  <c r="G130" i="17"/>
  <c r="G131" i="17"/>
  <c r="G132" i="17"/>
  <c r="G133" i="17"/>
  <c r="G134" i="17"/>
  <c r="G135" i="17"/>
  <c r="G136" i="17"/>
  <c r="G137" i="17"/>
  <c r="G138" i="17"/>
  <c r="G139" i="17"/>
  <c r="G140" i="17"/>
  <c r="G141" i="17"/>
  <c r="G142" i="17"/>
  <c r="G143" i="17"/>
  <c r="G144" i="17"/>
  <c r="G145" i="17"/>
  <c r="G146" i="17"/>
  <c r="G147" i="17"/>
  <c r="G148" i="17"/>
  <c r="G54" i="17"/>
  <c r="K8" i="17"/>
  <c r="K9" i="17"/>
  <c r="K10" i="17"/>
  <c r="K11" i="17"/>
  <c r="K12" i="17"/>
  <c r="K13" i="17"/>
  <c r="K14" i="17"/>
  <c r="K15" i="17"/>
  <c r="K16" i="17"/>
  <c r="K17" i="17"/>
  <c r="K18" i="17"/>
  <c r="K19" i="17"/>
  <c r="K20" i="17"/>
  <c r="K21" i="17"/>
  <c r="K22" i="17"/>
  <c r="K23" i="17"/>
  <c r="K24" i="17"/>
  <c r="K25" i="17"/>
  <c r="K26" i="17"/>
  <c r="K27" i="17"/>
  <c r="K28" i="17"/>
  <c r="K29" i="17"/>
  <c r="K30" i="17"/>
  <c r="K31" i="17"/>
  <c r="K32" i="17"/>
  <c r="K33" i="17"/>
  <c r="K34" i="17"/>
  <c r="K35" i="17"/>
  <c r="K36" i="17"/>
  <c r="K37" i="17"/>
  <c r="K38" i="17"/>
  <c r="K39" i="17"/>
  <c r="K40" i="17"/>
  <c r="K41" i="17"/>
  <c r="K42" i="17"/>
  <c r="K43" i="17"/>
  <c r="K44" i="17"/>
  <c r="K7"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8" i="17"/>
  <c r="G7" i="17"/>
  <c r="G195" i="17" l="1"/>
  <c r="K195" i="17"/>
  <c r="G149" i="17"/>
  <c r="K149" i="17"/>
  <c r="G45" i="17"/>
  <c r="K45" i="17"/>
  <c r="X46" i="14"/>
  <c r="Z46" i="14"/>
  <c r="AB46" i="14"/>
  <c r="V7" i="14"/>
  <c r="M7" i="13" l="1"/>
  <c r="A154" i="10"/>
  <c r="A153" i="10"/>
  <c r="A152" i="10"/>
  <c r="A50" i="10"/>
  <c r="A49" i="10"/>
  <c r="A48" i="10"/>
  <c r="AA204" i="19" l="1"/>
  <c r="Z204" i="19"/>
  <c r="Y204" i="19"/>
  <c r="V204" i="19"/>
  <c r="S204" i="19"/>
  <c r="R204" i="19"/>
  <c r="N204" i="19"/>
  <c r="K204" i="19"/>
  <c r="H204" i="19"/>
  <c r="E204" i="19"/>
  <c r="B204" i="19"/>
  <c r="A204" i="19"/>
  <c r="W203" i="19"/>
  <c r="Q203" i="19"/>
  <c r="M203" i="19" s="1"/>
  <c r="P203" i="19"/>
  <c r="O203" i="19"/>
  <c r="L203" i="19"/>
  <c r="I203" i="19"/>
  <c r="F203" i="19"/>
  <c r="W202" i="19"/>
  <c r="Q202" i="19"/>
  <c r="T202" i="19" s="1"/>
  <c r="O202" i="19"/>
  <c r="L202" i="19"/>
  <c r="I202" i="19"/>
  <c r="F202" i="19"/>
  <c r="W201" i="19"/>
  <c r="Q201" i="19"/>
  <c r="M201" i="19" s="1"/>
  <c r="O201" i="19"/>
  <c r="L201" i="19"/>
  <c r="I201" i="19"/>
  <c r="F201" i="19"/>
  <c r="W200" i="19"/>
  <c r="Q200" i="19"/>
  <c r="G200" i="19" s="1"/>
  <c r="P200" i="19"/>
  <c r="O200" i="19"/>
  <c r="L200" i="19"/>
  <c r="I200" i="19"/>
  <c r="F200" i="19"/>
  <c r="W199" i="19"/>
  <c r="Q199" i="19"/>
  <c r="P199" i="19" s="1"/>
  <c r="O199" i="19"/>
  <c r="L199" i="19"/>
  <c r="I199" i="19"/>
  <c r="F199" i="19"/>
  <c r="W198" i="19"/>
  <c r="Q198" i="19"/>
  <c r="P198" i="19" s="1"/>
  <c r="O198" i="19"/>
  <c r="L198" i="19"/>
  <c r="I198" i="19"/>
  <c r="F198" i="19"/>
  <c r="W197" i="19"/>
  <c r="Q197" i="19"/>
  <c r="T197" i="19" s="1"/>
  <c r="P197" i="19"/>
  <c r="O197" i="19"/>
  <c r="L197" i="19"/>
  <c r="I197" i="19"/>
  <c r="F197" i="19"/>
  <c r="W196" i="19"/>
  <c r="Q196" i="19"/>
  <c r="O196" i="19"/>
  <c r="L196" i="19"/>
  <c r="I196" i="19"/>
  <c r="F196" i="19"/>
  <c r="W195" i="19"/>
  <c r="Q195" i="19"/>
  <c r="T195" i="19" s="1"/>
  <c r="O195" i="19"/>
  <c r="L195" i="19"/>
  <c r="I195" i="19"/>
  <c r="F195" i="19"/>
  <c r="W194" i="19"/>
  <c r="Q194" i="19"/>
  <c r="P194" i="19" s="1"/>
  <c r="O194" i="19"/>
  <c r="L194" i="19"/>
  <c r="I194" i="19"/>
  <c r="F194" i="19"/>
  <c r="W193" i="19"/>
  <c r="Q193" i="19"/>
  <c r="G193" i="19" s="1"/>
  <c r="O193" i="19"/>
  <c r="L193" i="19"/>
  <c r="I193" i="19"/>
  <c r="F193" i="19"/>
  <c r="W192" i="19"/>
  <c r="Q192" i="19"/>
  <c r="T192" i="19" s="1"/>
  <c r="O192" i="19"/>
  <c r="L192" i="19"/>
  <c r="I192" i="19"/>
  <c r="F192" i="19"/>
  <c r="W191" i="19"/>
  <c r="Q191" i="19"/>
  <c r="P191" i="19" s="1"/>
  <c r="O191" i="19"/>
  <c r="L191" i="19"/>
  <c r="I191" i="19"/>
  <c r="F191" i="19"/>
  <c r="W190" i="19"/>
  <c r="Q190" i="19"/>
  <c r="T190" i="19" s="1"/>
  <c r="O190" i="19"/>
  <c r="M190" i="19"/>
  <c r="L190" i="19"/>
  <c r="I190" i="19"/>
  <c r="F190" i="19"/>
  <c r="W189" i="19"/>
  <c r="Q189" i="19"/>
  <c r="P189" i="19" s="1"/>
  <c r="O189" i="19"/>
  <c r="L189" i="19"/>
  <c r="I189" i="19"/>
  <c r="F189" i="19"/>
  <c r="W188" i="19"/>
  <c r="Q188" i="19"/>
  <c r="T188" i="19" s="1"/>
  <c r="O188" i="19"/>
  <c r="L188" i="19"/>
  <c r="I188" i="19"/>
  <c r="F188" i="19"/>
  <c r="W187" i="19"/>
  <c r="Q187" i="19"/>
  <c r="P187" i="19" s="1"/>
  <c r="O187" i="19"/>
  <c r="L187" i="19"/>
  <c r="I187" i="19"/>
  <c r="F187" i="19"/>
  <c r="W186" i="19"/>
  <c r="Q186" i="19"/>
  <c r="T186" i="19" s="1"/>
  <c r="O186" i="19"/>
  <c r="L186" i="19"/>
  <c r="I186" i="19"/>
  <c r="F186" i="19"/>
  <c r="W185" i="19"/>
  <c r="Q185" i="19"/>
  <c r="G185" i="19" s="1"/>
  <c r="O185" i="19"/>
  <c r="L185" i="19"/>
  <c r="I185" i="19"/>
  <c r="F185" i="19"/>
  <c r="W184" i="19"/>
  <c r="Q184" i="19"/>
  <c r="P184" i="19" s="1"/>
  <c r="O184" i="19"/>
  <c r="L184" i="19"/>
  <c r="I184" i="19"/>
  <c r="F184" i="19"/>
  <c r="W183" i="19"/>
  <c r="Q183" i="19"/>
  <c r="M183" i="19" s="1"/>
  <c r="O183" i="19"/>
  <c r="L183" i="19"/>
  <c r="I183" i="19"/>
  <c r="F183" i="19"/>
  <c r="W182" i="19"/>
  <c r="Q182" i="19"/>
  <c r="T182" i="19" s="1"/>
  <c r="O182" i="19"/>
  <c r="L182" i="19"/>
  <c r="I182" i="19"/>
  <c r="F182" i="19"/>
  <c r="W181" i="19"/>
  <c r="Q181" i="19"/>
  <c r="M181" i="19" s="1"/>
  <c r="O181" i="19"/>
  <c r="L181" i="19"/>
  <c r="I181" i="19"/>
  <c r="F181" i="19"/>
  <c r="W180" i="19"/>
  <c r="Q180" i="19"/>
  <c r="G180" i="19" s="1"/>
  <c r="O180" i="19"/>
  <c r="L180" i="19"/>
  <c r="I180" i="19"/>
  <c r="F180" i="19"/>
  <c r="W179" i="19"/>
  <c r="Q179" i="19"/>
  <c r="P179" i="19" s="1"/>
  <c r="O179" i="19"/>
  <c r="L179" i="19"/>
  <c r="I179" i="19"/>
  <c r="F179" i="19"/>
  <c r="W178" i="19"/>
  <c r="Q178" i="19"/>
  <c r="P178" i="19" s="1"/>
  <c r="O178" i="19"/>
  <c r="L178" i="19"/>
  <c r="I178" i="19"/>
  <c r="F178" i="19"/>
  <c r="W177" i="19"/>
  <c r="Q177" i="19"/>
  <c r="T177" i="19" s="1"/>
  <c r="O177" i="19"/>
  <c r="L177" i="19"/>
  <c r="I177" i="19"/>
  <c r="F177" i="19"/>
  <c r="W176" i="19"/>
  <c r="Q176" i="19"/>
  <c r="T176" i="19" s="1"/>
  <c r="O176" i="19"/>
  <c r="L176" i="19"/>
  <c r="I176" i="19"/>
  <c r="F176" i="19"/>
  <c r="W175" i="19"/>
  <c r="Q175" i="19"/>
  <c r="G175" i="19" s="1"/>
  <c r="O175" i="19"/>
  <c r="L175" i="19"/>
  <c r="I175" i="19"/>
  <c r="F175" i="19"/>
  <c r="W174" i="19"/>
  <c r="Q174" i="19"/>
  <c r="P174" i="19" s="1"/>
  <c r="O174" i="19"/>
  <c r="L174" i="19"/>
  <c r="I174" i="19"/>
  <c r="F174" i="19"/>
  <c r="W173" i="19"/>
  <c r="Q173" i="19"/>
  <c r="J173" i="19" s="1"/>
  <c r="O173" i="19"/>
  <c r="L173" i="19"/>
  <c r="I173" i="19"/>
  <c r="F173" i="19"/>
  <c r="W172" i="19"/>
  <c r="Q172" i="19"/>
  <c r="P172" i="19" s="1"/>
  <c r="O172" i="19"/>
  <c r="L172" i="19"/>
  <c r="I172" i="19"/>
  <c r="F172" i="19"/>
  <c r="W171" i="19"/>
  <c r="Q171" i="19"/>
  <c r="T171" i="19" s="1"/>
  <c r="O171" i="19"/>
  <c r="L171" i="19"/>
  <c r="I171" i="19"/>
  <c r="F171" i="19"/>
  <c r="W170" i="19"/>
  <c r="Q170" i="19"/>
  <c r="P170" i="19" s="1"/>
  <c r="O170" i="19"/>
  <c r="L170" i="19"/>
  <c r="I170" i="19"/>
  <c r="F170" i="19"/>
  <c r="W169" i="19"/>
  <c r="Q169" i="19"/>
  <c r="T169" i="19" s="1"/>
  <c r="O169" i="19"/>
  <c r="L169" i="19"/>
  <c r="I169" i="19"/>
  <c r="F169" i="19"/>
  <c r="W168" i="19"/>
  <c r="Q168" i="19"/>
  <c r="P168" i="19" s="1"/>
  <c r="O168" i="19"/>
  <c r="L168" i="19"/>
  <c r="I168" i="19"/>
  <c r="F168" i="19"/>
  <c r="W167" i="19"/>
  <c r="Q167" i="19"/>
  <c r="M167" i="19" s="1"/>
  <c r="O167" i="19"/>
  <c r="L167" i="19"/>
  <c r="I167" i="19"/>
  <c r="F167" i="19"/>
  <c r="AA154" i="19"/>
  <c r="Z154" i="19"/>
  <c r="Y154" i="19"/>
  <c r="V154" i="19"/>
  <c r="S154" i="19"/>
  <c r="R154" i="19"/>
  <c r="N154" i="19"/>
  <c r="K154" i="19"/>
  <c r="H154" i="19"/>
  <c r="E154" i="19"/>
  <c r="B154" i="19"/>
  <c r="A154" i="19"/>
  <c r="W153" i="19"/>
  <c r="Q153" i="19"/>
  <c r="G153" i="19" s="1"/>
  <c r="O153" i="19"/>
  <c r="L153" i="19"/>
  <c r="I153" i="19"/>
  <c r="F153" i="19"/>
  <c r="W152" i="19"/>
  <c r="Q152" i="19"/>
  <c r="J152" i="19" s="1"/>
  <c r="O152" i="19"/>
  <c r="L152" i="19"/>
  <c r="I152" i="19"/>
  <c r="F152" i="19"/>
  <c r="W151" i="19"/>
  <c r="Q151" i="19"/>
  <c r="T151" i="19" s="1"/>
  <c r="O151" i="19"/>
  <c r="L151" i="19"/>
  <c r="I151" i="19"/>
  <c r="F151" i="19"/>
  <c r="W150" i="19"/>
  <c r="Q150" i="19"/>
  <c r="G150" i="19" s="1"/>
  <c r="O150" i="19"/>
  <c r="L150" i="19"/>
  <c r="I150" i="19"/>
  <c r="F150" i="19"/>
  <c r="W149" i="19"/>
  <c r="Q149" i="19"/>
  <c r="P149" i="19" s="1"/>
  <c r="O149" i="19"/>
  <c r="L149" i="19"/>
  <c r="I149" i="19"/>
  <c r="F149" i="19"/>
  <c r="W148" i="19"/>
  <c r="Q148" i="19"/>
  <c r="P148" i="19" s="1"/>
  <c r="O148" i="19"/>
  <c r="L148" i="19"/>
  <c r="I148" i="19"/>
  <c r="F148" i="19"/>
  <c r="W147" i="19"/>
  <c r="Q147" i="19"/>
  <c r="T147" i="19" s="1"/>
  <c r="O147" i="19"/>
  <c r="L147" i="19"/>
  <c r="I147" i="19"/>
  <c r="F147" i="19"/>
  <c r="W146" i="19"/>
  <c r="Q146" i="19"/>
  <c r="P146" i="19" s="1"/>
  <c r="O146" i="19"/>
  <c r="L146" i="19"/>
  <c r="I146" i="19"/>
  <c r="F146" i="19"/>
  <c r="W145" i="19"/>
  <c r="Q145" i="19"/>
  <c r="T145" i="19" s="1"/>
  <c r="O145" i="19"/>
  <c r="L145" i="19"/>
  <c r="I145" i="19"/>
  <c r="F145" i="19"/>
  <c r="W144" i="19"/>
  <c r="Q144" i="19"/>
  <c r="P144" i="19" s="1"/>
  <c r="O144" i="19"/>
  <c r="L144" i="19"/>
  <c r="I144" i="19"/>
  <c r="F144" i="19"/>
  <c r="W143" i="19"/>
  <c r="Q143" i="19"/>
  <c r="G143" i="19" s="1"/>
  <c r="O143" i="19"/>
  <c r="L143" i="19"/>
  <c r="I143" i="19"/>
  <c r="F143" i="19"/>
  <c r="W142" i="19"/>
  <c r="Q142" i="19"/>
  <c r="T142" i="19" s="1"/>
  <c r="O142" i="19"/>
  <c r="L142" i="19"/>
  <c r="I142" i="19"/>
  <c r="F142" i="19"/>
  <c r="W141" i="19"/>
  <c r="Q141" i="19"/>
  <c r="G141" i="19" s="1"/>
  <c r="O141" i="19"/>
  <c r="L141" i="19"/>
  <c r="I141" i="19"/>
  <c r="F141" i="19"/>
  <c r="W140" i="19"/>
  <c r="Q140" i="19"/>
  <c r="M140" i="19" s="1"/>
  <c r="O140" i="19"/>
  <c r="L140" i="19"/>
  <c r="I140" i="19"/>
  <c r="F140" i="19"/>
  <c r="W139" i="19"/>
  <c r="Q139" i="19"/>
  <c r="P139" i="19" s="1"/>
  <c r="O139" i="19"/>
  <c r="L139" i="19"/>
  <c r="I139" i="19"/>
  <c r="F139" i="19"/>
  <c r="W138" i="19"/>
  <c r="Q138" i="19"/>
  <c r="M138" i="19" s="1"/>
  <c r="O138" i="19"/>
  <c r="L138" i="19"/>
  <c r="I138" i="19"/>
  <c r="F138" i="19"/>
  <c r="W137" i="19"/>
  <c r="Q137" i="19"/>
  <c r="T137" i="19" s="1"/>
  <c r="O137" i="19"/>
  <c r="L137" i="19"/>
  <c r="I137" i="19"/>
  <c r="F137" i="19"/>
  <c r="W136" i="19"/>
  <c r="Q136" i="19"/>
  <c r="G136" i="19" s="1"/>
  <c r="O136" i="19"/>
  <c r="L136" i="19"/>
  <c r="I136" i="19"/>
  <c r="F136" i="19"/>
  <c r="W135" i="19"/>
  <c r="Q135" i="19"/>
  <c r="P135" i="19" s="1"/>
  <c r="O135" i="19"/>
  <c r="L135" i="19"/>
  <c r="I135" i="19"/>
  <c r="F135" i="19"/>
  <c r="W134" i="19"/>
  <c r="Q134" i="19"/>
  <c r="P134" i="19" s="1"/>
  <c r="O134" i="19"/>
  <c r="L134" i="19"/>
  <c r="I134" i="19"/>
  <c r="F134" i="19"/>
  <c r="W133" i="19"/>
  <c r="Q133" i="19"/>
  <c r="G133" i="19" s="1"/>
  <c r="O133" i="19"/>
  <c r="L133" i="19"/>
  <c r="I133" i="19"/>
  <c r="F133" i="19"/>
  <c r="W132" i="19"/>
  <c r="Q132" i="19"/>
  <c r="G132" i="19" s="1"/>
  <c r="O132" i="19"/>
  <c r="L132" i="19"/>
  <c r="I132" i="19"/>
  <c r="F132" i="19"/>
  <c r="W131" i="19"/>
  <c r="Q131" i="19"/>
  <c r="T131" i="19" s="1"/>
  <c r="O131" i="19"/>
  <c r="L131" i="19"/>
  <c r="I131" i="19"/>
  <c r="F131" i="19"/>
  <c r="W130" i="19"/>
  <c r="Q130" i="19"/>
  <c r="G130" i="19" s="1"/>
  <c r="O130" i="19"/>
  <c r="L130" i="19"/>
  <c r="I130" i="19"/>
  <c r="F130" i="19"/>
  <c r="W129" i="19"/>
  <c r="Q129" i="19"/>
  <c r="P129" i="19" s="1"/>
  <c r="O129" i="19"/>
  <c r="L129" i="19"/>
  <c r="I129" i="19"/>
  <c r="F129" i="19"/>
  <c r="W128" i="19"/>
  <c r="Q128" i="19"/>
  <c r="T128" i="19" s="1"/>
  <c r="O128" i="19"/>
  <c r="L128" i="19"/>
  <c r="I128" i="19"/>
  <c r="F128" i="19"/>
  <c r="W127" i="19"/>
  <c r="Q127" i="19"/>
  <c r="T127" i="19" s="1"/>
  <c r="O127" i="19"/>
  <c r="L127" i="19"/>
  <c r="I127" i="19"/>
  <c r="F127" i="19"/>
  <c r="W126" i="19"/>
  <c r="Q126" i="19"/>
  <c r="T126" i="19" s="1"/>
  <c r="O126" i="19"/>
  <c r="L126" i="19"/>
  <c r="I126" i="19"/>
  <c r="F126" i="19"/>
  <c r="W125" i="19"/>
  <c r="Q125" i="19"/>
  <c r="T125" i="19" s="1"/>
  <c r="O125" i="19"/>
  <c r="L125" i="19"/>
  <c r="I125" i="19"/>
  <c r="F125" i="19"/>
  <c r="W124" i="19"/>
  <c r="Q124" i="19"/>
  <c r="P124" i="19" s="1"/>
  <c r="O124" i="19"/>
  <c r="L124" i="19"/>
  <c r="I124" i="19"/>
  <c r="F124" i="19"/>
  <c r="W123" i="19"/>
  <c r="Q123" i="19"/>
  <c r="G123" i="19" s="1"/>
  <c r="O123" i="19"/>
  <c r="L123" i="19"/>
  <c r="I123" i="19"/>
  <c r="F123" i="19"/>
  <c r="W122" i="19"/>
  <c r="Q122" i="19"/>
  <c r="T122" i="19" s="1"/>
  <c r="O122" i="19"/>
  <c r="L122" i="19"/>
  <c r="I122" i="19"/>
  <c r="F122" i="19"/>
  <c r="W121" i="19"/>
  <c r="Q121" i="19"/>
  <c r="T121" i="19" s="1"/>
  <c r="O121" i="19"/>
  <c r="L121" i="19"/>
  <c r="I121" i="19"/>
  <c r="F121" i="19"/>
  <c r="W120" i="19"/>
  <c r="Q120" i="19"/>
  <c r="T120" i="19" s="1"/>
  <c r="O120" i="19"/>
  <c r="L120" i="19"/>
  <c r="I120" i="19"/>
  <c r="F120" i="19"/>
  <c r="W119" i="19"/>
  <c r="Q119" i="19"/>
  <c r="P119" i="19" s="1"/>
  <c r="O119" i="19"/>
  <c r="L119" i="19"/>
  <c r="I119" i="19"/>
  <c r="F119" i="19"/>
  <c r="W118" i="19"/>
  <c r="Q118" i="19"/>
  <c r="P118" i="19" s="1"/>
  <c r="O118" i="19"/>
  <c r="L118" i="19"/>
  <c r="I118" i="19"/>
  <c r="F118" i="19"/>
  <c r="W117" i="19"/>
  <c r="Q117" i="19"/>
  <c r="M117" i="19" s="1"/>
  <c r="O117" i="19"/>
  <c r="L117" i="19"/>
  <c r="I117" i="19"/>
  <c r="F117" i="19"/>
  <c r="W116" i="19"/>
  <c r="Q116" i="19"/>
  <c r="P116" i="19" s="1"/>
  <c r="O116" i="19"/>
  <c r="L116" i="19"/>
  <c r="I116" i="19"/>
  <c r="F116" i="19"/>
  <c r="W115" i="19"/>
  <c r="Q115" i="19"/>
  <c r="P115" i="19" s="1"/>
  <c r="O115" i="19"/>
  <c r="L115" i="19"/>
  <c r="I115" i="19"/>
  <c r="F115" i="19"/>
  <c r="W114" i="19"/>
  <c r="Q114" i="19"/>
  <c r="P114" i="19" s="1"/>
  <c r="O114" i="19"/>
  <c r="L114" i="19"/>
  <c r="I114" i="19"/>
  <c r="F114" i="19"/>
  <c r="W113" i="19"/>
  <c r="Q113" i="19"/>
  <c r="G113" i="19" s="1"/>
  <c r="O113" i="19"/>
  <c r="L113" i="19"/>
  <c r="I113" i="19"/>
  <c r="F113" i="19"/>
  <c r="W112" i="19"/>
  <c r="Q112" i="19"/>
  <c r="P112" i="19" s="1"/>
  <c r="O112" i="19"/>
  <c r="L112" i="19"/>
  <c r="I112" i="19"/>
  <c r="F112" i="19"/>
  <c r="W111" i="19"/>
  <c r="Q111" i="19"/>
  <c r="T111" i="19" s="1"/>
  <c r="O111" i="19"/>
  <c r="L111" i="19"/>
  <c r="I111" i="19"/>
  <c r="F111" i="19"/>
  <c r="W110" i="19"/>
  <c r="Q110" i="19"/>
  <c r="G110" i="19" s="1"/>
  <c r="O110" i="19"/>
  <c r="L110" i="19"/>
  <c r="I110" i="19"/>
  <c r="F110" i="19"/>
  <c r="W109" i="19"/>
  <c r="Q109" i="19"/>
  <c r="P109" i="19" s="1"/>
  <c r="O109" i="19"/>
  <c r="L109" i="19"/>
  <c r="I109" i="19"/>
  <c r="F109" i="19"/>
  <c r="W108" i="19"/>
  <c r="Q108" i="19"/>
  <c r="P108" i="19" s="1"/>
  <c r="O108" i="19"/>
  <c r="L108" i="19"/>
  <c r="I108" i="19"/>
  <c r="F108" i="19"/>
  <c r="W107" i="19"/>
  <c r="Q107" i="19"/>
  <c r="T107" i="19" s="1"/>
  <c r="O107" i="19"/>
  <c r="L107" i="19"/>
  <c r="I107" i="19"/>
  <c r="F107" i="19"/>
  <c r="W106" i="19"/>
  <c r="Q106" i="19"/>
  <c r="P106" i="19" s="1"/>
  <c r="O106" i="19"/>
  <c r="L106" i="19"/>
  <c r="I106" i="19"/>
  <c r="F106" i="19"/>
  <c r="W105" i="19"/>
  <c r="Q105" i="19"/>
  <c r="T105" i="19" s="1"/>
  <c r="O105" i="19"/>
  <c r="L105" i="19"/>
  <c r="I105" i="19"/>
  <c r="F105" i="19"/>
  <c r="W104" i="19"/>
  <c r="Q104" i="19"/>
  <c r="P104" i="19" s="1"/>
  <c r="O104" i="19"/>
  <c r="L104" i="19"/>
  <c r="I104" i="19"/>
  <c r="F104" i="19"/>
  <c r="W103" i="19"/>
  <c r="Q103" i="19"/>
  <c r="G103" i="19" s="1"/>
  <c r="O103" i="19"/>
  <c r="L103" i="19"/>
  <c r="I103" i="19"/>
  <c r="F103" i="19"/>
  <c r="W102" i="19"/>
  <c r="Q102" i="19"/>
  <c r="T102" i="19" s="1"/>
  <c r="O102" i="19"/>
  <c r="L102" i="19"/>
  <c r="I102" i="19"/>
  <c r="F102" i="19"/>
  <c r="W101" i="19"/>
  <c r="Q101" i="19"/>
  <c r="P101" i="19" s="1"/>
  <c r="O101" i="19"/>
  <c r="L101" i="19"/>
  <c r="I101" i="19"/>
  <c r="F101" i="19"/>
  <c r="W100" i="19"/>
  <c r="Q100" i="19"/>
  <c r="M100" i="19" s="1"/>
  <c r="O100" i="19"/>
  <c r="L100" i="19"/>
  <c r="I100" i="19"/>
  <c r="F100" i="19"/>
  <c r="W99" i="19"/>
  <c r="Q99" i="19"/>
  <c r="P99" i="19" s="1"/>
  <c r="O99" i="19"/>
  <c r="L99" i="19"/>
  <c r="I99" i="19"/>
  <c r="F99" i="19"/>
  <c r="W98" i="19"/>
  <c r="Q98" i="19"/>
  <c r="P98" i="19" s="1"/>
  <c r="O98" i="19"/>
  <c r="L98" i="19"/>
  <c r="I98" i="19"/>
  <c r="F98" i="19"/>
  <c r="W97" i="19"/>
  <c r="Q97" i="19"/>
  <c r="M97" i="19" s="1"/>
  <c r="O97" i="19"/>
  <c r="L97" i="19"/>
  <c r="I97" i="19"/>
  <c r="F97" i="19"/>
  <c r="W96" i="19"/>
  <c r="Q96" i="19"/>
  <c r="T96" i="19" s="1"/>
  <c r="O96" i="19"/>
  <c r="L96" i="19"/>
  <c r="I96" i="19"/>
  <c r="F96" i="19"/>
  <c r="W95" i="19"/>
  <c r="Q95" i="19"/>
  <c r="P95" i="19" s="1"/>
  <c r="O95" i="19"/>
  <c r="L95" i="19"/>
  <c r="I95" i="19"/>
  <c r="F95" i="19"/>
  <c r="W94" i="19"/>
  <c r="Q94" i="19"/>
  <c r="P94" i="19" s="1"/>
  <c r="O94" i="19"/>
  <c r="L94" i="19"/>
  <c r="I94" i="19"/>
  <c r="F94" i="19"/>
  <c r="W93" i="19"/>
  <c r="Q93" i="19"/>
  <c r="G93" i="19" s="1"/>
  <c r="O93" i="19"/>
  <c r="L93" i="19"/>
  <c r="I93" i="19"/>
  <c r="F93" i="19"/>
  <c r="W92" i="19"/>
  <c r="Q92" i="19"/>
  <c r="M92" i="19" s="1"/>
  <c r="O92" i="19"/>
  <c r="L92" i="19"/>
  <c r="I92" i="19"/>
  <c r="F92" i="19"/>
  <c r="W91" i="19"/>
  <c r="Q91" i="19"/>
  <c r="T91" i="19" s="1"/>
  <c r="O91" i="19"/>
  <c r="L91" i="19"/>
  <c r="I91" i="19"/>
  <c r="F91" i="19"/>
  <c r="W90" i="19"/>
  <c r="Q90" i="19"/>
  <c r="G90" i="19" s="1"/>
  <c r="O90" i="19"/>
  <c r="L90" i="19"/>
  <c r="I90" i="19"/>
  <c r="F90" i="19"/>
  <c r="W89" i="19"/>
  <c r="Q89" i="19"/>
  <c r="P89" i="19" s="1"/>
  <c r="O89" i="19"/>
  <c r="L89" i="19"/>
  <c r="I89" i="19"/>
  <c r="F89" i="19"/>
  <c r="W88" i="19"/>
  <c r="Q88" i="19"/>
  <c r="O88" i="19"/>
  <c r="L88" i="19"/>
  <c r="I88" i="19"/>
  <c r="F88" i="19"/>
  <c r="W87" i="19"/>
  <c r="Q87" i="19"/>
  <c r="T87" i="19" s="1"/>
  <c r="O87" i="19"/>
  <c r="L87" i="19"/>
  <c r="I87" i="19"/>
  <c r="F87" i="19"/>
  <c r="W86" i="19"/>
  <c r="Q86" i="19"/>
  <c r="O86" i="19"/>
  <c r="L86" i="19"/>
  <c r="I86" i="19"/>
  <c r="F86" i="19"/>
  <c r="W85" i="19"/>
  <c r="Q85" i="19"/>
  <c r="T85" i="19" s="1"/>
  <c r="O85" i="19"/>
  <c r="L85" i="19"/>
  <c r="I85" i="19"/>
  <c r="F85" i="19"/>
  <c r="W84" i="19"/>
  <c r="Q84" i="19"/>
  <c r="P84" i="19" s="1"/>
  <c r="O84" i="19"/>
  <c r="L84" i="19"/>
  <c r="I84" i="19"/>
  <c r="F84" i="19"/>
  <c r="W83" i="19"/>
  <c r="Q83" i="19"/>
  <c r="G83" i="19" s="1"/>
  <c r="O83" i="19"/>
  <c r="L83" i="19"/>
  <c r="I83" i="19"/>
  <c r="F83" i="19"/>
  <c r="W82" i="19"/>
  <c r="Q82" i="19"/>
  <c r="T82" i="19" s="1"/>
  <c r="O82" i="19"/>
  <c r="L82" i="19"/>
  <c r="I82" i="19"/>
  <c r="F82" i="19"/>
  <c r="W81" i="19"/>
  <c r="Q81" i="19"/>
  <c r="T81" i="19" s="1"/>
  <c r="O81" i="19"/>
  <c r="L81" i="19"/>
  <c r="I81" i="19"/>
  <c r="F81" i="19"/>
  <c r="W80" i="19"/>
  <c r="Q80" i="19"/>
  <c r="P80" i="19" s="1"/>
  <c r="O80" i="19"/>
  <c r="L80" i="19"/>
  <c r="I80" i="19"/>
  <c r="F80" i="19"/>
  <c r="W79" i="19"/>
  <c r="Q79" i="19"/>
  <c r="P79" i="19" s="1"/>
  <c r="O79" i="19"/>
  <c r="L79" i="19"/>
  <c r="I79" i="19"/>
  <c r="F79" i="19"/>
  <c r="W78" i="19"/>
  <c r="Q78" i="19"/>
  <c r="J78" i="19" s="1"/>
  <c r="O78" i="19"/>
  <c r="L78" i="19"/>
  <c r="I78" i="19"/>
  <c r="F78" i="19"/>
  <c r="W77" i="19"/>
  <c r="Q77" i="19"/>
  <c r="T77" i="19" s="1"/>
  <c r="O77" i="19"/>
  <c r="L77" i="19"/>
  <c r="I77" i="19"/>
  <c r="F77" i="19"/>
  <c r="W76" i="19"/>
  <c r="Q76" i="19"/>
  <c r="G76" i="19" s="1"/>
  <c r="O76" i="19"/>
  <c r="L76" i="19"/>
  <c r="I76" i="19"/>
  <c r="F76" i="19"/>
  <c r="W75" i="19"/>
  <c r="Q75" i="19"/>
  <c r="T75" i="19" s="1"/>
  <c r="O75" i="19"/>
  <c r="L75" i="19"/>
  <c r="I75" i="19"/>
  <c r="F75" i="19"/>
  <c r="W74" i="19"/>
  <c r="Q74" i="19"/>
  <c r="P74" i="19" s="1"/>
  <c r="O74" i="19"/>
  <c r="L74" i="19"/>
  <c r="I74" i="19"/>
  <c r="F74" i="19"/>
  <c r="W73" i="19"/>
  <c r="Q73" i="19"/>
  <c r="G73" i="19" s="1"/>
  <c r="O73" i="19"/>
  <c r="L73" i="19"/>
  <c r="I73" i="19"/>
  <c r="F73" i="19"/>
  <c r="W72" i="19"/>
  <c r="Q72" i="19"/>
  <c r="M72" i="19" s="1"/>
  <c r="O72" i="19"/>
  <c r="L72" i="19"/>
  <c r="I72" i="19"/>
  <c r="F72" i="19"/>
  <c r="W71" i="19"/>
  <c r="Q71" i="19"/>
  <c r="P71" i="19" s="1"/>
  <c r="O71" i="19"/>
  <c r="L71" i="19"/>
  <c r="I71" i="19"/>
  <c r="F71" i="19"/>
  <c r="W70" i="19"/>
  <c r="Q70" i="19"/>
  <c r="G70" i="19" s="1"/>
  <c r="O70" i="19"/>
  <c r="L70" i="19"/>
  <c r="I70" i="19"/>
  <c r="F70" i="19"/>
  <c r="W69" i="19"/>
  <c r="Q69" i="19"/>
  <c r="P69" i="19" s="1"/>
  <c r="O69" i="19"/>
  <c r="L69" i="19"/>
  <c r="I69" i="19"/>
  <c r="F69" i="19"/>
  <c r="W68" i="19"/>
  <c r="Q68" i="19"/>
  <c r="O68" i="19"/>
  <c r="L68" i="19"/>
  <c r="I68" i="19"/>
  <c r="F68" i="19"/>
  <c r="W67" i="19"/>
  <c r="Q67" i="19"/>
  <c r="T67" i="19" s="1"/>
  <c r="O67" i="19"/>
  <c r="L67" i="19"/>
  <c r="I67" i="19"/>
  <c r="F67" i="19"/>
  <c r="W66" i="19"/>
  <c r="Q66" i="19"/>
  <c r="T66" i="19" s="1"/>
  <c r="O66" i="19"/>
  <c r="L66" i="19"/>
  <c r="I66" i="19"/>
  <c r="F66" i="19"/>
  <c r="W65" i="19"/>
  <c r="Q65" i="19"/>
  <c r="T65" i="19" s="1"/>
  <c r="O65" i="19"/>
  <c r="L65" i="19"/>
  <c r="I65" i="19"/>
  <c r="F65" i="19"/>
  <c r="W64" i="19"/>
  <c r="Q64" i="19"/>
  <c r="P64" i="19" s="1"/>
  <c r="O64" i="19"/>
  <c r="L64" i="19"/>
  <c r="I64" i="19"/>
  <c r="F64" i="19"/>
  <c r="W63" i="19"/>
  <c r="Q63" i="19"/>
  <c r="G63" i="19" s="1"/>
  <c r="O63" i="19"/>
  <c r="L63" i="19"/>
  <c r="I63" i="19"/>
  <c r="F63" i="19"/>
  <c r="W62" i="19"/>
  <c r="Q62" i="19"/>
  <c r="T62" i="19" s="1"/>
  <c r="O62" i="19"/>
  <c r="L62" i="19"/>
  <c r="I62" i="19"/>
  <c r="F62" i="19"/>
  <c r="W61" i="19"/>
  <c r="Q61" i="19"/>
  <c r="P61" i="19" s="1"/>
  <c r="O61" i="19"/>
  <c r="L61" i="19"/>
  <c r="I61" i="19"/>
  <c r="F61" i="19"/>
  <c r="W60" i="19"/>
  <c r="Q60" i="19"/>
  <c r="J60" i="19" s="1"/>
  <c r="O60" i="19"/>
  <c r="L60" i="19"/>
  <c r="I60" i="19"/>
  <c r="F60" i="19"/>
  <c r="W59" i="19"/>
  <c r="Q59" i="19"/>
  <c r="P59" i="19" s="1"/>
  <c r="O59" i="19"/>
  <c r="L59" i="19"/>
  <c r="I59" i="19"/>
  <c r="F59" i="19"/>
  <c r="AA46" i="19"/>
  <c r="Z46" i="19"/>
  <c r="Y46" i="19"/>
  <c r="V46" i="19"/>
  <c r="S46" i="19"/>
  <c r="R46" i="19"/>
  <c r="N46" i="19"/>
  <c r="K46" i="19"/>
  <c r="H46" i="19"/>
  <c r="E46" i="19"/>
  <c r="B46" i="19"/>
  <c r="A46" i="19"/>
  <c r="W45" i="19"/>
  <c r="Q45" i="19"/>
  <c r="P45" i="19" s="1"/>
  <c r="O45" i="19"/>
  <c r="L45" i="19"/>
  <c r="I45" i="19"/>
  <c r="F45" i="19"/>
  <c r="W44" i="19"/>
  <c r="Q44" i="19"/>
  <c r="J44" i="19" s="1"/>
  <c r="O44" i="19"/>
  <c r="L44" i="19"/>
  <c r="I44" i="19"/>
  <c r="F44" i="19"/>
  <c r="W43" i="19"/>
  <c r="Q43" i="19"/>
  <c r="T43" i="19" s="1"/>
  <c r="O43" i="19"/>
  <c r="L43" i="19"/>
  <c r="I43" i="19"/>
  <c r="F43" i="19"/>
  <c r="W42" i="19"/>
  <c r="Q42" i="19"/>
  <c r="G42" i="19" s="1"/>
  <c r="O42" i="19"/>
  <c r="L42" i="19"/>
  <c r="I42" i="19"/>
  <c r="F42" i="19"/>
  <c r="W41" i="19"/>
  <c r="Q41" i="19"/>
  <c r="T41" i="19" s="1"/>
  <c r="O41" i="19"/>
  <c r="L41" i="19"/>
  <c r="I41" i="19"/>
  <c r="F41" i="19"/>
  <c r="W40" i="19"/>
  <c r="Q40" i="19"/>
  <c r="G40" i="19" s="1"/>
  <c r="O40" i="19"/>
  <c r="L40" i="19"/>
  <c r="I40" i="19"/>
  <c r="F40" i="19"/>
  <c r="W39" i="19"/>
  <c r="Q39" i="19"/>
  <c r="T39" i="19" s="1"/>
  <c r="O39" i="19"/>
  <c r="L39" i="19"/>
  <c r="I39" i="19"/>
  <c r="F39" i="19"/>
  <c r="W38" i="19"/>
  <c r="Q38" i="19"/>
  <c r="G38" i="19" s="1"/>
  <c r="O38" i="19"/>
  <c r="L38" i="19"/>
  <c r="I38" i="19"/>
  <c r="F38" i="19"/>
  <c r="W37" i="19"/>
  <c r="Q37" i="19"/>
  <c r="M37" i="19" s="1"/>
  <c r="O37" i="19"/>
  <c r="L37" i="19"/>
  <c r="I37" i="19"/>
  <c r="F37" i="19"/>
  <c r="W36" i="19"/>
  <c r="Q36" i="19"/>
  <c r="P36" i="19" s="1"/>
  <c r="O36" i="19"/>
  <c r="L36" i="19"/>
  <c r="I36" i="19"/>
  <c r="F36" i="19"/>
  <c r="W35" i="19"/>
  <c r="Q35" i="19"/>
  <c r="P35" i="19" s="1"/>
  <c r="O35" i="19"/>
  <c r="L35" i="19"/>
  <c r="I35" i="19"/>
  <c r="F35" i="19"/>
  <c r="W34" i="19"/>
  <c r="Q34" i="19"/>
  <c r="T34" i="19" s="1"/>
  <c r="O34" i="19"/>
  <c r="L34" i="19"/>
  <c r="I34" i="19"/>
  <c r="F34" i="19"/>
  <c r="W33" i="19"/>
  <c r="Q33" i="19"/>
  <c r="M33" i="19" s="1"/>
  <c r="O33" i="19"/>
  <c r="L33" i="19"/>
  <c r="I33" i="19"/>
  <c r="F33" i="19"/>
  <c r="W32" i="19"/>
  <c r="Q32" i="19"/>
  <c r="G32" i="19" s="1"/>
  <c r="O32" i="19"/>
  <c r="L32" i="19"/>
  <c r="I32" i="19"/>
  <c r="F32" i="19"/>
  <c r="W31" i="19"/>
  <c r="Q31" i="19"/>
  <c r="T31" i="19" s="1"/>
  <c r="O31" i="19"/>
  <c r="L31" i="19"/>
  <c r="I31" i="19"/>
  <c r="F31" i="19"/>
  <c r="W30" i="19"/>
  <c r="Q30" i="19"/>
  <c r="P30" i="19" s="1"/>
  <c r="O30" i="19"/>
  <c r="L30" i="19"/>
  <c r="I30" i="19"/>
  <c r="F30" i="19"/>
  <c r="W29" i="19"/>
  <c r="Q29" i="19"/>
  <c r="J29" i="19" s="1"/>
  <c r="O29" i="19"/>
  <c r="L29" i="19"/>
  <c r="I29" i="19"/>
  <c r="F29" i="19"/>
  <c r="W28" i="19"/>
  <c r="Q28" i="19"/>
  <c r="T28" i="19" s="1"/>
  <c r="O28" i="19"/>
  <c r="L28" i="19"/>
  <c r="I28" i="19"/>
  <c r="F28" i="19"/>
  <c r="W27" i="19"/>
  <c r="Q27" i="19"/>
  <c r="G27" i="19" s="1"/>
  <c r="O27" i="19"/>
  <c r="L27" i="19"/>
  <c r="I27" i="19"/>
  <c r="F27" i="19"/>
  <c r="W26" i="19"/>
  <c r="Q26" i="19"/>
  <c r="M26" i="19" s="1"/>
  <c r="O26" i="19"/>
  <c r="L26" i="19"/>
  <c r="I26" i="19"/>
  <c r="F26" i="19"/>
  <c r="W25" i="19"/>
  <c r="Q25" i="19"/>
  <c r="P25" i="19" s="1"/>
  <c r="O25" i="19"/>
  <c r="L25" i="19"/>
  <c r="I25" i="19"/>
  <c r="F25" i="19"/>
  <c r="W24" i="19"/>
  <c r="Q24" i="19"/>
  <c r="P24" i="19" s="1"/>
  <c r="O24" i="19"/>
  <c r="L24" i="19"/>
  <c r="I24" i="19"/>
  <c r="F24" i="19"/>
  <c r="W23" i="19"/>
  <c r="Q23" i="19"/>
  <c r="T23" i="19" s="1"/>
  <c r="O23" i="19"/>
  <c r="L23" i="19"/>
  <c r="I23" i="19"/>
  <c r="F23" i="19"/>
  <c r="W22" i="19"/>
  <c r="Q22" i="19"/>
  <c r="M22" i="19" s="1"/>
  <c r="O22" i="19"/>
  <c r="L22" i="19"/>
  <c r="I22" i="19"/>
  <c r="F22" i="19"/>
  <c r="W21" i="19"/>
  <c r="Q21" i="19"/>
  <c r="T21" i="19" s="1"/>
  <c r="O21" i="19"/>
  <c r="L21" i="19"/>
  <c r="I21" i="19"/>
  <c r="F21" i="19"/>
  <c r="W20" i="19"/>
  <c r="Q20" i="19"/>
  <c r="T20" i="19" s="1"/>
  <c r="O20" i="19"/>
  <c r="L20" i="19"/>
  <c r="I20" i="19"/>
  <c r="F20" i="19"/>
  <c r="W19" i="19"/>
  <c r="Q19" i="19"/>
  <c r="O19" i="19"/>
  <c r="L19" i="19"/>
  <c r="I19" i="19"/>
  <c r="F19" i="19"/>
  <c r="W18" i="19"/>
  <c r="Q18" i="19"/>
  <c r="T18" i="19" s="1"/>
  <c r="O18" i="19"/>
  <c r="L18" i="19"/>
  <c r="I18" i="19"/>
  <c r="F18" i="19"/>
  <c r="W17" i="19"/>
  <c r="Q17" i="19"/>
  <c r="G17" i="19" s="1"/>
  <c r="O17" i="19"/>
  <c r="L17" i="19"/>
  <c r="I17" i="19"/>
  <c r="F17" i="19"/>
  <c r="W16" i="19"/>
  <c r="Q16" i="19"/>
  <c r="T16" i="19" s="1"/>
  <c r="O16" i="19"/>
  <c r="L16" i="19"/>
  <c r="I16" i="19"/>
  <c r="F16" i="19"/>
  <c r="W15" i="19"/>
  <c r="Q15" i="19"/>
  <c r="P15" i="19" s="1"/>
  <c r="O15" i="19"/>
  <c r="L15" i="19"/>
  <c r="I15" i="19"/>
  <c r="F15" i="19"/>
  <c r="W14" i="19"/>
  <c r="Q14" i="19"/>
  <c r="T14" i="19" s="1"/>
  <c r="O14" i="19"/>
  <c r="L14" i="19"/>
  <c r="I14" i="19"/>
  <c r="F14" i="19"/>
  <c r="W13" i="19"/>
  <c r="Q13" i="19"/>
  <c r="T13" i="19" s="1"/>
  <c r="O13" i="19"/>
  <c r="L13" i="19"/>
  <c r="I13" i="19"/>
  <c r="F13" i="19"/>
  <c r="W12" i="19"/>
  <c r="Q12" i="19"/>
  <c r="P12" i="19" s="1"/>
  <c r="O12" i="19"/>
  <c r="L12" i="19"/>
  <c r="I12" i="19"/>
  <c r="F12" i="19"/>
  <c r="W11" i="19"/>
  <c r="Q11" i="19"/>
  <c r="T11" i="19" s="1"/>
  <c r="O11" i="19"/>
  <c r="L11" i="19"/>
  <c r="I11" i="19"/>
  <c r="F11" i="19"/>
  <c r="W10" i="19"/>
  <c r="Q10" i="19"/>
  <c r="T10" i="19" s="1"/>
  <c r="O10" i="19"/>
  <c r="L10" i="19"/>
  <c r="I10" i="19"/>
  <c r="F10" i="19"/>
  <c r="W9" i="19"/>
  <c r="Q9" i="19"/>
  <c r="T9" i="19" s="1"/>
  <c r="O9" i="19"/>
  <c r="L9" i="19"/>
  <c r="I9" i="19"/>
  <c r="F9" i="19"/>
  <c r="W8" i="19"/>
  <c r="Q8" i="19"/>
  <c r="T8" i="19" s="1"/>
  <c r="O8" i="19"/>
  <c r="L8" i="19"/>
  <c r="I8" i="19"/>
  <c r="F8" i="19"/>
  <c r="P26" i="19" l="1"/>
  <c r="P111" i="19"/>
  <c r="J105" i="19"/>
  <c r="P141" i="19"/>
  <c r="M188" i="19"/>
  <c r="M65" i="19"/>
  <c r="P105" i="19"/>
  <c r="P181" i="19"/>
  <c r="M119" i="19"/>
  <c r="M77" i="19"/>
  <c r="P40" i="19"/>
  <c r="O204" i="19"/>
  <c r="J34" i="19"/>
  <c r="M74" i="19"/>
  <c r="M31" i="19"/>
  <c r="M34" i="19"/>
  <c r="P37" i="19"/>
  <c r="M84" i="19"/>
  <c r="P31" i="19"/>
  <c r="J119" i="19"/>
  <c r="G101" i="19"/>
  <c r="M98" i="19"/>
  <c r="P120" i="19"/>
  <c r="J188" i="19"/>
  <c r="P152" i="19"/>
  <c r="G182" i="19"/>
  <c r="P23" i="19"/>
  <c r="M114" i="19"/>
  <c r="P117" i="19"/>
  <c r="M89" i="19"/>
  <c r="J102" i="19"/>
  <c r="M60" i="19"/>
  <c r="P137" i="19"/>
  <c r="G43" i="19"/>
  <c r="M147" i="19"/>
  <c r="G34" i="19"/>
  <c r="P183" i="19"/>
  <c r="P100" i="19"/>
  <c r="M103" i="19"/>
  <c r="P121" i="19"/>
  <c r="M150" i="19"/>
  <c r="P167" i="19"/>
  <c r="M16" i="19"/>
  <c r="P44" i="19"/>
  <c r="P103" i="19"/>
  <c r="P150" i="19"/>
  <c r="J195" i="19"/>
  <c r="S206" i="19"/>
  <c r="P13" i="19"/>
  <c r="P38" i="19"/>
  <c r="P201" i="19"/>
  <c r="J132" i="19"/>
  <c r="P186" i="19"/>
  <c r="P192" i="19"/>
  <c r="M132" i="19"/>
  <c r="M148" i="19"/>
  <c r="M11" i="19"/>
  <c r="M8" i="19"/>
  <c r="G111" i="19"/>
  <c r="G151" i="19"/>
  <c r="G124" i="19"/>
  <c r="G8" i="19"/>
  <c r="J32" i="19"/>
  <c r="J127" i="19"/>
  <c r="J130" i="19"/>
  <c r="J142" i="19"/>
  <c r="G26" i="19"/>
  <c r="G84" i="19"/>
  <c r="J11" i="19"/>
  <c r="G14" i="19"/>
  <c r="P29" i="19"/>
  <c r="J124" i="19"/>
  <c r="M192" i="19"/>
  <c r="G195" i="19"/>
  <c r="G18" i="19"/>
  <c r="P140" i="19"/>
  <c r="J193" i="19"/>
  <c r="J18" i="19"/>
  <c r="P128" i="19"/>
  <c r="P131" i="19"/>
  <c r="T140" i="19"/>
  <c r="G170" i="19"/>
  <c r="J63" i="19"/>
  <c r="J170" i="19"/>
  <c r="P193" i="19"/>
  <c r="J23" i="19"/>
  <c r="G96" i="19"/>
  <c r="M29" i="19"/>
  <c r="P66" i="19"/>
  <c r="P81" i="19"/>
  <c r="J84" i="19"/>
  <c r="G87" i="19"/>
  <c r="M184" i="19"/>
  <c r="J190" i="19"/>
  <c r="G99" i="19"/>
  <c r="P20" i="19"/>
  <c r="G64" i="19"/>
  <c r="P72" i="19"/>
  <c r="G102" i="19"/>
  <c r="J122" i="19"/>
  <c r="P136" i="19"/>
  <c r="G142" i="19"/>
  <c r="P195" i="19"/>
  <c r="M38" i="19"/>
  <c r="G82" i="19"/>
  <c r="P87" i="19"/>
  <c r="G120" i="19"/>
  <c r="M179" i="19"/>
  <c r="J182" i="19"/>
  <c r="P190" i="19"/>
  <c r="M67" i="19"/>
  <c r="J82" i="19"/>
  <c r="J120" i="19"/>
  <c r="J140" i="19"/>
  <c r="J199" i="19"/>
  <c r="G202" i="19"/>
  <c r="M18" i="19"/>
  <c r="P70" i="19"/>
  <c r="M105" i="19"/>
  <c r="M134" i="19"/>
  <c r="M137" i="19"/>
  <c r="P182" i="19"/>
  <c r="P21" i="19"/>
  <c r="G65" i="19"/>
  <c r="P67" i="19"/>
  <c r="J85" i="19"/>
  <c r="M94" i="19"/>
  <c r="J177" i="19"/>
  <c r="J202" i="19"/>
  <c r="G16" i="19"/>
  <c r="G129" i="19"/>
  <c r="M169" i="19"/>
  <c r="G80" i="19"/>
  <c r="P33" i="19"/>
  <c r="G45" i="19"/>
  <c r="J65" i="19"/>
  <c r="P91" i="19"/>
  <c r="J103" i="19"/>
  <c r="P123" i="19"/>
  <c r="M174" i="19"/>
  <c r="P10" i="19"/>
  <c r="M42" i="19"/>
  <c r="G71" i="19"/>
  <c r="J80" i="19"/>
  <c r="P126" i="19"/>
  <c r="J129" i="19"/>
  <c r="P177" i="19"/>
  <c r="T26" i="19"/>
  <c r="F46" i="19"/>
  <c r="M63" i="19"/>
  <c r="M177" i="19"/>
  <c r="P8" i="19"/>
  <c r="J16" i="19"/>
  <c r="J38" i="19"/>
  <c r="P60" i="19"/>
  <c r="G122" i="19"/>
  <c r="P132" i="19"/>
  <c r="J138" i="19"/>
  <c r="M170" i="19"/>
  <c r="W204" i="19"/>
  <c r="T89" i="19"/>
  <c r="T15" i="19"/>
  <c r="G41" i="19"/>
  <c r="G104" i="19"/>
  <c r="G115" i="19"/>
  <c r="T71" i="19"/>
  <c r="P77" i="19"/>
  <c r="M80" i="19"/>
  <c r="G91" i="19"/>
  <c r="G94" i="19"/>
  <c r="P96" i="19"/>
  <c r="J99" i="19"/>
  <c r="M130" i="19"/>
  <c r="P138" i="19"/>
  <c r="P151" i="19"/>
  <c r="T170" i="19"/>
  <c r="J175" i="19"/>
  <c r="P188" i="19"/>
  <c r="J14" i="19"/>
  <c r="J104" i="19"/>
  <c r="G25" i="19"/>
  <c r="V206" i="19"/>
  <c r="J83" i="19"/>
  <c r="J94" i="19"/>
  <c r="M99" i="19"/>
  <c r="G144" i="19"/>
  <c r="J149" i="19"/>
  <c r="M186" i="19"/>
  <c r="G9" i="19"/>
  <c r="J9" i="19"/>
  <c r="P22" i="19"/>
  <c r="P41" i="19"/>
  <c r="M69" i="19"/>
  <c r="G75" i="19"/>
  <c r="T80" i="19"/>
  <c r="J118" i="19"/>
  <c r="M120" i="19"/>
  <c r="P125" i="19"/>
  <c r="M128" i="19"/>
  <c r="G171" i="19"/>
  <c r="P175" i="19"/>
  <c r="G197" i="19"/>
  <c r="M199" i="19"/>
  <c r="G89" i="19"/>
  <c r="J144" i="19"/>
  <c r="G169" i="19"/>
  <c r="T144" i="19"/>
  <c r="G67" i="19"/>
  <c r="M107" i="19"/>
  <c r="M118" i="19"/>
  <c r="J139" i="19"/>
  <c r="G147" i="19"/>
  <c r="J171" i="19"/>
  <c r="G184" i="19"/>
  <c r="J189" i="19"/>
  <c r="J197" i="19"/>
  <c r="M9" i="19"/>
  <c r="T64" i="19"/>
  <c r="M110" i="19"/>
  <c r="M144" i="19"/>
  <c r="J169" i="19"/>
  <c r="T184" i="19"/>
  <c r="J110" i="19"/>
  <c r="J17" i="19"/>
  <c r="J89" i="19"/>
  <c r="P9" i="19"/>
  <c r="G15" i="19"/>
  <c r="G23" i="19"/>
  <c r="T25" i="19"/>
  <c r="M28" i="19"/>
  <c r="M39" i="19"/>
  <c r="J67" i="19"/>
  <c r="T94" i="19"/>
  <c r="P97" i="19"/>
  <c r="G105" i="19"/>
  <c r="P107" i="19"/>
  <c r="G116" i="19"/>
  <c r="M139" i="19"/>
  <c r="M152" i="19"/>
  <c r="M171" i="19"/>
  <c r="M197" i="19"/>
  <c r="T132" i="19"/>
  <c r="P18" i="19"/>
  <c r="M21" i="19"/>
  <c r="M23" i="19"/>
  <c r="G30" i="19"/>
  <c r="J43" i="19"/>
  <c r="G61" i="19"/>
  <c r="T84" i="19"/>
  <c r="M124" i="19"/>
  <c r="G140" i="19"/>
  <c r="G149" i="19"/>
  <c r="J153" i="19"/>
  <c r="P169" i="19"/>
  <c r="P171" i="19"/>
  <c r="J180" i="19"/>
  <c r="M182" i="19"/>
  <c r="J184" i="19"/>
  <c r="G189" i="19"/>
  <c r="F204" i="19"/>
  <c r="T152" i="19"/>
  <c r="G59" i="19"/>
  <c r="M12" i="19"/>
  <c r="M14" i="19"/>
  <c r="P16" i="19"/>
  <c r="G28" i="19"/>
  <c r="M32" i="19"/>
  <c r="G39" i="19"/>
  <c r="J41" i="19"/>
  <c r="J59" i="19"/>
  <c r="P63" i="19"/>
  <c r="P65" i="19"/>
  <c r="J87" i="19"/>
  <c r="M108" i="19"/>
  <c r="P110" i="19"/>
  <c r="G131" i="19"/>
  <c r="M175" i="19"/>
  <c r="M193" i="19"/>
  <c r="M195" i="19"/>
  <c r="J200" i="19"/>
  <c r="M202" i="19"/>
  <c r="T24" i="19"/>
  <c r="T35" i="19"/>
  <c r="T114" i="19"/>
  <c r="T203" i="19"/>
  <c r="T69" i="19"/>
  <c r="T74" i="19"/>
  <c r="M43" i="19"/>
  <c r="J113" i="19"/>
  <c r="J133" i="19"/>
  <c r="J8" i="19"/>
  <c r="P14" i="19"/>
  <c r="J28" i="19"/>
  <c r="P32" i="19"/>
  <c r="J39" i="19"/>
  <c r="M41" i="19"/>
  <c r="M59" i="19"/>
  <c r="J73" i="19"/>
  <c r="P75" i="19"/>
  <c r="G85" i="19"/>
  <c r="M87" i="19"/>
  <c r="T110" i="19"/>
  <c r="T124" i="19"/>
  <c r="M200" i="19"/>
  <c r="P202" i="19"/>
  <c r="T174" i="19"/>
  <c r="M173" i="19"/>
  <c r="M180" i="19"/>
  <c r="M191" i="19"/>
  <c r="P43" i="19"/>
  <c r="P92" i="19"/>
  <c r="T99" i="19"/>
  <c r="G127" i="19"/>
  <c r="J147" i="19"/>
  <c r="M149" i="19"/>
  <c r="P173" i="19"/>
  <c r="P180" i="19"/>
  <c r="M189" i="19"/>
  <c r="T109" i="19"/>
  <c r="T33" i="19"/>
  <c r="T38" i="19"/>
  <c r="T59" i="19"/>
  <c r="G109" i="19"/>
  <c r="G125" i="19"/>
  <c r="G13" i="19"/>
  <c r="J26" i="19"/>
  <c r="P28" i="19"/>
  <c r="G33" i="19"/>
  <c r="G35" i="19"/>
  <c r="P39" i="19"/>
  <c r="J64" i="19"/>
  <c r="G79" i="19"/>
  <c r="M83" i="19"/>
  <c r="M85" i="19"/>
  <c r="G100" i="19"/>
  <c r="M104" i="19"/>
  <c r="M129" i="19"/>
  <c r="J145" i="19"/>
  <c r="T149" i="19"/>
  <c r="F154" i="19"/>
  <c r="T189" i="19"/>
  <c r="G194" i="19"/>
  <c r="G203" i="19"/>
  <c r="T183" i="19"/>
  <c r="T199" i="19"/>
  <c r="G145" i="19"/>
  <c r="G183" i="19"/>
  <c r="J22" i="19"/>
  <c r="J24" i="19"/>
  <c r="G31" i="19"/>
  <c r="I46" i="19"/>
  <c r="G62" i="19"/>
  <c r="G81" i="19"/>
  <c r="P90" i="19"/>
  <c r="J109" i="19"/>
  <c r="G114" i="19"/>
  <c r="J123" i="19"/>
  <c r="J125" i="19"/>
  <c r="M127" i="19"/>
  <c r="G134" i="19"/>
  <c r="P147" i="19"/>
  <c r="G152" i="19"/>
  <c r="G174" i="19"/>
  <c r="J183" i="19"/>
  <c r="G192" i="19"/>
  <c r="T79" i="19"/>
  <c r="T194" i="19"/>
  <c r="T134" i="19"/>
  <c r="T60" i="19"/>
  <c r="T119" i="19"/>
  <c r="J13" i="19"/>
  <c r="P17" i="19"/>
  <c r="J33" i="19"/>
  <c r="K206" i="19"/>
  <c r="G60" i="19"/>
  <c r="M64" i="19"/>
  <c r="G69" i="19"/>
  <c r="G74" i="19"/>
  <c r="J79" i="19"/>
  <c r="P83" i="19"/>
  <c r="P85" i="19"/>
  <c r="J93" i="19"/>
  <c r="J100" i="19"/>
  <c r="G107" i="19"/>
  <c r="M143" i="19"/>
  <c r="M145" i="19"/>
  <c r="G179" i="19"/>
  <c r="J194" i="19"/>
  <c r="J203" i="19"/>
  <c r="T42" i="19"/>
  <c r="T139" i="19"/>
  <c r="G24" i="19"/>
  <c r="G11" i="19"/>
  <c r="G20" i="19"/>
  <c r="M24" i="19"/>
  <c r="J31" i="19"/>
  <c r="J42" i="19"/>
  <c r="O46" i="19"/>
  <c r="J62" i="19"/>
  <c r="J98" i="19"/>
  <c r="T104" i="19"/>
  <c r="M109" i="19"/>
  <c r="J114" i="19"/>
  <c r="G119" i="19"/>
  <c r="M123" i="19"/>
  <c r="M125" i="19"/>
  <c r="P127" i="19"/>
  <c r="T129" i="19"/>
  <c r="J134" i="19"/>
  <c r="G139" i="19"/>
  <c r="N206" i="19"/>
  <c r="J174" i="19"/>
  <c r="G188" i="19"/>
  <c r="G190" i="19"/>
  <c r="J192" i="19"/>
  <c r="G199" i="19"/>
  <c r="T100" i="19"/>
  <c r="T179" i="19"/>
  <c r="M13" i="19"/>
  <c r="T17" i="19"/>
  <c r="M44" i="19"/>
  <c r="R206" i="19"/>
  <c r="J69" i="19"/>
  <c r="J74" i="19"/>
  <c r="M79" i="19"/>
  <c r="J107" i="19"/>
  <c r="G121" i="19"/>
  <c r="P143" i="19"/>
  <c r="P145" i="19"/>
  <c r="J150" i="19"/>
  <c r="Q204" i="19"/>
  <c r="M204" i="19" s="1"/>
  <c r="J179" i="19"/>
  <c r="M194" i="19"/>
  <c r="J172" i="19"/>
  <c r="G172" i="19"/>
  <c r="T92" i="19"/>
  <c r="T172" i="19"/>
  <c r="T187" i="19"/>
  <c r="M187" i="19"/>
  <c r="J187" i="19"/>
  <c r="G187" i="19"/>
  <c r="J191" i="19"/>
  <c r="G191" i="19"/>
  <c r="T173" i="19"/>
  <c r="P185" i="19"/>
  <c r="M185" i="19"/>
  <c r="J185" i="19"/>
  <c r="T191" i="19"/>
  <c r="T185" i="19"/>
  <c r="T44" i="19"/>
  <c r="M135" i="19"/>
  <c r="J135" i="19"/>
  <c r="G135" i="19"/>
  <c r="L46" i="19"/>
  <c r="J117" i="19"/>
  <c r="G117" i="19"/>
  <c r="T123" i="19"/>
  <c r="T135" i="19"/>
  <c r="M101" i="19"/>
  <c r="J101" i="19"/>
  <c r="T103" i="19"/>
  <c r="T117" i="19"/>
  <c r="M95" i="19"/>
  <c r="J95" i="19"/>
  <c r="G95" i="19"/>
  <c r="T95" i="19"/>
  <c r="H206" i="19"/>
  <c r="M30" i="19"/>
  <c r="J30" i="19"/>
  <c r="G36" i="19"/>
  <c r="I154" i="19"/>
  <c r="T30" i="19"/>
  <c r="W46" i="19"/>
  <c r="J27" i="19"/>
  <c r="T32" i="19"/>
  <c r="J36" i="19"/>
  <c r="M45" i="19"/>
  <c r="J45" i="19"/>
  <c r="G72" i="19"/>
  <c r="G92" i="19"/>
  <c r="J112" i="19"/>
  <c r="G138" i="19"/>
  <c r="T138" i="19"/>
  <c r="M146" i="19"/>
  <c r="J146" i="19"/>
  <c r="G146" i="19"/>
  <c r="G148" i="19"/>
  <c r="J148" i="19"/>
  <c r="T180" i="19"/>
  <c r="M198" i="19"/>
  <c r="J198" i="19"/>
  <c r="G198" i="19"/>
  <c r="T45" i="19"/>
  <c r="Y206" i="19"/>
  <c r="J70" i="19"/>
  <c r="J90" i="19"/>
  <c r="M136" i="19"/>
  <c r="J136" i="19"/>
  <c r="T146" i="19"/>
  <c r="T148" i="19"/>
  <c r="G173" i="19"/>
  <c r="J196" i="19"/>
  <c r="G196" i="19"/>
  <c r="P196" i="19"/>
  <c r="M196" i="19"/>
  <c r="T198" i="19"/>
  <c r="M19" i="19"/>
  <c r="J19" i="19"/>
  <c r="G19" i="19"/>
  <c r="G68" i="19"/>
  <c r="J68" i="19"/>
  <c r="M76" i="19"/>
  <c r="J76" i="19"/>
  <c r="G78" i="19"/>
  <c r="T78" i="19"/>
  <c r="M86" i="19"/>
  <c r="J86" i="19"/>
  <c r="G86" i="19"/>
  <c r="G88" i="19"/>
  <c r="J88" i="19"/>
  <c r="M141" i="19"/>
  <c r="J141" i="19"/>
  <c r="M10" i="19"/>
  <c r="J10" i="19"/>
  <c r="G10" i="19"/>
  <c r="T141" i="19"/>
  <c r="T193" i="19"/>
  <c r="G12" i="19"/>
  <c r="J12" i="19"/>
  <c r="J97" i="19"/>
  <c r="G97" i="19"/>
  <c r="T83" i="19"/>
  <c r="I204" i="19"/>
  <c r="P11" i="19"/>
  <c r="M27" i="19"/>
  <c r="G29" i="19"/>
  <c r="P34" i="19"/>
  <c r="M36" i="19"/>
  <c r="Z206" i="19"/>
  <c r="M68" i="19"/>
  <c r="J72" i="19"/>
  <c r="M78" i="19"/>
  <c r="M88" i="19"/>
  <c r="J92" i="19"/>
  <c r="M112" i="19"/>
  <c r="G118" i="19"/>
  <c r="T118" i="19"/>
  <c r="M126" i="19"/>
  <c r="J126" i="19"/>
  <c r="G126" i="19"/>
  <c r="G128" i="19"/>
  <c r="J128" i="19"/>
  <c r="P130" i="19"/>
  <c r="T136" i="19"/>
  <c r="T150" i="19"/>
  <c r="O154" i="19"/>
  <c r="T196" i="19"/>
  <c r="T200" i="19"/>
  <c r="L204" i="19"/>
  <c r="T19" i="19"/>
  <c r="T27" i="19"/>
  <c r="T36" i="19"/>
  <c r="T76" i="19"/>
  <c r="T86" i="19"/>
  <c r="T90" i="19"/>
  <c r="T168" i="19"/>
  <c r="M168" i="19"/>
  <c r="J168" i="19"/>
  <c r="G168" i="19"/>
  <c r="T29" i="19"/>
  <c r="J137" i="19"/>
  <c r="G137" i="19"/>
  <c r="M121" i="19"/>
  <c r="J121" i="19"/>
  <c r="T175" i="19"/>
  <c r="T12" i="19"/>
  <c r="M61" i="19"/>
  <c r="J61" i="19"/>
  <c r="M115" i="19"/>
  <c r="J115" i="19"/>
  <c r="G22" i="19"/>
  <c r="T22" i="19"/>
  <c r="G37" i="19"/>
  <c r="J37" i="19"/>
  <c r="T61" i="19"/>
  <c r="T97" i="19"/>
  <c r="T101" i="19"/>
  <c r="T115" i="19"/>
  <c r="L154" i="19"/>
  <c r="W154" i="19"/>
  <c r="J20" i="19"/>
  <c r="M20" i="19"/>
  <c r="T37" i="19"/>
  <c r="M75" i="19"/>
  <c r="J75" i="19"/>
  <c r="J77" i="19"/>
  <c r="G77" i="19"/>
  <c r="M81" i="19"/>
  <c r="J81" i="19"/>
  <c r="G112" i="19"/>
  <c r="J167" i="19"/>
  <c r="G167" i="19"/>
  <c r="M178" i="19"/>
  <c r="J178" i="19"/>
  <c r="G178" i="19"/>
  <c r="T167" i="19"/>
  <c r="J176" i="19"/>
  <c r="G176" i="19"/>
  <c r="P176" i="19"/>
  <c r="M176" i="19"/>
  <c r="T178" i="19"/>
  <c r="J186" i="19"/>
  <c r="G186" i="19"/>
  <c r="M70" i="19"/>
  <c r="M90" i="19"/>
  <c r="G98" i="19"/>
  <c r="T98" i="19"/>
  <c r="M106" i="19"/>
  <c r="J106" i="19"/>
  <c r="G106" i="19"/>
  <c r="G108" i="19"/>
  <c r="J108" i="19"/>
  <c r="M116" i="19"/>
  <c r="J116" i="19"/>
  <c r="T68" i="19"/>
  <c r="T88" i="19"/>
  <c r="T112" i="19"/>
  <c r="T70" i="19"/>
  <c r="T72" i="19"/>
  <c r="T143" i="19"/>
  <c r="T63" i="19"/>
  <c r="P19" i="19"/>
  <c r="J21" i="19"/>
  <c r="G21" i="19"/>
  <c r="M25" i="19"/>
  <c r="J25" i="19"/>
  <c r="P27" i="19"/>
  <c r="G44" i="19"/>
  <c r="M66" i="19"/>
  <c r="J66" i="19"/>
  <c r="G66" i="19"/>
  <c r="P68" i="19"/>
  <c r="P76" i="19"/>
  <c r="P78" i="19"/>
  <c r="P86" i="19"/>
  <c r="P88" i="19"/>
  <c r="M96" i="19"/>
  <c r="J96" i="19"/>
  <c r="T106" i="19"/>
  <c r="T108" i="19"/>
  <c r="T116" i="19"/>
  <c r="T130" i="19"/>
  <c r="J143" i="19"/>
  <c r="Q154" i="19"/>
  <c r="M172" i="19"/>
  <c r="G177" i="19"/>
  <c r="J40" i="19"/>
  <c r="M40" i="19"/>
  <c r="A206" i="19"/>
  <c r="M62" i="19"/>
  <c r="M73" i="19"/>
  <c r="M82" i="19"/>
  <c r="M93" i="19"/>
  <c r="M102" i="19"/>
  <c r="M113" i="19"/>
  <c r="M122" i="19"/>
  <c r="M133" i="19"/>
  <c r="M142" i="19"/>
  <c r="M153" i="19"/>
  <c r="J181" i="19"/>
  <c r="G181" i="19"/>
  <c r="J201" i="19"/>
  <c r="G201" i="19"/>
  <c r="M17" i="19"/>
  <c r="T40" i="19"/>
  <c r="P42" i="19"/>
  <c r="B206" i="19"/>
  <c r="M71" i="19"/>
  <c r="J71" i="19"/>
  <c r="M91" i="19"/>
  <c r="J91" i="19"/>
  <c r="M111" i="19"/>
  <c r="J111" i="19"/>
  <c r="M131" i="19"/>
  <c r="J131" i="19"/>
  <c r="M151" i="19"/>
  <c r="J151" i="19"/>
  <c r="T181" i="19"/>
  <c r="T201" i="19"/>
  <c r="AA206" i="19"/>
  <c r="J15" i="19"/>
  <c r="M15" i="19"/>
  <c r="Q46" i="19"/>
  <c r="E206" i="19"/>
  <c r="P62" i="19"/>
  <c r="P73" i="19"/>
  <c r="P82" i="19"/>
  <c r="P93" i="19"/>
  <c r="P102" i="19"/>
  <c r="P113" i="19"/>
  <c r="P122" i="19"/>
  <c r="P133" i="19"/>
  <c r="P142" i="19"/>
  <c r="P153" i="19"/>
  <c r="J35" i="19"/>
  <c r="M35" i="19"/>
  <c r="T73" i="19"/>
  <c r="T93" i="19"/>
  <c r="T113" i="19"/>
  <c r="T133" i="19"/>
  <c r="T153" i="19"/>
  <c r="X186" i="19" l="1"/>
  <c r="X198" i="19"/>
  <c r="X184" i="19"/>
  <c r="X173" i="19"/>
  <c r="X183" i="19"/>
  <c r="G204" i="19"/>
  <c r="J204" i="19"/>
  <c r="P204" i="19"/>
  <c r="X204" i="19"/>
  <c r="X168" i="19"/>
  <c r="X195" i="19"/>
  <c r="X177" i="19"/>
  <c r="X182" i="19"/>
  <c r="X192" i="19"/>
  <c r="X187" i="19"/>
  <c r="X197" i="19"/>
  <c r="X202" i="19"/>
  <c r="X203" i="19"/>
  <c r="X178" i="19"/>
  <c r="X175" i="19"/>
  <c r="X196" i="19"/>
  <c r="X180" i="19"/>
  <c r="X191" i="19"/>
  <c r="X193" i="19"/>
  <c r="X200" i="19"/>
  <c r="X194" i="19"/>
  <c r="X169" i="19"/>
  <c r="X172" i="19"/>
  <c r="X174" i="19"/>
  <c r="X189" i="19"/>
  <c r="X188" i="19"/>
  <c r="X179" i="19"/>
  <c r="X171" i="19"/>
  <c r="X181" i="19"/>
  <c r="X185" i="19"/>
  <c r="X170" i="19"/>
  <c r="X167" i="19"/>
  <c r="X176" i="19"/>
  <c r="X199" i="19"/>
  <c r="X201" i="19"/>
  <c r="X190" i="19"/>
  <c r="L206" i="19"/>
  <c r="T154" i="19"/>
  <c r="W206" i="19"/>
  <c r="X152" i="19"/>
  <c r="X147" i="19"/>
  <c r="X142" i="19"/>
  <c r="X137" i="19"/>
  <c r="X132" i="19"/>
  <c r="X127" i="19"/>
  <c r="X122" i="19"/>
  <c r="X117" i="19"/>
  <c r="X112" i="19"/>
  <c r="X107" i="19"/>
  <c r="X102" i="19"/>
  <c r="X97" i="19"/>
  <c r="X92" i="19"/>
  <c r="X87" i="19"/>
  <c r="X82" i="19"/>
  <c r="X77" i="19"/>
  <c r="X72" i="19"/>
  <c r="X67" i="19"/>
  <c r="X62" i="19"/>
  <c r="X154" i="19"/>
  <c r="X151" i="19"/>
  <c r="X140" i="19"/>
  <c r="X131" i="19"/>
  <c r="X120" i="19"/>
  <c r="X111" i="19"/>
  <c r="X100" i="19"/>
  <c r="X91" i="19"/>
  <c r="X80" i="19"/>
  <c r="X71" i="19"/>
  <c r="X60" i="19"/>
  <c r="X149" i="19"/>
  <c r="X129" i="19"/>
  <c r="X109" i="19"/>
  <c r="X89" i="19"/>
  <c r="X69" i="19"/>
  <c r="X138" i="19"/>
  <c r="X118" i="19"/>
  <c r="X98" i="19"/>
  <c r="X78" i="19"/>
  <c r="X145" i="19"/>
  <c r="X136" i="19"/>
  <c r="X125" i="19"/>
  <c r="X116" i="19"/>
  <c r="X105" i="19"/>
  <c r="X96" i="19"/>
  <c r="X85" i="19"/>
  <c r="X150" i="19"/>
  <c r="X115" i="19"/>
  <c r="X99" i="19"/>
  <c r="X141" i="19"/>
  <c r="X126" i="19"/>
  <c r="X148" i="19"/>
  <c r="X146" i="19"/>
  <c r="X144" i="19"/>
  <c r="X81" i="19"/>
  <c r="X75" i="19"/>
  <c r="X65" i="19"/>
  <c r="X121" i="19"/>
  <c r="X113" i="19"/>
  <c r="X103" i="19"/>
  <c r="X63" i="19"/>
  <c r="X59" i="19"/>
  <c r="X133" i="19"/>
  <c r="X123" i="19"/>
  <c r="X153" i="19"/>
  <c r="X90" i="19"/>
  <c r="X70" i="19"/>
  <c r="X88" i="19"/>
  <c r="X68" i="19"/>
  <c r="X110" i="19"/>
  <c r="X66" i="19"/>
  <c r="X130" i="19"/>
  <c r="X114" i="19"/>
  <c r="X104" i="19"/>
  <c r="X64" i="19"/>
  <c r="X119" i="19"/>
  <c r="X94" i="19"/>
  <c r="X84" i="19"/>
  <c r="X74" i="19"/>
  <c r="X108" i="19"/>
  <c r="X134" i="19"/>
  <c r="X124" i="19"/>
  <c r="X95" i="19"/>
  <c r="X93" i="19"/>
  <c r="X83" i="19"/>
  <c r="X79" i="19"/>
  <c r="X73" i="19"/>
  <c r="X101" i="19"/>
  <c r="X61" i="19"/>
  <c r="X135" i="19"/>
  <c r="X143" i="19"/>
  <c r="X139" i="19"/>
  <c r="X86" i="19"/>
  <c r="X76" i="19"/>
  <c r="X106" i="19"/>
  <c r="X128" i="19"/>
  <c r="T204" i="19"/>
  <c r="F206" i="19"/>
  <c r="P46" i="19"/>
  <c r="G46" i="19"/>
  <c r="Q206" i="19"/>
  <c r="M46" i="19"/>
  <c r="J46" i="19"/>
  <c r="T46" i="19"/>
  <c r="J154" i="19"/>
  <c r="P154" i="19"/>
  <c r="M154" i="19"/>
  <c r="G154" i="19"/>
  <c r="X41" i="19"/>
  <c r="X31" i="19"/>
  <c r="X26" i="19"/>
  <c r="X16" i="19"/>
  <c r="X36" i="19"/>
  <c r="X21" i="19"/>
  <c r="X22" i="19"/>
  <c r="X38" i="19"/>
  <c r="X29" i="19"/>
  <c r="X11" i="19"/>
  <c r="X20" i="19"/>
  <c r="X24" i="19"/>
  <c r="X33" i="19"/>
  <c r="X45" i="19"/>
  <c r="X14" i="19"/>
  <c r="X12" i="19"/>
  <c r="X10" i="19"/>
  <c r="X44" i="19"/>
  <c r="X8" i="19"/>
  <c r="X42" i="19"/>
  <c r="X40" i="19"/>
  <c r="X17" i="19"/>
  <c r="X34" i="19"/>
  <c r="X23" i="19"/>
  <c r="X13" i="19"/>
  <c r="X43" i="19"/>
  <c r="X32" i="19"/>
  <c r="X19" i="19"/>
  <c r="X15" i="19"/>
  <c r="X9" i="19"/>
  <c r="X30" i="19"/>
  <c r="X46" i="19"/>
  <c r="X39" i="19"/>
  <c r="X28" i="19"/>
  <c r="X18" i="19"/>
  <c r="X37" i="19"/>
  <c r="X35" i="19"/>
  <c r="X27" i="19"/>
  <c r="X25" i="19"/>
  <c r="O206" i="19"/>
  <c r="I206" i="19"/>
  <c r="T206" i="19" l="1"/>
  <c r="P206" i="19"/>
  <c r="M206" i="19"/>
  <c r="J206" i="19"/>
  <c r="G206" i="19"/>
  <c r="AI195" i="18" l="1"/>
  <c r="AE195" i="18"/>
  <c r="AA195" i="18"/>
  <c r="Z195" i="18"/>
  <c r="W195" i="18"/>
  <c r="T195" i="18"/>
  <c r="Q195" i="18"/>
  <c r="N195" i="18"/>
  <c r="J195" i="18"/>
  <c r="I195" i="18"/>
  <c r="H195" i="18"/>
  <c r="G195" i="18"/>
  <c r="F195" i="18"/>
  <c r="E195" i="18"/>
  <c r="D195" i="18"/>
  <c r="C195" i="18"/>
  <c r="A195" i="18"/>
  <c r="AF194" i="18"/>
  <c r="AB194" i="18"/>
  <c r="AC194" i="18" s="1"/>
  <c r="X194" i="18"/>
  <c r="U194" i="18"/>
  <c r="R194" i="18"/>
  <c r="O194" i="18"/>
  <c r="K194" i="18"/>
  <c r="AF193" i="18"/>
  <c r="AB193" i="18"/>
  <c r="AC193" i="18" s="1"/>
  <c r="X193" i="18"/>
  <c r="U193" i="18"/>
  <c r="R193" i="18"/>
  <c r="O193" i="18"/>
  <c r="K193" i="18"/>
  <c r="L193" i="18" s="1"/>
  <c r="AF192" i="18"/>
  <c r="AB192" i="18"/>
  <c r="AC192" i="18" s="1"/>
  <c r="X192" i="18"/>
  <c r="U192" i="18"/>
  <c r="R192" i="18"/>
  <c r="O192" i="18"/>
  <c r="K192" i="18"/>
  <c r="AH192" i="18" s="1"/>
  <c r="V192" i="18" s="1"/>
  <c r="AF191" i="18"/>
  <c r="AB191" i="18"/>
  <c r="X191" i="18"/>
  <c r="U191" i="18"/>
  <c r="R191" i="18"/>
  <c r="O191" i="18"/>
  <c r="K191" i="18"/>
  <c r="L191" i="18" s="1"/>
  <c r="AF190" i="18"/>
  <c r="AB190" i="18"/>
  <c r="AC190" i="18" s="1"/>
  <c r="X190" i="18"/>
  <c r="U190" i="18"/>
  <c r="R190" i="18"/>
  <c r="O190" i="18"/>
  <c r="K190" i="18"/>
  <c r="AF189" i="18"/>
  <c r="AB189" i="18"/>
  <c r="AC189" i="18" s="1"/>
  <c r="X189" i="18"/>
  <c r="U189" i="18"/>
  <c r="R189" i="18"/>
  <c r="O189" i="18"/>
  <c r="K189" i="18"/>
  <c r="L189" i="18" s="1"/>
  <c r="AF188" i="18"/>
  <c r="AB188" i="18"/>
  <c r="AC188" i="18" s="1"/>
  <c r="X188" i="18"/>
  <c r="U188" i="18"/>
  <c r="R188" i="18"/>
  <c r="O188" i="18"/>
  <c r="K188" i="18"/>
  <c r="AF187" i="18"/>
  <c r="AB187" i="18"/>
  <c r="AC187" i="18" s="1"/>
  <c r="X187" i="18"/>
  <c r="U187" i="18"/>
  <c r="R187" i="18"/>
  <c r="O187" i="18"/>
  <c r="K187" i="18"/>
  <c r="AF186" i="18"/>
  <c r="AB186" i="18"/>
  <c r="AC186" i="18" s="1"/>
  <c r="X186" i="18"/>
  <c r="U186" i="18"/>
  <c r="R186" i="18"/>
  <c r="O186" i="18"/>
  <c r="K186" i="18"/>
  <c r="AF185" i="18"/>
  <c r="AB185" i="18"/>
  <c r="AC185" i="18" s="1"/>
  <c r="X185" i="18"/>
  <c r="U185" i="18"/>
  <c r="R185" i="18"/>
  <c r="O185" i="18"/>
  <c r="K185" i="18"/>
  <c r="AF184" i="18"/>
  <c r="AB184" i="18"/>
  <c r="AC184" i="18" s="1"/>
  <c r="X184" i="18"/>
  <c r="U184" i="18"/>
  <c r="R184" i="18"/>
  <c r="O184" i="18"/>
  <c r="K184" i="18"/>
  <c r="L184" i="18" s="1"/>
  <c r="AF183" i="18"/>
  <c r="AB183" i="18"/>
  <c r="AC183" i="18" s="1"/>
  <c r="X183" i="18"/>
  <c r="U183" i="18"/>
  <c r="R183" i="18"/>
  <c r="O183" i="18"/>
  <c r="K183" i="18"/>
  <c r="L183" i="18" s="1"/>
  <c r="AF182" i="18"/>
  <c r="AB182" i="18"/>
  <c r="AC182" i="18" s="1"/>
  <c r="X182" i="18"/>
  <c r="U182" i="18"/>
  <c r="R182" i="18"/>
  <c r="O182" i="18"/>
  <c r="K182" i="18"/>
  <c r="AF181" i="18"/>
  <c r="AB181" i="18"/>
  <c r="AC181" i="18" s="1"/>
  <c r="X181" i="18"/>
  <c r="U181" i="18"/>
  <c r="R181" i="18"/>
  <c r="O181" i="18"/>
  <c r="K181" i="18"/>
  <c r="AF180" i="18"/>
  <c r="AB180" i="18"/>
  <c r="AC180" i="18" s="1"/>
  <c r="X180" i="18"/>
  <c r="U180" i="18"/>
  <c r="R180" i="18"/>
  <c r="O180" i="18"/>
  <c r="K180" i="18"/>
  <c r="AF179" i="18"/>
  <c r="AB179" i="18"/>
  <c r="AC179" i="18" s="1"/>
  <c r="X179" i="18"/>
  <c r="U179" i="18"/>
  <c r="R179" i="18"/>
  <c r="O179" i="18"/>
  <c r="K179" i="18"/>
  <c r="AF178" i="18"/>
  <c r="AB178" i="18"/>
  <c r="AC178" i="18" s="1"/>
  <c r="X178" i="18"/>
  <c r="U178" i="18"/>
  <c r="R178" i="18"/>
  <c r="O178" i="18"/>
  <c r="K178" i="18"/>
  <c r="L178" i="18" s="1"/>
  <c r="AF177" i="18"/>
  <c r="AB177" i="18"/>
  <c r="AC177" i="18" s="1"/>
  <c r="X177" i="18"/>
  <c r="U177" i="18"/>
  <c r="R177" i="18"/>
  <c r="O177" i="18"/>
  <c r="K177" i="18"/>
  <c r="L177" i="18" s="1"/>
  <c r="AF176" i="18"/>
  <c r="AB176" i="18"/>
  <c r="AC176" i="18" s="1"/>
  <c r="X176" i="18"/>
  <c r="U176" i="18"/>
  <c r="R176" i="18"/>
  <c r="O176" i="18"/>
  <c r="K176" i="18"/>
  <c r="AF175" i="18"/>
  <c r="AB175" i="18"/>
  <c r="X175" i="18"/>
  <c r="U175" i="18"/>
  <c r="R175" i="18"/>
  <c r="O175" i="18"/>
  <c r="K175" i="18"/>
  <c r="L175" i="18" s="1"/>
  <c r="AF174" i="18"/>
  <c r="AB174" i="18"/>
  <c r="AC174" i="18" s="1"/>
  <c r="X174" i="18"/>
  <c r="U174" i="18"/>
  <c r="R174" i="18"/>
  <c r="O174" i="18"/>
  <c r="K174" i="18"/>
  <c r="AF173" i="18"/>
  <c r="AB173" i="18"/>
  <c r="AC173" i="18" s="1"/>
  <c r="X173" i="18"/>
  <c r="U173" i="18"/>
  <c r="R173" i="18"/>
  <c r="O173" i="18"/>
  <c r="K173" i="18"/>
  <c r="AF172" i="18"/>
  <c r="AB172" i="18"/>
  <c r="AC172" i="18" s="1"/>
  <c r="X172" i="18"/>
  <c r="U172" i="18"/>
  <c r="R172" i="18"/>
  <c r="O172" i="18"/>
  <c r="K172" i="18"/>
  <c r="AF171" i="18"/>
  <c r="AB171" i="18"/>
  <c r="X171" i="18"/>
  <c r="U171" i="18"/>
  <c r="R171" i="18"/>
  <c r="O171" i="18"/>
  <c r="K171" i="18"/>
  <c r="L171" i="18" s="1"/>
  <c r="AF170" i="18"/>
  <c r="AB170" i="18"/>
  <c r="AC170" i="18" s="1"/>
  <c r="X170" i="18"/>
  <c r="U170" i="18"/>
  <c r="R170" i="18"/>
  <c r="O170" i="18"/>
  <c r="K170" i="18"/>
  <c r="L170" i="18" s="1"/>
  <c r="AF169" i="18"/>
  <c r="AB169" i="18"/>
  <c r="X169" i="18"/>
  <c r="U169" i="18"/>
  <c r="R169" i="18"/>
  <c r="O169" i="18"/>
  <c r="K169" i="18"/>
  <c r="L169" i="18" s="1"/>
  <c r="AF168" i="18"/>
  <c r="AB168" i="18"/>
  <c r="AC168" i="18" s="1"/>
  <c r="X168" i="18"/>
  <c r="U168" i="18"/>
  <c r="R168" i="18"/>
  <c r="O168" i="18"/>
  <c r="K168" i="18"/>
  <c r="L168" i="18" s="1"/>
  <c r="AF167" i="18"/>
  <c r="AB167" i="18"/>
  <c r="AC167" i="18" s="1"/>
  <c r="X167" i="18"/>
  <c r="U167" i="18"/>
  <c r="R167" i="18"/>
  <c r="O167" i="18"/>
  <c r="K167" i="18"/>
  <c r="AF166" i="18"/>
  <c r="AB166" i="18"/>
  <c r="X166" i="18"/>
  <c r="U166" i="18"/>
  <c r="R166" i="18"/>
  <c r="O166" i="18"/>
  <c r="K166" i="18"/>
  <c r="L166" i="18" s="1"/>
  <c r="AF165" i="18"/>
  <c r="AB165" i="18"/>
  <c r="AC165" i="18" s="1"/>
  <c r="X165" i="18"/>
  <c r="U165" i="18"/>
  <c r="R165" i="18"/>
  <c r="O165" i="18"/>
  <c r="K165" i="18"/>
  <c r="AF164" i="18"/>
  <c r="AB164" i="18"/>
  <c r="AC164" i="18" s="1"/>
  <c r="X164" i="18"/>
  <c r="U164" i="18"/>
  <c r="R164" i="18"/>
  <c r="O164" i="18"/>
  <c r="K164" i="18"/>
  <c r="L164" i="18" s="1"/>
  <c r="AF163" i="18"/>
  <c r="AB163" i="18"/>
  <c r="AC163" i="18" s="1"/>
  <c r="X163" i="18"/>
  <c r="U163" i="18"/>
  <c r="R163" i="18"/>
  <c r="O163" i="18"/>
  <c r="K163" i="18"/>
  <c r="L163" i="18" s="1"/>
  <c r="AF162" i="18"/>
  <c r="AB162" i="18"/>
  <c r="AC162" i="18" s="1"/>
  <c r="X162" i="18"/>
  <c r="U162" i="18"/>
  <c r="R162" i="18"/>
  <c r="O162" i="18"/>
  <c r="K162" i="18"/>
  <c r="AF161" i="18"/>
  <c r="AB161" i="18"/>
  <c r="AC161" i="18" s="1"/>
  <c r="X161" i="18"/>
  <c r="U161" i="18"/>
  <c r="R161" i="18"/>
  <c r="O161" i="18"/>
  <c r="K161" i="18"/>
  <c r="AF160" i="18"/>
  <c r="AB160" i="18"/>
  <c r="AC160" i="18" s="1"/>
  <c r="X160" i="18"/>
  <c r="U160" i="18"/>
  <c r="R160" i="18"/>
  <c r="O160" i="18"/>
  <c r="K160" i="18"/>
  <c r="L160" i="18" s="1"/>
  <c r="AF159" i="18"/>
  <c r="AB159" i="18"/>
  <c r="AC159" i="18" s="1"/>
  <c r="X159" i="18"/>
  <c r="U159" i="18"/>
  <c r="R159" i="18"/>
  <c r="O159" i="18"/>
  <c r="K159" i="18"/>
  <c r="AF158" i="18"/>
  <c r="AB158" i="18"/>
  <c r="AC158" i="18" s="1"/>
  <c r="X158" i="18"/>
  <c r="U158" i="18"/>
  <c r="R158" i="18"/>
  <c r="O158" i="18"/>
  <c r="K158" i="18"/>
  <c r="AI149" i="18"/>
  <c r="AE149" i="18"/>
  <c r="AA149" i="18"/>
  <c r="Z149" i="18"/>
  <c r="W149" i="18"/>
  <c r="T149" i="18"/>
  <c r="Q149" i="18"/>
  <c r="N149" i="18"/>
  <c r="J149" i="18"/>
  <c r="I149" i="18"/>
  <c r="H149" i="18"/>
  <c r="G149" i="18"/>
  <c r="F149" i="18"/>
  <c r="E149" i="18"/>
  <c r="D149" i="18"/>
  <c r="C149" i="18"/>
  <c r="A149" i="18"/>
  <c r="AF148" i="18"/>
  <c r="AB148" i="18"/>
  <c r="AC148" i="18" s="1"/>
  <c r="X148" i="18"/>
  <c r="U148" i="18"/>
  <c r="R148" i="18"/>
  <c r="O148" i="18"/>
  <c r="K148" i="18"/>
  <c r="L148" i="18" s="1"/>
  <c r="AF147" i="18"/>
  <c r="AB147" i="18"/>
  <c r="AC147" i="18" s="1"/>
  <c r="X147" i="18"/>
  <c r="U147" i="18"/>
  <c r="R147" i="18"/>
  <c r="O147" i="18"/>
  <c r="K147" i="18"/>
  <c r="AF146" i="18"/>
  <c r="AB146" i="18"/>
  <c r="AC146" i="18" s="1"/>
  <c r="X146" i="18"/>
  <c r="U146" i="18"/>
  <c r="R146" i="18"/>
  <c r="O146" i="18"/>
  <c r="K146" i="18"/>
  <c r="L146" i="18" s="1"/>
  <c r="AF145" i="18"/>
  <c r="AB145" i="18"/>
  <c r="AC145" i="18" s="1"/>
  <c r="X145" i="18"/>
  <c r="U145" i="18"/>
  <c r="R145" i="18"/>
  <c r="O145" i="18"/>
  <c r="K145" i="18"/>
  <c r="AF144" i="18"/>
  <c r="AB144" i="18"/>
  <c r="AC144" i="18" s="1"/>
  <c r="X144" i="18"/>
  <c r="U144" i="18"/>
  <c r="R144" i="18"/>
  <c r="O144" i="18"/>
  <c r="K144" i="18"/>
  <c r="L144" i="18" s="1"/>
  <c r="AF143" i="18"/>
  <c r="AB143" i="18"/>
  <c r="AC143" i="18" s="1"/>
  <c r="X143" i="18"/>
  <c r="U143" i="18"/>
  <c r="R143" i="18"/>
  <c r="O143" i="18"/>
  <c r="K143" i="18"/>
  <c r="AF142" i="18"/>
  <c r="AB142" i="18"/>
  <c r="X142" i="18"/>
  <c r="U142" i="18"/>
  <c r="R142" i="18"/>
  <c r="O142" i="18"/>
  <c r="K142" i="18"/>
  <c r="L142" i="18" s="1"/>
  <c r="AF141" i="18"/>
  <c r="AB141" i="18"/>
  <c r="AC141" i="18" s="1"/>
  <c r="X141" i="18"/>
  <c r="U141" i="18"/>
  <c r="R141" i="18"/>
  <c r="O141" i="18"/>
  <c r="K141" i="18"/>
  <c r="L141" i="18" s="1"/>
  <c r="AF140" i="18"/>
  <c r="AB140" i="18"/>
  <c r="AC140" i="18" s="1"/>
  <c r="X140" i="18"/>
  <c r="U140" i="18"/>
  <c r="R140" i="18"/>
  <c r="O140" i="18"/>
  <c r="K140" i="18"/>
  <c r="L140" i="18" s="1"/>
  <c r="AF139" i="18"/>
  <c r="AB139" i="18"/>
  <c r="AC139" i="18" s="1"/>
  <c r="X139" i="18"/>
  <c r="U139" i="18"/>
  <c r="R139" i="18"/>
  <c r="O139" i="18"/>
  <c r="K139" i="18"/>
  <c r="L139" i="18" s="1"/>
  <c r="AF138" i="18"/>
  <c r="AB138" i="18"/>
  <c r="AC138" i="18" s="1"/>
  <c r="X138" i="18"/>
  <c r="U138" i="18"/>
  <c r="R138" i="18"/>
  <c r="O138" i="18"/>
  <c r="K138" i="18"/>
  <c r="AF137" i="18"/>
  <c r="AB137" i="18"/>
  <c r="AC137" i="18" s="1"/>
  <c r="X137" i="18"/>
  <c r="U137" i="18"/>
  <c r="R137" i="18"/>
  <c r="O137" i="18"/>
  <c r="K137" i="18"/>
  <c r="AF136" i="18"/>
  <c r="AB136" i="18"/>
  <c r="X136" i="18"/>
  <c r="U136" i="18"/>
  <c r="R136" i="18"/>
  <c r="O136" i="18"/>
  <c r="K136" i="18"/>
  <c r="L136" i="18" s="1"/>
  <c r="AF135" i="18"/>
  <c r="AB135" i="18"/>
  <c r="AC135" i="18" s="1"/>
  <c r="X135" i="18"/>
  <c r="U135" i="18"/>
  <c r="R135" i="18"/>
  <c r="O135" i="18"/>
  <c r="K135" i="18"/>
  <c r="AF134" i="18"/>
  <c r="AB134" i="18"/>
  <c r="AC134" i="18" s="1"/>
  <c r="X134" i="18"/>
  <c r="U134" i="18"/>
  <c r="R134" i="18"/>
  <c r="O134" i="18"/>
  <c r="K134" i="18"/>
  <c r="AF133" i="18"/>
  <c r="AB133" i="18"/>
  <c r="X133" i="18"/>
  <c r="U133" i="18"/>
  <c r="R133" i="18"/>
  <c r="O133" i="18"/>
  <c r="K133" i="18"/>
  <c r="L133" i="18" s="1"/>
  <c r="AF132" i="18"/>
  <c r="AB132" i="18"/>
  <c r="AC132" i="18" s="1"/>
  <c r="X132" i="18"/>
  <c r="U132" i="18"/>
  <c r="R132" i="18"/>
  <c r="O132" i="18"/>
  <c r="K132" i="18"/>
  <c r="L132" i="18" s="1"/>
  <c r="AF131" i="18"/>
  <c r="AB131" i="18"/>
  <c r="AC131" i="18" s="1"/>
  <c r="X131" i="18"/>
  <c r="U131" i="18"/>
  <c r="R131" i="18"/>
  <c r="O131" i="18"/>
  <c r="K131" i="18"/>
  <c r="AF130" i="18"/>
  <c r="AB130" i="18"/>
  <c r="AC130" i="18" s="1"/>
  <c r="X130" i="18"/>
  <c r="U130" i="18"/>
  <c r="R130" i="18"/>
  <c r="O130" i="18"/>
  <c r="K130" i="18"/>
  <c r="AF129" i="18"/>
  <c r="AB129" i="18"/>
  <c r="AC129" i="18" s="1"/>
  <c r="X129" i="18"/>
  <c r="U129" i="18"/>
  <c r="R129" i="18"/>
  <c r="O129" i="18"/>
  <c r="K129" i="18"/>
  <c r="AF128" i="18"/>
  <c r="AB128" i="18"/>
  <c r="X128" i="18"/>
  <c r="U128" i="18"/>
  <c r="R128" i="18"/>
  <c r="O128" i="18"/>
  <c r="K128" i="18"/>
  <c r="L128" i="18" s="1"/>
  <c r="AF127" i="18"/>
  <c r="AB127" i="18"/>
  <c r="AC127" i="18" s="1"/>
  <c r="X127" i="18"/>
  <c r="U127" i="18"/>
  <c r="R127" i="18"/>
  <c r="O127" i="18"/>
  <c r="K127" i="18"/>
  <c r="AF126" i="18"/>
  <c r="AB126" i="18"/>
  <c r="AC126" i="18" s="1"/>
  <c r="X126" i="18"/>
  <c r="U126" i="18"/>
  <c r="R126" i="18"/>
  <c r="O126" i="18"/>
  <c r="K126" i="18"/>
  <c r="AF125" i="18"/>
  <c r="AB125" i="18"/>
  <c r="AC125" i="18" s="1"/>
  <c r="X125" i="18"/>
  <c r="U125" i="18"/>
  <c r="R125" i="18"/>
  <c r="O125" i="18"/>
  <c r="K125" i="18"/>
  <c r="AF124" i="18"/>
  <c r="AB124" i="18"/>
  <c r="AC124" i="18" s="1"/>
  <c r="X124" i="18"/>
  <c r="U124" i="18"/>
  <c r="R124" i="18"/>
  <c r="O124" i="18"/>
  <c r="K124" i="18"/>
  <c r="AF123" i="18"/>
  <c r="AB123" i="18"/>
  <c r="X123" i="18"/>
  <c r="U123" i="18"/>
  <c r="R123" i="18"/>
  <c r="O123" i="18"/>
  <c r="K123" i="18"/>
  <c r="L123" i="18" s="1"/>
  <c r="AF122" i="18"/>
  <c r="AB122" i="18"/>
  <c r="X122" i="18"/>
  <c r="U122" i="18"/>
  <c r="R122" i="18"/>
  <c r="O122" i="18"/>
  <c r="K122" i="18"/>
  <c r="L122" i="18" s="1"/>
  <c r="AF121" i="18"/>
  <c r="AB121" i="18"/>
  <c r="X121" i="18"/>
  <c r="U121" i="18"/>
  <c r="R121" i="18"/>
  <c r="O121" i="18"/>
  <c r="K121" i="18"/>
  <c r="L121" i="18" s="1"/>
  <c r="AF120" i="18"/>
  <c r="AB120" i="18"/>
  <c r="AC120" i="18" s="1"/>
  <c r="X120" i="18"/>
  <c r="U120" i="18"/>
  <c r="R120" i="18"/>
  <c r="O120" i="18"/>
  <c r="K120" i="18"/>
  <c r="AF119" i="18"/>
  <c r="AB119" i="18"/>
  <c r="AC119" i="18" s="1"/>
  <c r="X119" i="18"/>
  <c r="U119" i="18"/>
  <c r="R119" i="18"/>
  <c r="O119" i="18"/>
  <c r="K119" i="18"/>
  <c r="L119" i="18" s="1"/>
  <c r="AF118" i="18"/>
  <c r="AB118" i="18"/>
  <c r="X118" i="18"/>
  <c r="U118" i="18"/>
  <c r="R118" i="18"/>
  <c r="O118" i="18"/>
  <c r="K118" i="18"/>
  <c r="L118" i="18" s="1"/>
  <c r="AF117" i="18"/>
  <c r="AB117" i="18"/>
  <c r="X117" i="18"/>
  <c r="U117" i="18"/>
  <c r="R117" i="18"/>
  <c r="O117" i="18"/>
  <c r="K117" i="18"/>
  <c r="L117" i="18" s="1"/>
  <c r="AF116" i="18"/>
  <c r="AB116" i="18"/>
  <c r="AC116" i="18" s="1"/>
  <c r="X116" i="18"/>
  <c r="U116" i="18"/>
  <c r="R116" i="18"/>
  <c r="O116" i="18"/>
  <c r="K116" i="18"/>
  <c r="AF115" i="18"/>
  <c r="AB115" i="18"/>
  <c r="AC115" i="18" s="1"/>
  <c r="X115" i="18"/>
  <c r="U115" i="18"/>
  <c r="R115" i="18"/>
  <c r="O115" i="18"/>
  <c r="K115" i="18"/>
  <c r="L115" i="18" s="1"/>
  <c r="AF114" i="18"/>
  <c r="AB114" i="18"/>
  <c r="AC114" i="18" s="1"/>
  <c r="X114" i="18"/>
  <c r="U114" i="18"/>
  <c r="R114" i="18"/>
  <c r="O114" i="18"/>
  <c r="K114" i="18"/>
  <c r="AF113" i="18"/>
  <c r="AB113" i="18"/>
  <c r="AC113" i="18" s="1"/>
  <c r="X113" i="18"/>
  <c r="U113" i="18"/>
  <c r="R113" i="18"/>
  <c r="O113" i="18"/>
  <c r="K113" i="18"/>
  <c r="AF112" i="18"/>
  <c r="AB112" i="18"/>
  <c r="AC112" i="18" s="1"/>
  <c r="X112" i="18"/>
  <c r="U112" i="18"/>
  <c r="R112" i="18"/>
  <c r="O112" i="18"/>
  <c r="K112" i="18"/>
  <c r="AF111" i="18"/>
  <c r="AB111" i="18"/>
  <c r="AC111" i="18" s="1"/>
  <c r="X111" i="18"/>
  <c r="U111" i="18"/>
  <c r="R111" i="18"/>
  <c r="O111" i="18"/>
  <c r="K111" i="18"/>
  <c r="L111" i="18" s="1"/>
  <c r="AF110" i="18"/>
  <c r="AB110" i="18"/>
  <c r="AC110" i="18" s="1"/>
  <c r="X110" i="18"/>
  <c r="U110" i="18"/>
  <c r="R110" i="18"/>
  <c r="O110" i="18"/>
  <c r="K110" i="18"/>
  <c r="L110" i="18" s="1"/>
  <c r="AF109" i="18"/>
  <c r="AB109" i="18"/>
  <c r="AC109" i="18" s="1"/>
  <c r="X109" i="18"/>
  <c r="U109" i="18"/>
  <c r="R109" i="18"/>
  <c r="O109" i="18"/>
  <c r="K109" i="18"/>
  <c r="AF108" i="18"/>
  <c r="AB108" i="18"/>
  <c r="X108" i="18"/>
  <c r="U108" i="18"/>
  <c r="R108" i="18"/>
  <c r="O108" i="18"/>
  <c r="K108" i="18"/>
  <c r="L108" i="18" s="1"/>
  <c r="AF107" i="18"/>
  <c r="AB107" i="18"/>
  <c r="AC107" i="18" s="1"/>
  <c r="X107" i="18"/>
  <c r="U107" i="18"/>
  <c r="R107" i="18"/>
  <c r="O107" i="18"/>
  <c r="K107" i="18"/>
  <c r="AF106" i="18"/>
  <c r="AB106" i="18"/>
  <c r="AC106" i="18" s="1"/>
  <c r="X106" i="18"/>
  <c r="U106" i="18"/>
  <c r="R106" i="18"/>
  <c r="O106" i="18"/>
  <c r="K106" i="18"/>
  <c r="L106" i="18" s="1"/>
  <c r="AF105" i="18"/>
  <c r="AB105" i="18"/>
  <c r="AC105" i="18" s="1"/>
  <c r="X105" i="18"/>
  <c r="U105" i="18"/>
  <c r="R105" i="18"/>
  <c r="O105" i="18"/>
  <c r="K105" i="18"/>
  <c r="L105" i="18" s="1"/>
  <c r="AF104" i="18"/>
  <c r="AB104" i="18"/>
  <c r="AC104" i="18" s="1"/>
  <c r="X104" i="18"/>
  <c r="U104" i="18"/>
  <c r="R104" i="18"/>
  <c r="O104" i="18"/>
  <c r="K104" i="18"/>
  <c r="AF103" i="18"/>
  <c r="AB103" i="18"/>
  <c r="AC103" i="18" s="1"/>
  <c r="X103" i="18"/>
  <c r="U103" i="18"/>
  <c r="R103" i="18"/>
  <c r="O103" i="18"/>
  <c r="K103" i="18"/>
  <c r="L103" i="18" s="1"/>
  <c r="AF102" i="18"/>
  <c r="AB102" i="18"/>
  <c r="AC102" i="18" s="1"/>
  <c r="X102" i="18"/>
  <c r="U102" i="18"/>
  <c r="R102" i="18"/>
  <c r="O102" i="18"/>
  <c r="K102" i="18"/>
  <c r="AF101" i="18"/>
  <c r="AB101" i="18"/>
  <c r="AC101" i="18" s="1"/>
  <c r="X101" i="18"/>
  <c r="U101" i="18"/>
  <c r="R101" i="18"/>
  <c r="O101" i="18"/>
  <c r="K101" i="18"/>
  <c r="AF100" i="18"/>
  <c r="AB100" i="18"/>
  <c r="AC100" i="18" s="1"/>
  <c r="X100" i="18"/>
  <c r="U100" i="18"/>
  <c r="R100" i="18"/>
  <c r="O100" i="18"/>
  <c r="K100" i="18"/>
  <c r="L100" i="18" s="1"/>
  <c r="AF99" i="18"/>
  <c r="AB99" i="18"/>
  <c r="AC99" i="18" s="1"/>
  <c r="X99" i="18"/>
  <c r="U99" i="18"/>
  <c r="R99" i="18"/>
  <c r="O99" i="18"/>
  <c r="K99" i="18"/>
  <c r="AF98" i="18"/>
  <c r="AB98" i="18"/>
  <c r="AC98" i="18" s="1"/>
  <c r="X98" i="18"/>
  <c r="U98" i="18"/>
  <c r="R98" i="18"/>
  <c r="O98" i="18"/>
  <c r="K98" i="18"/>
  <c r="L98" i="18" s="1"/>
  <c r="AF97" i="18"/>
  <c r="AB97" i="18"/>
  <c r="AC97" i="18" s="1"/>
  <c r="X97" i="18"/>
  <c r="U97" i="18"/>
  <c r="R97" i="18"/>
  <c r="O97" i="18"/>
  <c r="K97" i="18"/>
  <c r="AF96" i="18"/>
  <c r="AB96" i="18"/>
  <c r="AC96" i="18" s="1"/>
  <c r="X96" i="18"/>
  <c r="U96" i="18"/>
  <c r="R96" i="18"/>
  <c r="O96" i="18"/>
  <c r="K96" i="18"/>
  <c r="AF95" i="18"/>
  <c r="AB95" i="18"/>
  <c r="AC95" i="18" s="1"/>
  <c r="X95" i="18"/>
  <c r="U95" i="18"/>
  <c r="R95" i="18"/>
  <c r="O95" i="18"/>
  <c r="K95" i="18"/>
  <c r="L95" i="18" s="1"/>
  <c r="AF94" i="18"/>
  <c r="AB94" i="18"/>
  <c r="AC94" i="18" s="1"/>
  <c r="X94" i="18"/>
  <c r="U94" i="18"/>
  <c r="R94" i="18"/>
  <c r="O94" i="18"/>
  <c r="K94" i="18"/>
  <c r="AF93" i="18"/>
  <c r="AB93" i="18"/>
  <c r="X93" i="18"/>
  <c r="U93" i="18"/>
  <c r="R93" i="18"/>
  <c r="O93" i="18"/>
  <c r="K93" i="18"/>
  <c r="L93" i="18" s="1"/>
  <c r="AF92" i="18"/>
  <c r="AB92" i="18"/>
  <c r="AC92" i="18" s="1"/>
  <c r="X92" i="18"/>
  <c r="U92" i="18"/>
  <c r="R92" i="18"/>
  <c r="O92" i="18"/>
  <c r="K92" i="18"/>
  <c r="L92" i="18" s="1"/>
  <c r="AF91" i="18"/>
  <c r="AB91" i="18"/>
  <c r="AC91" i="18" s="1"/>
  <c r="X91" i="18"/>
  <c r="U91" i="18"/>
  <c r="R91" i="18"/>
  <c r="O91" i="18"/>
  <c r="K91" i="18"/>
  <c r="AF90" i="18"/>
  <c r="AB90" i="18"/>
  <c r="AC90" i="18" s="1"/>
  <c r="X90" i="18"/>
  <c r="U90" i="18"/>
  <c r="R90" i="18"/>
  <c r="O90" i="18"/>
  <c r="K90" i="18"/>
  <c r="AF89" i="18"/>
  <c r="AB89" i="18"/>
  <c r="AC89" i="18" s="1"/>
  <c r="X89" i="18"/>
  <c r="U89" i="18"/>
  <c r="R89" i="18"/>
  <c r="O89" i="18"/>
  <c r="K89" i="18"/>
  <c r="AF88" i="18"/>
  <c r="AB88" i="18"/>
  <c r="AC88" i="18" s="1"/>
  <c r="X88" i="18"/>
  <c r="U88" i="18"/>
  <c r="R88" i="18"/>
  <c r="O88" i="18"/>
  <c r="K88" i="18"/>
  <c r="AF87" i="18"/>
  <c r="AB87" i="18"/>
  <c r="AC87" i="18" s="1"/>
  <c r="X87" i="18"/>
  <c r="U87" i="18"/>
  <c r="R87" i="18"/>
  <c r="O87" i="18"/>
  <c r="K87" i="18"/>
  <c r="AF86" i="18"/>
  <c r="AB86" i="18"/>
  <c r="AC86" i="18" s="1"/>
  <c r="X86" i="18"/>
  <c r="U86" i="18"/>
  <c r="R86" i="18"/>
  <c r="O86" i="18"/>
  <c r="K86" i="18"/>
  <c r="L86" i="18" s="1"/>
  <c r="AF85" i="18"/>
  <c r="AB85" i="18"/>
  <c r="AC85" i="18" s="1"/>
  <c r="X85" i="18"/>
  <c r="U85" i="18"/>
  <c r="R85" i="18"/>
  <c r="O85" i="18"/>
  <c r="K85" i="18"/>
  <c r="L85" i="18" s="1"/>
  <c r="AF84" i="18"/>
  <c r="AB84" i="18"/>
  <c r="AC84" i="18" s="1"/>
  <c r="X84" i="18"/>
  <c r="U84" i="18"/>
  <c r="R84" i="18"/>
  <c r="O84" i="18"/>
  <c r="K84" i="18"/>
  <c r="AF83" i="18"/>
  <c r="AB83" i="18"/>
  <c r="AC83" i="18" s="1"/>
  <c r="X83" i="18"/>
  <c r="U83" i="18"/>
  <c r="R83" i="18"/>
  <c r="O83" i="18"/>
  <c r="K83" i="18"/>
  <c r="AF82" i="18"/>
  <c r="AB82" i="18"/>
  <c r="X82" i="18"/>
  <c r="U82" i="18"/>
  <c r="R82" i="18"/>
  <c r="O82" i="18"/>
  <c r="K82" i="18"/>
  <c r="L82" i="18" s="1"/>
  <c r="AF81" i="18"/>
  <c r="AB81" i="18"/>
  <c r="AC81" i="18" s="1"/>
  <c r="X81" i="18"/>
  <c r="U81" i="18"/>
  <c r="R81" i="18"/>
  <c r="O81" i="18"/>
  <c r="K81" i="18"/>
  <c r="AF80" i="18"/>
  <c r="AB80" i="18"/>
  <c r="X80" i="18"/>
  <c r="U80" i="18"/>
  <c r="R80" i="18"/>
  <c r="O80" i="18"/>
  <c r="K80" i="18"/>
  <c r="L80" i="18" s="1"/>
  <c r="AF79" i="18"/>
  <c r="AB79" i="18"/>
  <c r="AC79" i="18" s="1"/>
  <c r="X79" i="18"/>
  <c r="U79" i="18"/>
  <c r="R79" i="18"/>
  <c r="O79" i="18"/>
  <c r="K79" i="18"/>
  <c r="AF78" i="18"/>
  <c r="AB78" i="18"/>
  <c r="AC78" i="18" s="1"/>
  <c r="X78" i="18"/>
  <c r="U78" i="18"/>
  <c r="R78" i="18"/>
  <c r="O78" i="18"/>
  <c r="K78" i="18"/>
  <c r="L78" i="18" s="1"/>
  <c r="AF77" i="18"/>
  <c r="AB77" i="18"/>
  <c r="AC77" i="18" s="1"/>
  <c r="X77" i="18"/>
  <c r="U77" i="18"/>
  <c r="R77" i="18"/>
  <c r="O77" i="18"/>
  <c r="K77" i="18"/>
  <c r="AF76" i="18"/>
  <c r="AB76" i="18"/>
  <c r="AC76" i="18" s="1"/>
  <c r="X76" i="18"/>
  <c r="U76" i="18"/>
  <c r="R76" i="18"/>
  <c r="O76" i="18"/>
  <c r="K76" i="18"/>
  <c r="L76" i="18" s="1"/>
  <c r="AF75" i="18"/>
  <c r="AB75" i="18"/>
  <c r="AC75" i="18" s="1"/>
  <c r="X75" i="18"/>
  <c r="U75" i="18"/>
  <c r="R75" i="18"/>
  <c r="O75" i="18"/>
  <c r="K75" i="18"/>
  <c r="L75" i="18" s="1"/>
  <c r="AF74" i="18"/>
  <c r="AB74" i="18"/>
  <c r="AC74" i="18" s="1"/>
  <c r="X74" i="18"/>
  <c r="U74" i="18"/>
  <c r="R74" i="18"/>
  <c r="O74" i="18"/>
  <c r="K74" i="18"/>
  <c r="AF73" i="18"/>
  <c r="AB73" i="18"/>
  <c r="AC73" i="18" s="1"/>
  <c r="X73" i="18"/>
  <c r="U73" i="18"/>
  <c r="R73" i="18"/>
  <c r="O73" i="18"/>
  <c r="K73" i="18"/>
  <c r="AF72" i="18"/>
  <c r="AB72" i="18"/>
  <c r="AC72" i="18" s="1"/>
  <c r="X72" i="18"/>
  <c r="U72" i="18"/>
  <c r="R72" i="18"/>
  <c r="O72" i="18"/>
  <c r="K72" i="18"/>
  <c r="AF71" i="18"/>
  <c r="AB71" i="18"/>
  <c r="AC71" i="18" s="1"/>
  <c r="X71" i="18"/>
  <c r="U71" i="18"/>
  <c r="R71" i="18"/>
  <c r="O71" i="18"/>
  <c r="K71" i="18"/>
  <c r="L71" i="18" s="1"/>
  <c r="AF70" i="18"/>
  <c r="AB70" i="18"/>
  <c r="AC70" i="18" s="1"/>
  <c r="X70" i="18"/>
  <c r="U70" i="18"/>
  <c r="R70" i="18"/>
  <c r="O70" i="18"/>
  <c r="K70" i="18"/>
  <c r="AF69" i="18"/>
  <c r="AB69" i="18"/>
  <c r="AC69" i="18" s="1"/>
  <c r="X69" i="18"/>
  <c r="U69" i="18"/>
  <c r="R69" i="18"/>
  <c r="O69" i="18"/>
  <c r="K69" i="18"/>
  <c r="AF68" i="18"/>
  <c r="AB68" i="18"/>
  <c r="AC68" i="18" s="1"/>
  <c r="X68" i="18"/>
  <c r="U68" i="18"/>
  <c r="R68" i="18"/>
  <c r="O68" i="18"/>
  <c r="K68" i="18"/>
  <c r="AF67" i="18"/>
  <c r="AB67" i="18"/>
  <c r="AC67" i="18" s="1"/>
  <c r="X67" i="18"/>
  <c r="U67" i="18"/>
  <c r="R67" i="18"/>
  <c r="O67" i="18"/>
  <c r="K67" i="18"/>
  <c r="AF66" i="18"/>
  <c r="AB66" i="18"/>
  <c r="AC66" i="18" s="1"/>
  <c r="X66" i="18"/>
  <c r="U66" i="18"/>
  <c r="R66" i="18"/>
  <c r="O66" i="18"/>
  <c r="K66" i="18"/>
  <c r="AF65" i="18"/>
  <c r="AB65" i="18"/>
  <c r="AC65" i="18" s="1"/>
  <c r="X65" i="18"/>
  <c r="U65" i="18"/>
  <c r="R65" i="18"/>
  <c r="O65" i="18"/>
  <c r="K65" i="18"/>
  <c r="L65" i="18" s="1"/>
  <c r="AF64" i="18"/>
  <c r="AB64" i="18"/>
  <c r="AC64" i="18" s="1"/>
  <c r="X64" i="18"/>
  <c r="U64" i="18"/>
  <c r="R64" i="18"/>
  <c r="O64" i="18"/>
  <c r="K64" i="18"/>
  <c r="L64" i="18" s="1"/>
  <c r="AF63" i="18"/>
  <c r="AB63" i="18"/>
  <c r="AC63" i="18" s="1"/>
  <c r="X63" i="18"/>
  <c r="U63" i="18"/>
  <c r="R63" i="18"/>
  <c r="O63" i="18"/>
  <c r="K63" i="18"/>
  <c r="AF62" i="18"/>
  <c r="AB62" i="18"/>
  <c r="AC62" i="18" s="1"/>
  <c r="X62" i="18"/>
  <c r="U62" i="18"/>
  <c r="R62" i="18"/>
  <c r="O62" i="18"/>
  <c r="K62" i="18"/>
  <c r="L62" i="18" s="1"/>
  <c r="AF61" i="18"/>
  <c r="AB61" i="18"/>
  <c r="AC61" i="18" s="1"/>
  <c r="X61" i="18"/>
  <c r="U61" i="18"/>
  <c r="R61" i="18"/>
  <c r="O61" i="18"/>
  <c r="K61" i="18"/>
  <c r="AF60" i="18"/>
  <c r="AB60" i="18"/>
  <c r="AC60" i="18" s="1"/>
  <c r="X60" i="18"/>
  <c r="U60" i="18"/>
  <c r="R60" i="18"/>
  <c r="O60" i="18"/>
  <c r="K60" i="18"/>
  <c r="L60" i="18" s="1"/>
  <c r="AF59" i="18"/>
  <c r="AB59" i="18"/>
  <c r="AC59" i="18" s="1"/>
  <c r="X59" i="18"/>
  <c r="U59" i="18"/>
  <c r="R59" i="18"/>
  <c r="O59" i="18"/>
  <c r="K59" i="18"/>
  <c r="AF58" i="18"/>
  <c r="AB58" i="18"/>
  <c r="X58" i="18"/>
  <c r="U58" i="18"/>
  <c r="R58" i="18"/>
  <c r="O58" i="18"/>
  <c r="K58" i="18"/>
  <c r="L58" i="18" s="1"/>
  <c r="AF57" i="18"/>
  <c r="AB57" i="18"/>
  <c r="AC57" i="18" s="1"/>
  <c r="X57" i="18"/>
  <c r="U57" i="18"/>
  <c r="R57" i="18"/>
  <c r="O57" i="18"/>
  <c r="K57" i="18"/>
  <c r="L57" i="18" s="1"/>
  <c r="AF56" i="18"/>
  <c r="AB56" i="18"/>
  <c r="AC56" i="18" s="1"/>
  <c r="X56" i="18"/>
  <c r="U56" i="18"/>
  <c r="R56" i="18"/>
  <c r="O56" i="18"/>
  <c r="K56" i="18"/>
  <c r="L56" i="18" s="1"/>
  <c r="AF55" i="18"/>
  <c r="AB55" i="18"/>
  <c r="AC55" i="18" s="1"/>
  <c r="X55" i="18"/>
  <c r="U55" i="18"/>
  <c r="R55" i="18"/>
  <c r="O55" i="18"/>
  <c r="K55" i="18"/>
  <c r="AF54" i="18"/>
  <c r="AB54" i="18"/>
  <c r="X54" i="18"/>
  <c r="U54" i="18"/>
  <c r="R54" i="18"/>
  <c r="O54" i="18"/>
  <c r="K54" i="18"/>
  <c r="AI45" i="18"/>
  <c r="AE45" i="18"/>
  <c r="AA45" i="18"/>
  <c r="Z45" i="18"/>
  <c r="W45" i="18"/>
  <c r="T45" i="18"/>
  <c r="Q45" i="18"/>
  <c r="N45" i="18"/>
  <c r="J45" i="18"/>
  <c r="I45" i="18"/>
  <c r="H45" i="18"/>
  <c r="G45" i="18"/>
  <c r="F45" i="18"/>
  <c r="E45" i="18"/>
  <c r="D45" i="18"/>
  <c r="C45" i="18"/>
  <c r="A45" i="18"/>
  <c r="AF44" i="18"/>
  <c r="AB44" i="18"/>
  <c r="AC44" i="18" s="1"/>
  <c r="X44" i="18"/>
  <c r="U44" i="18"/>
  <c r="R44" i="18"/>
  <c r="O44" i="18"/>
  <c r="K44" i="18"/>
  <c r="L44" i="18" s="1"/>
  <c r="AF43" i="18"/>
  <c r="AB43" i="18"/>
  <c r="AC43" i="18" s="1"/>
  <c r="X43" i="18"/>
  <c r="U43" i="18"/>
  <c r="R43" i="18"/>
  <c r="O43" i="18"/>
  <c r="K43" i="18"/>
  <c r="AF42" i="18"/>
  <c r="AB42" i="18"/>
  <c r="AC42" i="18" s="1"/>
  <c r="X42" i="18"/>
  <c r="U42" i="18"/>
  <c r="R42" i="18"/>
  <c r="O42" i="18"/>
  <c r="K42" i="18"/>
  <c r="AF41" i="18"/>
  <c r="AB41" i="18"/>
  <c r="AC41" i="18" s="1"/>
  <c r="X41" i="18"/>
  <c r="U41" i="18"/>
  <c r="R41" i="18"/>
  <c r="O41" i="18"/>
  <c r="K41" i="18"/>
  <c r="L41" i="18" s="1"/>
  <c r="AF40" i="18"/>
  <c r="AB40" i="18"/>
  <c r="AC40" i="18" s="1"/>
  <c r="X40" i="18"/>
  <c r="U40" i="18"/>
  <c r="R40" i="18"/>
  <c r="O40" i="18"/>
  <c r="K40" i="18"/>
  <c r="L40" i="18" s="1"/>
  <c r="AF39" i="18"/>
  <c r="AB39" i="18"/>
  <c r="AC39" i="18" s="1"/>
  <c r="X39" i="18"/>
  <c r="U39" i="18"/>
  <c r="R39" i="18"/>
  <c r="O39" i="18"/>
  <c r="K39" i="18"/>
  <c r="L39" i="18" s="1"/>
  <c r="AF38" i="18"/>
  <c r="AB38" i="18"/>
  <c r="AC38" i="18" s="1"/>
  <c r="X38" i="18"/>
  <c r="U38" i="18"/>
  <c r="R38" i="18"/>
  <c r="O38" i="18"/>
  <c r="K38" i="18"/>
  <c r="AF37" i="18"/>
  <c r="AB37" i="18"/>
  <c r="AC37" i="18" s="1"/>
  <c r="X37" i="18"/>
  <c r="U37" i="18"/>
  <c r="R37" i="18"/>
  <c r="O37" i="18"/>
  <c r="K37" i="18"/>
  <c r="AF36" i="18"/>
  <c r="AB36" i="18"/>
  <c r="X36" i="18"/>
  <c r="U36" i="18"/>
  <c r="R36" i="18"/>
  <c r="O36" i="18"/>
  <c r="K36" i="18"/>
  <c r="L36" i="18" s="1"/>
  <c r="AF35" i="18"/>
  <c r="AB35" i="18"/>
  <c r="AC35" i="18" s="1"/>
  <c r="X35" i="18"/>
  <c r="U35" i="18"/>
  <c r="R35" i="18"/>
  <c r="O35" i="18"/>
  <c r="K35" i="18"/>
  <c r="L35" i="18" s="1"/>
  <c r="AF34" i="18"/>
  <c r="AB34" i="18"/>
  <c r="AC34" i="18" s="1"/>
  <c r="X34" i="18"/>
  <c r="U34" i="18"/>
  <c r="R34" i="18"/>
  <c r="O34" i="18"/>
  <c r="K34" i="18"/>
  <c r="L34" i="18" s="1"/>
  <c r="AF33" i="18"/>
  <c r="AB33" i="18"/>
  <c r="AC33" i="18" s="1"/>
  <c r="X33" i="18"/>
  <c r="U33" i="18"/>
  <c r="R33" i="18"/>
  <c r="O33" i="18"/>
  <c r="K33" i="18"/>
  <c r="AF32" i="18"/>
  <c r="AB32" i="18"/>
  <c r="AC32" i="18" s="1"/>
  <c r="X32" i="18"/>
  <c r="U32" i="18"/>
  <c r="R32" i="18"/>
  <c r="O32" i="18"/>
  <c r="K32" i="18"/>
  <c r="AF31" i="18"/>
  <c r="AB31" i="18"/>
  <c r="AC31" i="18" s="1"/>
  <c r="X31" i="18"/>
  <c r="U31" i="18"/>
  <c r="R31" i="18"/>
  <c r="O31" i="18"/>
  <c r="K31" i="18"/>
  <c r="L31" i="18" s="1"/>
  <c r="AF30" i="18"/>
  <c r="AB30" i="18"/>
  <c r="AC30" i="18" s="1"/>
  <c r="X30" i="18"/>
  <c r="U30" i="18"/>
  <c r="R30" i="18"/>
  <c r="O30" i="18"/>
  <c r="K30" i="18"/>
  <c r="L30" i="18" s="1"/>
  <c r="AF29" i="18"/>
  <c r="AB29" i="18"/>
  <c r="AC29" i="18" s="1"/>
  <c r="X29" i="18"/>
  <c r="U29" i="18"/>
  <c r="R29" i="18"/>
  <c r="O29" i="18"/>
  <c r="K29" i="18"/>
  <c r="AF28" i="18"/>
  <c r="AB28" i="18"/>
  <c r="AC28" i="18" s="1"/>
  <c r="X28" i="18"/>
  <c r="U28" i="18"/>
  <c r="R28" i="18"/>
  <c r="O28" i="18"/>
  <c r="K28" i="18"/>
  <c r="L28" i="18" s="1"/>
  <c r="AF27" i="18"/>
  <c r="AB27" i="18"/>
  <c r="AC27" i="18" s="1"/>
  <c r="X27" i="18"/>
  <c r="U27" i="18"/>
  <c r="R27" i="18"/>
  <c r="O27" i="18"/>
  <c r="K27" i="18"/>
  <c r="AF26" i="18"/>
  <c r="AB26" i="18"/>
  <c r="X26" i="18"/>
  <c r="U26" i="18"/>
  <c r="R26" i="18"/>
  <c r="O26" i="18"/>
  <c r="K26" i="18"/>
  <c r="L26" i="18" s="1"/>
  <c r="AF25" i="18"/>
  <c r="AB25" i="18"/>
  <c r="AC25" i="18" s="1"/>
  <c r="X25" i="18"/>
  <c r="U25" i="18"/>
  <c r="R25" i="18"/>
  <c r="O25" i="18"/>
  <c r="K25" i="18"/>
  <c r="AF24" i="18"/>
  <c r="AB24" i="18"/>
  <c r="AC24" i="18" s="1"/>
  <c r="X24" i="18"/>
  <c r="U24" i="18"/>
  <c r="R24" i="18"/>
  <c r="O24" i="18"/>
  <c r="K24" i="18"/>
  <c r="AF23" i="18"/>
  <c r="AB23" i="18"/>
  <c r="AC23" i="18" s="1"/>
  <c r="X23" i="18"/>
  <c r="U23" i="18"/>
  <c r="R23" i="18"/>
  <c r="O23" i="18"/>
  <c r="K23" i="18"/>
  <c r="AF22" i="18"/>
  <c r="AB22" i="18"/>
  <c r="X22" i="18"/>
  <c r="U22" i="18"/>
  <c r="R22" i="18"/>
  <c r="O22" i="18"/>
  <c r="K22" i="18"/>
  <c r="L22" i="18" s="1"/>
  <c r="AF21" i="18"/>
  <c r="AB21" i="18"/>
  <c r="AC21" i="18" s="1"/>
  <c r="X21" i="18"/>
  <c r="U21" i="18"/>
  <c r="R21" i="18"/>
  <c r="O21" i="18"/>
  <c r="K21" i="18"/>
  <c r="AF20" i="18"/>
  <c r="AB20" i="18"/>
  <c r="AC20" i="18" s="1"/>
  <c r="X20" i="18"/>
  <c r="U20" i="18"/>
  <c r="R20" i="18"/>
  <c r="O20" i="18"/>
  <c r="K20" i="18"/>
  <c r="AF19" i="18"/>
  <c r="AB19" i="18"/>
  <c r="AC19" i="18" s="1"/>
  <c r="X19" i="18"/>
  <c r="U19" i="18"/>
  <c r="R19" i="18"/>
  <c r="O19" i="18"/>
  <c r="K19" i="18"/>
  <c r="AF18" i="18"/>
  <c r="AB18" i="18"/>
  <c r="AC18" i="18" s="1"/>
  <c r="X18" i="18"/>
  <c r="U18" i="18"/>
  <c r="R18" i="18"/>
  <c r="O18" i="18"/>
  <c r="K18" i="18"/>
  <c r="AF17" i="18"/>
  <c r="AB17" i="18"/>
  <c r="AC17" i="18" s="1"/>
  <c r="X17" i="18"/>
  <c r="U17" i="18"/>
  <c r="R17" i="18"/>
  <c r="O17" i="18"/>
  <c r="K17" i="18"/>
  <c r="AF16" i="18"/>
  <c r="AB16" i="18"/>
  <c r="AC16" i="18" s="1"/>
  <c r="X16" i="18"/>
  <c r="U16" i="18"/>
  <c r="R16" i="18"/>
  <c r="O16" i="18"/>
  <c r="K16" i="18"/>
  <c r="L16" i="18" s="1"/>
  <c r="AF15" i="18"/>
  <c r="AB15" i="18"/>
  <c r="AC15" i="18" s="1"/>
  <c r="X15" i="18"/>
  <c r="U15" i="18"/>
  <c r="R15" i="18"/>
  <c r="O15" i="18"/>
  <c r="K15" i="18"/>
  <c r="AF14" i="18"/>
  <c r="AB14" i="18"/>
  <c r="AC14" i="18" s="1"/>
  <c r="X14" i="18"/>
  <c r="U14" i="18"/>
  <c r="R14" i="18"/>
  <c r="O14" i="18"/>
  <c r="K14" i="18"/>
  <c r="L14" i="18" s="1"/>
  <c r="AF13" i="18"/>
  <c r="AB13" i="18"/>
  <c r="AC13" i="18" s="1"/>
  <c r="X13" i="18"/>
  <c r="U13" i="18"/>
  <c r="R13" i="18"/>
  <c r="O13" i="18"/>
  <c r="K13" i="18"/>
  <c r="AF12" i="18"/>
  <c r="AB12" i="18"/>
  <c r="AC12" i="18" s="1"/>
  <c r="X12" i="18"/>
  <c r="U12" i="18"/>
  <c r="R12" i="18"/>
  <c r="O12" i="18"/>
  <c r="K12" i="18"/>
  <c r="AF11" i="18"/>
  <c r="AB11" i="18"/>
  <c r="AC11" i="18" s="1"/>
  <c r="X11" i="18"/>
  <c r="U11" i="18"/>
  <c r="R11" i="18"/>
  <c r="O11" i="18"/>
  <c r="K11" i="18"/>
  <c r="AF10" i="18"/>
  <c r="AB10" i="18"/>
  <c r="X10" i="18"/>
  <c r="U10" i="18"/>
  <c r="R10" i="18"/>
  <c r="O10" i="18"/>
  <c r="K10" i="18"/>
  <c r="L10" i="18" s="1"/>
  <c r="AF9" i="18"/>
  <c r="AB9" i="18"/>
  <c r="AC9" i="18" s="1"/>
  <c r="X9" i="18"/>
  <c r="U9" i="18"/>
  <c r="R9" i="18"/>
  <c r="O9" i="18"/>
  <c r="K9" i="18"/>
  <c r="L9" i="18" s="1"/>
  <c r="AF8" i="18"/>
  <c r="AB8" i="18"/>
  <c r="AC8" i="18" s="1"/>
  <c r="X8" i="18"/>
  <c r="U8" i="18"/>
  <c r="R8" i="18"/>
  <c r="O8" i="18"/>
  <c r="K8" i="18"/>
  <c r="L8" i="18" s="1"/>
  <c r="AF7" i="18"/>
  <c r="X7" i="18"/>
  <c r="U7" i="18"/>
  <c r="R7" i="18"/>
  <c r="O7" i="18"/>
  <c r="K7" i="18"/>
  <c r="AH7" i="18" s="1"/>
  <c r="AB45" i="18" l="1"/>
  <c r="AC45" i="18" s="1"/>
  <c r="AH181" i="18"/>
  <c r="AG181" i="18" s="1"/>
  <c r="AH73" i="18"/>
  <c r="V73" i="18" s="1"/>
  <c r="AG7" i="18"/>
  <c r="M7" i="18"/>
  <c r="AH174" i="18"/>
  <c r="Y174" i="18" s="1"/>
  <c r="AH83" i="18"/>
  <c r="AG83" i="18" s="1"/>
  <c r="AH175" i="18"/>
  <c r="AG175" i="18" s="1"/>
  <c r="AH176" i="18"/>
  <c r="M176" i="18" s="1"/>
  <c r="AH88" i="18"/>
  <c r="P88" i="18" s="1"/>
  <c r="AH177" i="18"/>
  <c r="AD177" i="18" s="1"/>
  <c r="AH10" i="18"/>
  <c r="V10" i="18" s="1"/>
  <c r="AH25" i="18"/>
  <c r="AD25" i="18" s="1"/>
  <c r="AH114" i="18"/>
  <c r="M114" i="18" s="1"/>
  <c r="AH82" i="18"/>
  <c r="M82" i="18" s="1"/>
  <c r="AH97" i="18"/>
  <c r="M97" i="18" s="1"/>
  <c r="AH143" i="18"/>
  <c r="Y143" i="18" s="1"/>
  <c r="AC175" i="18"/>
  <c r="E197" i="18"/>
  <c r="AH108" i="18"/>
  <c r="S108" i="18" s="1"/>
  <c r="AH128" i="18"/>
  <c r="AD128" i="18" s="1"/>
  <c r="AH106" i="18"/>
  <c r="P106" i="18" s="1"/>
  <c r="AH95" i="18"/>
  <c r="AG95" i="18" s="1"/>
  <c r="AH166" i="18"/>
  <c r="S166" i="18" s="1"/>
  <c r="AH57" i="18"/>
  <c r="AG57" i="18" s="1"/>
  <c r="AH142" i="18"/>
  <c r="AD142" i="18" s="1"/>
  <c r="N197" i="18"/>
  <c r="Q197" i="18"/>
  <c r="AH79" i="18"/>
  <c r="AD79" i="18" s="1"/>
  <c r="AH113" i="18"/>
  <c r="AG113" i="18" s="1"/>
  <c r="AH169" i="18"/>
  <c r="AG169" i="18" s="1"/>
  <c r="AH191" i="18"/>
  <c r="V191" i="18" s="1"/>
  <c r="AH132" i="18"/>
  <c r="M132" i="18" s="1"/>
  <c r="AH68" i="18"/>
  <c r="AD68" i="18" s="1"/>
  <c r="AH125" i="18"/>
  <c r="AG125" i="18" s="1"/>
  <c r="AH171" i="18"/>
  <c r="Y171" i="18" s="1"/>
  <c r="C197" i="18"/>
  <c r="AH159" i="18"/>
  <c r="AD159" i="18" s="1"/>
  <c r="AH188" i="18"/>
  <c r="M188" i="18" s="1"/>
  <c r="O195" i="18"/>
  <c r="AC10" i="18"/>
  <c r="D197" i="18"/>
  <c r="AH78" i="18"/>
  <c r="AG78" i="18" s="1"/>
  <c r="AH86" i="18"/>
  <c r="S86" i="18" s="1"/>
  <c r="AH119" i="18"/>
  <c r="M119" i="18" s="1"/>
  <c r="AH172" i="18"/>
  <c r="V172" i="18" s="1"/>
  <c r="AH80" i="18"/>
  <c r="M80" i="18" s="1"/>
  <c r="AH28" i="18"/>
  <c r="AG28" i="18" s="1"/>
  <c r="AH131" i="18"/>
  <c r="M131" i="18" s="1"/>
  <c r="AH90" i="18"/>
  <c r="S90" i="18" s="1"/>
  <c r="Z197" i="18"/>
  <c r="AH121" i="18"/>
  <c r="S121" i="18" s="1"/>
  <c r="AH76" i="18"/>
  <c r="Y76" i="18" s="1"/>
  <c r="AH148" i="18"/>
  <c r="S148" i="18" s="1"/>
  <c r="AH101" i="18"/>
  <c r="AD101" i="18" s="1"/>
  <c r="AH186" i="18"/>
  <c r="AG186" i="18" s="1"/>
  <c r="AF195" i="18"/>
  <c r="AH14" i="18"/>
  <c r="AG14" i="18" s="1"/>
  <c r="I197" i="18"/>
  <c r="AH98" i="18"/>
  <c r="AG98" i="18" s="1"/>
  <c r="AH59" i="18"/>
  <c r="L59" i="18"/>
  <c r="L138" i="18"/>
  <c r="AH138" i="18"/>
  <c r="Y138" i="18" s="1"/>
  <c r="L90" i="18"/>
  <c r="AH122" i="18"/>
  <c r="AD122" i="18" s="1"/>
  <c r="AC122" i="18"/>
  <c r="AC26" i="18"/>
  <c r="AH26" i="18"/>
  <c r="AG26" i="18" s="1"/>
  <c r="L88" i="18"/>
  <c r="G197" i="18"/>
  <c r="L55" i="18"/>
  <c r="AH55" i="18"/>
  <c r="AD55" i="18" s="1"/>
  <c r="L83" i="18"/>
  <c r="H197" i="18"/>
  <c r="AC128" i="18"/>
  <c r="L113" i="18"/>
  <c r="AH136" i="18"/>
  <c r="V136" i="18" s="1"/>
  <c r="AC136" i="18"/>
  <c r="L99" i="18"/>
  <c r="AH99" i="18"/>
  <c r="AC191" i="18"/>
  <c r="AH22" i="18"/>
  <c r="AC22" i="18"/>
  <c r="L104" i="18"/>
  <c r="AH104" i="18"/>
  <c r="AG104" i="18" s="1"/>
  <c r="L79" i="18"/>
  <c r="AC121" i="18"/>
  <c r="L61" i="18"/>
  <c r="AH61" i="18"/>
  <c r="Y61" i="18" s="1"/>
  <c r="L77" i="18"/>
  <c r="AH77" i="18"/>
  <c r="Y77" i="18" s="1"/>
  <c r="S192" i="18"/>
  <c r="AG192" i="18"/>
  <c r="Y192" i="18"/>
  <c r="M192" i="18"/>
  <c r="AH102" i="18"/>
  <c r="AG102" i="18" s="1"/>
  <c r="L102" i="18"/>
  <c r="AC171" i="18"/>
  <c r="AH189" i="18"/>
  <c r="V189" i="18" s="1"/>
  <c r="L116" i="18"/>
  <c r="AH116" i="18"/>
  <c r="A197" i="18"/>
  <c r="AC169" i="18"/>
  <c r="L181" i="18"/>
  <c r="L188" i="18"/>
  <c r="AH18" i="18"/>
  <c r="Y18" i="18" s="1"/>
  <c r="L25" i="18"/>
  <c r="L68" i="18"/>
  <c r="AC108" i="18"/>
  <c r="AH133" i="18"/>
  <c r="S133" i="18" s="1"/>
  <c r="AH161" i="18"/>
  <c r="L192" i="18"/>
  <c r="AH27" i="18"/>
  <c r="AD27" i="18" s="1"/>
  <c r="AH139" i="18"/>
  <c r="L165" i="18"/>
  <c r="AH165" i="18"/>
  <c r="L172" i="18"/>
  <c r="R195" i="18"/>
  <c r="AH62" i="18"/>
  <c r="S62" i="18" s="1"/>
  <c r="AH96" i="18"/>
  <c r="Y96" i="18" s="1"/>
  <c r="AH118" i="18"/>
  <c r="Y118" i="18" s="1"/>
  <c r="L125" i="18"/>
  <c r="L186" i="18"/>
  <c r="L23" i="18"/>
  <c r="AH23" i="18"/>
  <c r="AG23" i="18" s="1"/>
  <c r="AH37" i="18"/>
  <c r="V37" i="18" s="1"/>
  <c r="L37" i="18"/>
  <c r="AH63" i="18"/>
  <c r="V63" i="18" s="1"/>
  <c r="L73" i="18"/>
  <c r="J197" i="18"/>
  <c r="AH100" i="18"/>
  <c r="S100" i="18" s="1"/>
  <c r="AH130" i="18"/>
  <c r="AG130" i="18" s="1"/>
  <c r="AH43" i="18"/>
  <c r="V43" i="18" s="1"/>
  <c r="AH67" i="18"/>
  <c r="AG67" i="18" s="1"/>
  <c r="AH173" i="18"/>
  <c r="AD173" i="18" s="1"/>
  <c r="AH31" i="18"/>
  <c r="L43" i="18"/>
  <c r="F197" i="18"/>
  <c r="AH140" i="18"/>
  <c r="AD140" i="18" s="1"/>
  <c r="AH194" i="18"/>
  <c r="V194" i="18" s="1"/>
  <c r="AH12" i="18"/>
  <c r="AD12" i="18" s="1"/>
  <c r="AH17" i="18"/>
  <c r="V17" i="18" s="1"/>
  <c r="AH134" i="18"/>
  <c r="Y134" i="18" s="1"/>
  <c r="AH24" i="18"/>
  <c r="V24" i="18" s="1"/>
  <c r="AA197" i="18"/>
  <c r="AH162" i="18"/>
  <c r="P162" i="18" s="1"/>
  <c r="U195" i="18"/>
  <c r="AE197" i="18"/>
  <c r="X195" i="18"/>
  <c r="AH74" i="18"/>
  <c r="L74" i="18"/>
  <c r="L145" i="18"/>
  <c r="AH145" i="18"/>
  <c r="L17" i="18"/>
  <c r="L27" i="18"/>
  <c r="AC166" i="18"/>
  <c r="AF45" i="18"/>
  <c r="L97" i="18"/>
  <c r="L15" i="18"/>
  <c r="AH15" i="18"/>
  <c r="L84" i="18"/>
  <c r="AH84" i="18"/>
  <c r="AI197" i="18"/>
  <c r="U45" i="18"/>
  <c r="AH70" i="18"/>
  <c r="L70" i="18"/>
  <c r="AH117" i="18"/>
  <c r="AC117" i="18"/>
  <c r="L24" i="18"/>
  <c r="AB195" i="18"/>
  <c r="AC195" i="18" s="1"/>
  <c r="L67" i="18"/>
  <c r="L126" i="18"/>
  <c r="AH126" i="18"/>
  <c r="AH42" i="18"/>
  <c r="L42" i="18"/>
  <c r="AH93" i="18"/>
  <c r="AC93" i="18"/>
  <c r="S7" i="18"/>
  <c r="AD7" i="18"/>
  <c r="Y7" i="18"/>
  <c r="V7" i="18"/>
  <c r="P7" i="18"/>
  <c r="AH21" i="18"/>
  <c r="L21" i="18"/>
  <c r="AH60" i="18"/>
  <c r="AH137" i="18"/>
  <c r="L137" i="18"/>
  <c r="L63" i="18"/>
  <c r="AH56" i="18"/>
  <c r="K149" i="18"/>
  <c r="L149" i="18" s="1"/>
  <c r="AC80" i="18"/>
  <c r="X149" i="18"/>
  <c r="R149" i="18"/>
  <c r="AH147" i="18"/>
  <c r="L147" i="18"/>
  <c r="AH29" i="18"/>
  <c r="L29" i="18"/>
  <c r="Y73" i="18"/>
  <c r="AH72" i="18"/>
  <c r="L72" i="18"/>
  <c r="L114" i="18"/>
  <c r="L130" i="18"/>
  <c r="O45" i="18"/>
  <c r="AH33" i="18"/>
  <c r="L69" i="18"/>
  <c r="AH69" i="18"/>
  <c r="L173" i="18"/>
  <c r="L18" i="18"/>
  <c r="L33" i="18"/>
  <c r="W197" i="18"/>
  <c r="AH58" i="18"/>
  <c r="AC58" i="18"/>
  <c r="AC123" i="18"/>
  <c r="AH123" i="18"/>
  <c r="O149" i="18"/>
  <c r="L101" i="18"/>
  <c r="AH190" i="18"/>
  <c r="L190" i="18"/>
  <c r="AH8" i="18"/>
  <c r="AH65" i="18"/>
  <c r="AH92" i="18"/>
  <c r="L109" i="18"/>
  <c r="AH109" i="18"/>
  <c r="AH120" i="18"/>
  <c r="L120" i="18"/>
  <c r="AC142" i="18"/>
  <c r="L159" i="18"/>
  <c r="AC133" i="18"/>
  <c r="L12" i="18"/>
  <c r="L38" i="18"/>
  <c r="AH38" i="18"/>
  <c r="L162" i="18"/>
  <c r="L96" i="18"/>
  <c r="L81" i="18"/>
  <c r="AH81" i="18"/>
  <c r="L66" i="18"/>
  <c r="AH66" i="18"/>
  <c r="AH91" i="18"/>
  <c r="T197" i="18"/>
  <c r="L158" i="18"/>
  <c r="AH158" i="18"/>
  <c r="L176" i="18"/>
  <c r="AB149" i="18"/>
  <c r="AC149" i="18" s="1"/>
  <c r="AC54" i="18"/>
  <c r="L182" i="18"/>
  <c r="AH182" i="18"/>
  <c r="AH127" i="18"/>
  <c r="L127" i="18"/>
  <c r="R45" i="18"/>
  <c r="AH105" i="18"/>
  <c r="L11" i="18"/>
  <c r="AH11" i="18"/>
  <c r="L91" i="18"/>
  <c r="AC118" i="18"/>
  <c r="AH144" i="18"/>
  <c r="AH146" i="18"/>
  <c r="U149" i="18"/>
  <c r="AH170" i="18"/>
  <c r="X45" i="18"/>
  <c r="AC82" i="18"/>
  <c r="AH85" i="18"/>
  <c r="L89" i="18"/>
  <c r="AH89" i="18"/>
  <c r="AF149" i="18"/>
  <c r="AH160" i="18"/>
  <c r="L174" i="18"/>
  <c r="AH20" i="18"/>
  <c r="L20" i="18"/>
  <c r="AH36" i="18"/>
  <c r="AC36" i="18"/>
  <c r="AH178" i="18"/>
  <c r="AH9" i="18"/>
  <c r="AH40" i="18"/>
  <c r="AH103" i="18"/>
  <c r="L194" i="18"/>
  <c r="AH115" i="18"/>
  <c r="L131" i="18"/>
  <c r="L143" i="18"/>
  <c r="AH168" i="18"/>
  <c r="AH44" i="18"/>
  <c r="L179" i="18"/>
  <c r="AH179" i="18"/>
  <c r="AH185" i="18"/>
  <c r="K45" i="18"/>
  <c r="AH54" i="18"/>
  <c r="AH107" i="18"/>
  <c r="AH112" i="18"/>
  <c r="L185" i="18"/>
  <c r="L7" i="18"/>
  <c r="AH13" i="18"/>
  <c r="L54" i="18"/>
  <c r="L107" i="18"/>
  <c r="L112" i="18"/>
  <c r="L124" i="18"/>
  <c r="AH124" i="18"/>
  <c r="L135" i="18"/>
  <c r="AH135" i="18"/>
  <c r="AH187" i="18"/>
  <c r="L13" i="18"/>
  <c r="AH19" i="18"/>
  <c r="L19" i="18"/>
  <c r="AH35" i="18"/>
  <c r="L187" i="18"/>
  <c r="AH75" i="18"/>
  <c r="AH110" i="18"/>
  <c r="AH167" i="18"/>
  <c r="AH16" i="18"/>
  <c r="L32" i="18"/>
  <c r="AH32" i="18"/>
  <c r="AH34" i="18"/>
  <c r="AH39" i="18"/>
  <c r="AH41" i="18"/>
  <c r="AH64" i="18"/>
  <c r="AH111" i="18"/>
  <c r="L134" i="18"/>
  <c r="AH141" i="18"/>
  <c r="L161" i="18"/>
  <c r="AH163" i="18"/>
  <c r="L167" i="18"/>
  <c r="AH87" i="18"/>
  <c r="L87" i="18"/>
  <c r="AH94" i="18"/>
  <c r="AH71" i="18"/>
  <c r="L94" i="18"/>
  <c r="AH183" i="18"/>
  <c r="AD192" i="18"/>
  <c r="P192" i="18"/>
  <c r="AH30" i="18"/>
  <c r="L129" i="18"/>
  <c r="AH129" i="18"/>
  <c r="L180" i="18"/>
  <c r="AH180" i="18"/>
  <c r="AH193" i="18"/>
  <c r="K195" i="18"/>
  <c r="L195" i="18" s="1"/>
  <c r="AH164" i="18"/>
  <c r="AH184" i="18"/>
  <c r="M122" i="18" l="1"/>
  <c r="AG176" i="18"/>
  <c r="AD73" i="18"/>
  <c r="S186" i="18"/>
  <c r="AG73" i="18"/>
  <c r="Y88" i="18"/>
  <c r="M73" i="18"/>
  <c r="P186" i="18"/>
  <c r="Y79" i="18"/>
  <c r="Y181" i="18"/>
  <c r="P79" i="18"/>
  <c r="S181" i="18"/>
  <c r="V181" i="18"/>
  <c r="P83" i="18"/>
  <c r="AD176" i="18"/>
  <c r="M181" i="18"/>
  <c r="S73" i="18"/>
  <c r="V176" i="18"/>
  <c r="Y122" i="18"/>
  <c r="M148" i="18"/>
  <c r="P176" i="18"/>
  <c r="P122" i="18"/>
  <c r="M83" i="18"/>
  <c r="S176" i="18"/>
  <c r="AG122" i="18"/>
  <c r="Y176" i="18"/>
  <c r="AD114" i="18"/>
  <c r="AG10" i="18"/>
  <c r="S10" i="18"/>
  <c r="P10" i="18"/>
  <c r="P114" i="18"/>
  <c r="P181" i="18"/>
  <c r="S114" i="18"/>
  <c r="Y175" i="18"/>
  <c r="AD181" i="18"/>
  <c r="P73" i="18"/>
  <c r="V83" i="18"/>
  <c r="S83" i="18"/>
  <c r="P175" i="18"/>
  <c r="AD83" i="18"/>
  <c r="Y83" i="18"/>
  <c r="V175" i="18"/>
  <c r="AG177" i="18"/>
  <c r="AG88" i="18"/>
  <c r="S174" i="18"/>
  <c r="AD88" i="18"/>
  <c r="S25" i="18"/>
  <c r="M10" i="18"/>
  <c r="Y169" i="18"/>
  <c r="P169" i="18"/>
  <c r="AD121" i="18"/>
  <c r="AG121" i="18"/>
  <c r="P177" i="18"/>
  <c r="V177" i="18"/>
  <c r="S188" i="18"/>
  <c r="S132" i="18"/>
  <c r="S122" i="18"/>
  <c r="AD132" i="18"/>
  <c r="AG143" i="18"/>
  <c r="M143" i="18"/>
  <c r="S88" i="18"/>
  <c r="P143" i="18"/>
  <c r="V186" i="18"/>
  <c r="Y186" i="18"/>
  <c r="S159" i="18"/>
  <c r="V88" i="18"/>
  <c r="AD186" i="18"/>
  <c r="V169" i="18"/>
  <c r="S175" i="18"/>
  <c r="S79" i="18"/>
  <c r="AG159" i="18"/>
  <c r="M186" i="18"/>
  <c r="AG79" i="18"/>
  <c r="M88" i="18"/>
  <c r="P68" i="18"/>
  <c r="P98" i="18"/>
  <c r="V77" i="18"/>
  <c r="AD174" i="18"/>
  <c r="M159" i="18"/>
  <c r="V174" i="18"/>
  <c r="M174" i="18"/>
  <c r="M177" i="18"/>
  <c r="P174" i="18"/>
  <c r="AG25" i="18"/>
  <c r="AG174" i="18"/>
  <c r="V159" i="18"/>
  <c r="V114" i="18"/>
  <c r="Y159" i="18"/>
  <c r="AG114" i="18"/>
  <c r="P67" i="18"/>
  <c r="V79" i="18"/>
  <c r="S130" i="18"/>
  <c r="AG82" i="18"/>
  <c r="V130" i="18"/>
  <c r="P113" i="18"/>
  <c r="P130" i="18"/>
  <c r="Y108" i="18"/>
  <c r="AD175" i="18"/>
  <c r="M130" i="18"/>
  <c r="P108" i="18"/>
  <c r="M95" i="18"/>
  <c r="AD130" i="18"/>
  <c r="AD108" i="18"/>
  <c r="V148" i="18"/>
  <c r="M175" i="18"/>
  <c r="Y128" i="18"/>
  <c r="AG106" i="18"/>
  <c r="M106" i="18"/>
  <c r="P132" i="18"/>
  <c r="AG108" i="18"/>
  <c r="Y148" i="18"/>
  <c r="Y106" i="18"/>
  <c r="P188" i="18"/>
  <c r="AG132" i="18"/>
  <c r="S57" i="18"/>
  <c r="M108" i="18"/>
  <c r="M57" i="18"/>
  <c r="AD100" i="18"/>
  <c r="AG188" i="18"/>
  <c r="V57" i="18"/>
  <c r="V25" i="18"/>
  <c r="AD188" i="18"/>
  <c r="AG100" i="18"/>
  <c r="Y188" i="18"/>
  <c r="P12" i="18"/>
  <c r="V188" i="18"/>
  <c r="P61" i="18"/>
  <c r="P159" i="18"/>
  <c r="M140" i="18"/>
  <c r="AD96" i="18"/>
  <c r="AD95" i="18"/>
  <c r="V55" i="18"/>
  <c r="AD143" i="18"/>
  <c r="S95" i="18"/>
  <c r="P166" i="18"/>
  <c r="V143" i="18"/>
  <c r="M25" i="18"/>
  <c r="P82" i="18"/>
  <c r="V101" i="18"/>
  <c r="Y95" i="18"/>
  <c r="Y166" i="18"/>
  <c r="V132" i="18"/>
  <c r="V97" i="18"/>
  <c r="P25" i="18"/>
  <c r="Y82" i="18"/>
  <c r="AG101" i="18"/>
  <c r="AD10" i="18"/>
  <c r="V95" i="18"/>
  <c r="AD166" i="18"/>
  <c r="AG62" i="18"/>
  <c r="S143" i="18"/>
  <c r="Y25" i="18"/>
  <c r="AD82" i="18"/>
  <c r="Y57" i="18"/>
  <c r="Y55" i="18"/>
  <c r="M101" i="18"/>
  <c r="Y10" i="18"/>
  <c r="M166" i="18"/>
  <c r="M142" i="18"/>
  <c r="P97" i="18"/>
  <c r="Y104" i="18"/>
  <c r="AD106" i="18"/>
  <c r="AD189" i="18"/>
  <c r="Y26" i="18"/>
  <c r="AD97" i="18"/>
  <c r="P101" i="18"/>
  <c r="AG173" i="18"/>
  <c r="M98" i="18"/>
  <c r="AD57" i="18"/>
  <c r="S97" i="18"/>
  <c r="P136" i="18"/>
  <c r="S106" i="18"/>
  <c r="M189" i="18"/>
  <c r="AG97" i="18"/>
  <c r="M100" i="18"/>
  <c r="AD136" i="18"/>
  <c r="P148" i="18"/>
  <c r="Y97" i="18"/>
  <c r="S128" i="18"/>
  <c r="V106" i="18"/>
  <c r="Y189" i="18"/>
  <c r="M104" i="18"/>
  <c r="Y136" i="18"/>
  <c r="Y177" i="18"/>
  <c r="V82" i="18"/>
  <c r="S177" i="18"/>
  <c r="S82" i="18"/>
  <c r="V100" i="18"/>
  <c r="Y114" i="18"/>
  <c r="V108" i="18"/>
  <c r="P57" i="18"/>
  <c r="V128" i="18"/>
  <c r="Y132" i="18"/>
  <c r="AD138" i="18"/>
  <c r="V138" i="18"/>
  <c r="AD169" i="18"/>
  <c r="M169" i="18"/>
  <c r="AG90" i="18"/>
  <c r="P171" i="18"/>
  <c r="AD171" i="18"/>
  <c r="V121" i="18"/>
  <c r="M191" i="18"/>
  <c r="S171" i="18"/>
  <c r="M138" i="18"/>
  <c r="AG12" i="18"/>
  <c r="AD61" i="18"/>
  <c r="AD98" i="18"/>
  <c r="S191" i="18"/>
  <c r="AG61" i="18"/>
  <c r="V171" i="18"/>
  <c r="S113" i="18"/>
  <c r="V61" i="18"/>
  <c r="M90" i="18"/>
  <c r="S76" i="18"/>
  <c r="S142" i="18"/>
  <c r="AD113" i="18"/>
  <c r="V14" i="18"/>
  <c r="AD191" i="18"/>
  <c r="AG142" i="18"/>
  <c r="M113" i="18"/>
  <c r="AG166" i="18"/>
  <c r="Y14" i="18"/>
  <c r="Y191" i="18"/>
  <c r="M76" i="18"/>
  <c r="V96" i="18"/>
  <c r="Y173" i="18"/>
  <c r="V166" i="18"/>
  <c r="Y43" i="18"/>
  <c r="M128" i="18"/>
  <c r="P95" i="18"/>
  <c r="AF197" i="18"/>
  <c r="V125" i="18"/>
  <c r="Y90" i="18"/>
  <c r="AG191" i="18"/>
  <c r="V90" i="18"/>
  <c r="M171" i="18"/>
  <c r="Y121" i="18"/>
  <c r="S169" i="18"/>
  <c r="P90" i="18"/>
  <c r="AD90" i="18"/>
  <c r="AG171" i="18"/>
  <c r="M79" i="18"/>
  <c r="P121" i="18"/>
  <c r="P191" i="18"/>
  <c r="Y142" i="18"/>
  <c r="P142" i="18"/>
  <c r="V113" i="18"/>
  <c r="V98" i="18"/>
  <c r="AG68" i="18"/>
  <c r="V76" i="18"/>
  <c r="V142" i="18"/>
  <c r="Y113" i="18"/>
  <c r="M17" i="18"/>
  <c r="AG76" i="18"/>
  <c r="AG128" i="18"/>
  <c r="Y12" i="18"/>
  <c r="P96" i="18"/>
  <c r="S173" i="18"/>
  <c r="AG27" i="18"/>
  <c r="Y68" i="18"/>
  <c r="M68" i="18"/>
  <c r="P128" i="18"/>
  <c r="S104" i="18"/>
  <c r="S136" i="18"/>
  <c r="AG131" i="18"/>
  <c r="P172" i="18"/>
  <c r="AG86" i="18"/>
  <c r="AG77" i="18"/>
  <c r="M121" i="18"/>
  <c r="AG162" i="18"/>
  <c r="AG80" i="18"/>
  <c r="P63" i="18"/>
  <c r="AD119" i="18"/>
  <c r="AD172" i="18"/>
  <c r="V86" i="18"/>
  <c r="Y100" i="18"/>
  <c r="V26" i="18"/>
  <c r="Y80" i="18"/>
  <c r="AG63" i="18"/>
  <c r="V27" i="18"/>
  <c r="AD63" i="18"/>
  <c r="AD131" i="18"/>
  <c r="P80" i="18"/>
  <c r="M78" i="18"/>
  <c r="Y86" i="18"/>
  <c r="P18" i="18"/>
  <c r="S80" i="18"/>
  <c r="P78" i="18"/>
  <c r="P23" i="18"/>
  <c r="AD133" i="18"/>
  <c r="M27" i="18"/>
  <c r="S172" i="18"/>
  <c r="P131" i="18"/>
  <c r="AD86" i="18"/>
  <c r="M63" i="18"/>
  <c r="AD24" i="18"/>
  <c r="S18" i="18"/>
  <c r="AG18" i="18"/>
  <c r="V80" i="18"/>
  <c r="S78" i="18"/>
  <c r="AD23" i="18"/>
  <c r="M133" i="18"/>
  <c r="P27" i="18"/>
  <c r="P86" i="18"/>
  <c r="M24" i="18"/>
  <c r="Y162" i="18"/>
  <c r="M86" i="18"/>
  <c r="M18" i="18"/>
  <c r="S14" i="18"/>
  <c r="S23" i="18"/>
  <c r="S17" i="18"/>
  <c r="M172" i="18"/>
  <c r="M12" i="18"/>
  <c r="M28" i="18"/>
  <c r="M14" i="18"/>
  <c r="M125" i="18"/>
  <c r="AD78" i="18"/>
  <c r="V23" i="18"/>
  <c r="Y17" i="18"/>
  <c r="S131" i="18"/>
  <c r="Y172" i="18"/>
  <c r="AD148" i="18"/>
  <c r="AG148" i="18"/>
  <c r="AD77" i="18"/>
  <c r="AD80" i="18"/>
  <c r="Y78" i="18"/>
  <c r="Y101" i="18"/>
  <c r="S12" i="18"/>
  <c r="P28" i="18"/>
  <c r="P14" i="18"/>
  <c r="P125" i="18"/>
  <c r="V78" i="18"/>
  <c r="M23" i="18"/>
  <c r="P17" i="18"/>
  <c r="V119" i="18"/>
  <c r="V131" i="18"/>
  <c r="AG172" i="18"/>
  <c r="S24" i="18"/>
  <c r="S162" i="18"/>
  <c r="AD162" i="18"/>
  <c r="V12" i="18"/>
  <c r="S28" i="18"/>
  <c r="AD14" i="18"/>
  <c r="S98" i="18"/>
  <c r="AD125" i="18"/>
  <c r="AD17" i="18"/>
  <c r="AG119" i="18"/>
  <c r="Y119" i="18"/>
  <c r="Y131" i="18"/>
  <c r="P76" i="18"/>
  <c r="AD76" i="18"/>
  <c r="Y24" i="18"/>
  <c r="AD28" i="18"/>
  <c r="AG17" i="18"/>
  <c r="S119" i="18"/>
  <c r="Y28" i="18"/>
  <c r="Y98" i="18"/>
  <c r="Y125" i="18"/>
  <c r="P119" i="18"/>
  <c r="V68" i="18"/>
  <c r="S68" i="18"/>
  <c r="S101" i="18"/>
  <c r="AD104" i="18"/>
  <c r="V28" i="18"/>
  <c r="S125" i="18"/>
  <c r="AG140" i="18"/>
  <c r="S140" i="18"/>
  <c r="P140" i="18"/>
  <c r="V140" i="18"/>
  <c r="P116" i="18"/>
  <c r="V116" i="18"/>
  <c r="AG118" i="18"/>
  <c r="S96" i="18"/>
  <c r="S27" i="18"/>
  <c r="S31" i="18"/>
  <c r="AG31" i="18"/>
  <c r="Y31" i="18"/>
  <c r="V31" i="18"/>
  <c r="P31" i="18"/>
  <c r="M31" i="18"/>
  <c r="AD31" i="18"/>
  <c r="P99" i="18"/>
  <c r="Y99" i="18"/>
  <c r="S99" i="18"/>
  <c r="M99" i="18"/>
  <c r="V99" i="18"/>
  <c r="AG99" i="18"/>
  <c r="AD99" i="18"/>
  <c r="AD116" i="18"/>
  <c r="M194" i="18"/>
  <c r="M118" i="18"/>
  <c r="AG96" i="18"/>
  <c r="Y116" i="18"/>
  <c r="P102" i="18"/>
  <c r="AD194" i="18"/>
  <c r="P118" i="18"/>
  <c r="M96" i="18"/>
  <c r="S116" i="18"/>
  <c r="S102" i="18"/>
  <c r="AG194" i="18"/>
  <c r="S118" i="18"/>
  <c r="AG165" i="18"/>
  <c r="M165" i="18"/>
  <c r="S165" i="18"/>
  <c r="S189" i="18"/>
  <c r="P189" i="18"/>
  <c r="AG189" i="18"/>
  <c r="AG116" i="18"/>
  <c r="P194" i="18"/>
  <c r="AD118" i="18"/>
  <c r="M162" i="18"/>
  <c r="Y63" i="18"/>
  <c r="M116" i="18"/>
  <c r="Y194" i="18"/>
  <c r="V118" i="18"/>
  <c r="M61" i="18"/>
  <c r="S63" i="18"/>
  <c r="AG24" i="18"/>
  <c r="P139" i="18"/>
  <c r="Y139" i="18"/>
  <c r="M139" i="18"/>
  <c r="AG139" i="18"/>
  <c r="AD139" i="18"/>
  <c r="V139" i="18"/>
  <c r="S139" i="18"/>
  <c r="P138" i="18"/>
  <c r="S138" i="18"/>
  <c r="AG138" i="18"/>
  <c r="S194" i="18"/>
  <c r="S61" i="18"/>
  <c r="P24" i="18"/>
  <c r="Y140" i="18"/>
  <c r="S22" i="18"/>
  <c r="AD22" i="18"/>
  <c r="Y22" i="18"/>
  <c r="AD102" i="18"/>
  <c r="M102" i="18"/>
  <c r="Y102" i="18"/>
  <c r="V102" i="18"/>
  <c r="P59" i="18"/>
  <c r="AG59" i="18"/>
  <c r="AD59" i="18"/>
  <c r="S59" i="18"/>
  <c r="M59" i="18"/>
  <c r="Y59" i="18"/>
  <c r="V59" i="18"/>
  <c r="O197" i="18"/>
  <c r="AD161" i="18"/>
  <c r="Y161" i="18"/>
  <c r="S161" i="18"/>
  <c r="V161" i="18"/>
  <c r="M161" i="18"/>
  <c r="AG22" i="18"/>
  <c r="P62" i="18"/>
  <c r="AD67" i="18"/>
  <c r="V104" i="18"/>
  <c r="P104" i="18"/>
  <c r="AG161" i="18"/>
  <c r="V22" i="18"/>
  <c r="V165" i="18"/>
  <c r="V162" i="18"/>
  <c r="P55" i="18"/>
  <c r="V62" i="18"/>
  <c r="S43" i="18"/>
  <c r="S67" i="18"/>
  <c r="AG133" i="18"/>
  <c r="P161" i="18"/>
  <c r="P22" i="18"/>
  <c r="M22" i="18"/>
  <c r="AD165" i="18"/>
  <c r="X197" i="18"/>
  <c r="S26" i="18"/>
  <c r="AG136" i="18"/>
  <c r="S55" i="18"/>
  <c r="M62" i="18"/>
  <c r="P43" i="18"/>
  <c r="M67" i="18"/>
  <c r="V133" i="18"/>
  <c r="P165" i="18"/>
  <c r="R197" i="18"/>
  <c r="AD26" i="18"/>
  <c r="M136" i="18"/>
  <c r="M55" i="18"/>
  <c r="Y62" i="18"/>
  <c r="AD43" i="18"/>
  <c r="V67" i="18"/>
  <c r="Y133" i="18"/>
  <c r="S134" i="18"/>
  <c r="M134" i="18"/>
  <c r="AD134" i="18"/>
  <c r="V134" i="18"/>
  <c r="AG134" i="18"/>
  <c r="P134" i="18"/>
  <c r="P37" i="18"/>
  <c r="M37" i="18"/>
  <c r="AG37" i="18"/>
  <c r="AD37" i="18"/>
  <c r="V173" i="18"/>
  <c r="Y165" i="18"/>
  <c r="Y130" i="18"/>
  <c r="Y37" i="18"/>
  <c r="M173" i="18"/>
  <c r="M26" i="18"/>
  <c r="AG55" i="18"/>
  <c r="AD62" i="18"/>
  <c r="AG43" i="18"/>
  <c r="Y67" i="18"/>
  <c r="P133" i="18"/>
  <c r="Y27" i="18"/>
  <c r="AD18" i="18"/>
  <c r="V18" i="18"/>
  <c r="P77" i="18"/>
  <c r="M77" i="18"/>
  <c r="AB197" i="18"/>
  <c r="AC197" i="18" s="1"/>
  <c r="S77" i="18"/>
  <c r="P100" i="18"/>
  <c r="S37" i="18"/>
  <c r="P173" i="18"/>
  <c r="P26" i="18"/>
  <c r="V122" i="18"/>
  <c r="M43" i="18"/>
  <c r="Y23" i="18"/>
  <c r="P16" i="18"/>
  <c r="Y16" i="18"/>
  <c r="V16" i="18"/>
  <c r="AG16" i="18"/>
  <c r="AD16" i="18"/>
  <c r="S16" i="18"/>
  <c r="M16" i="18"/>
  <c r="Y11" i="18"/>
  <c r="P11" i="18"/>
  <c r="M11" i="18"/>
  <c r="AG11" i="18"/>
  <c r="V11" i="18"/>
  <c r="S11" i="18"/>
  <c r="AD11" i="18"/>
  <c r="Y40" i="18"/>
  <c r="AG40" i="18"/>
  <c r="V40" i="18"/>
  <c r="AD40" i="18"/>
  <c r="M40" i="18"/>
  <c r="S40" i="18"/>
  <c r="P40" i="18"/>
  <c r="S65" i="18"/>
  <c r="V65" i="18"/>
  <c r="M65" i="18"/>
  <c r="AG65" i="18"/>
  <c r="AD65" i="18"/>
  <c r="P65" i="18"/>
  <c r="Y65" i="18"/>
  <c r="AG164" i="18"/>
  <c r="AD164" i="18"/>
  <c r="P164" i="18"/>
  <c r="M164" i="18"/>
  <c r="Y164" i="18"/>
  <c r="S164" i="18"/>
  <c r="V164" i="18"/>
  <c r="AD110" i="18"/>
  <c r="P110" i="18"/>
  <c r="V110" i="18"/>
  <c r="M110" i="18"/>
  <c r="S110" i="18"/>
  <c r="Y110" i="18"/>
  <c r="AG110" i="18"/>
  <c r="AG13" i="18"/>
  <c r="AD13" i="18"/>
  <c r="P13" i="18"/>
  <c r="Y13" i="18"/>
  <c r="M13" i="18"/>
  <c r="V13" i="18"/>
  <c r="S13" i="18"/>
  <c r="AG158" i="18"/>
  <c r="S158" i="18"/>
  <c r="Y158" i="18"/>
  <c r="AH195" i="18"/>
  <c r="AD158" i="18"/>
  <c r="P158" i="18"/>
  <c r="V158" i="18"/>
  <c r="M158" i="18"/>
  <c r="Y8" i="18"/>
  <c r="V8" i="18"/>
  <c r="S8" i="18"/>
  <c r="P8" i="18"/>
  <c r="AG8" i="18"/>
  <c r="AD8" i="18"/>
  <c r="M8" i="18"/>
  <c r="V75" i="18"/>
  <c r="Y75" i="18"/>
  <c r="P75" i="18"/>
  <c r="M75" i="18"/>
  <c r="AG75" i="18"/>
  <c r="S75" i="18"/>
  <c r="AD75" i="18"/>
  <c r="AD36" i="18"/>
  <c r="P36" i="18"/>
  <c r="AG36" i="18"/>
  <c r="S36" i="18"/>
  <c r="Y36" i="18"/>
  <c r="V36" i="18"/>
  <c r="M36" i="18"/>
  <c r="S74" i="18"/>
  <c r="Y74" i="18"/>
  <c r="V74" i="18"/>
  <c r="P74" i="18"/>
  <c r="AG74" i="18"/>
  <c r="M74" i="18"/>
  <c r="AD74" i="18"/>
  <c r="AG193" i="18"/>
  <c r="S193" i="18"/>
  <c r="Y193" i="18"/>
  <c r="P193" i="18"/>
  <c r="M193" i="18"/>
  <c r="V193" i="18"/>
  <c r="AD193" i="18"/>
  <c r="V44" i="18"/>
  <c r="AG44" i="18"/>
  <c r="Y44" i="18"/>
  <c r="M44" i="18"/>
  <c r="AD44" i="18"/>
  <c r="P44" i="18"/>
  <c r="S44" i="18"/>
  <c r="S170" i="18"/>
  <c r="P170" i="18"/>
  <c r="M170" i="18"/>
  <c r="V170" i="18"/>
  <c r="AG170" i="18"/>
  <c r="AD170" i="18"/>
  <c r="Y170" i="18"/>
  <c r="U197" i="18"/>
  <c r="P180" i="18"/>
  <c r="AG180" i="18"/>
  <c r="M180" i="18"/>
  <c r="AD180" i="18"/>
  <c r="Y180" i="18"/>
  <c r="S180" i="18"/>
  <c r="V180" i="18"/>
  <c r="V168" i="18"/>
  <c r="Y168" i="18"/>
  <c r="AG168" i="18"/>
  <c r="S168" i="18"/>
  <c r="AD168" i="18"/>
  <c r="M168" i="18"/>
  <c r="P168" i="18"/>
  <c r="Y20" i="18"/>
  <c r="M20" i="18"/>
  <c r="AD20" i="18"/>
  <c r="S20" i="18"/>
  <c r="P20" i="18"/>
  <c r="AG20" i="18"/>
  <c r="V20" i="18"/>
  <c r="S81" i="18"/>
  <c r="M81" i="18"/>
  <c r="AD81" i="18"/>
  <c r="Y81" i="18"/>
  <c r="AG81" i="18"/>
  <c r="P81" i="18"/>
  <c r="V81" i="18"/>
  <c r="S190" i="18"/>
  <c r="P190" i="18"/>
  <c r="M190" i="18"/>
  <c r="AG190" i="18"/>
  <c r="Y190" i="18"/>
  <c r="V190" i="18"/>
  <c r="AD190" i="18"/>
  <c r="M117" i="18"/>
  <c r="AD117" i="18"/>
  <c r="Y117" i="18"/>
  <c r="V117" i="18"/>
  <c r="S117" i="18"/>
  <c r="AG117" i="18"/>
  <c r="P117" i="18"/>
  <c r="M15" i="18"/>
  <c r="AD15" i="18"/>
  <c r="P15" i="18"/>
  <c r="AG15" i="18"/>
  <c r="S15" i="18"/>
  <c r="Y15" i="18"/>
  <c r="V15" i="18"/>
  <c r="Y163" i="18"/>
  <c r="AD163" i="18"/>
  <c r="M163" i="18"/>
  <c r="AG163" i="18"/>
  <c r="S163" i="18"/>
  <c r="P163" i="18"/>
  <c r="V163" i="18"/>
  <c r="Y35" i="18"/>
  <c r="V35" i="18"/>
  <c r="S35" i="18"/>
  <c r="AG35" i="18"/>
  <c r="P35" i="18"/>
  <c r="M35" i="18"/>
  <c r="AD35" i="18"/>
  <c r="Y160" i="18"/>
  <c r="P160" i="18"/>
  <c r="M160" i="18"/>
  <c r="AG160" i="18"/>
  <c r="S160" i="18"/>
  <c r="AD160" i="18"/>
  <c r="V160" i="18"/>
  <c r="Y146" i="18"/>
  <c r="M146" i="18"/>
  <c r="V146" i="18"/>
  <c r="S146" i="18"/>
  <c r="AG146" i="18"/>
  <c r="P146" i="18"/>
  <c r="AD146" i="18"/>
  <c r="M93" i="18"/>
  <c r="AD93" i="18"/>
  <c r="V93" i="18"/>
  <c r="P93" i="18"/>
  <c r="AG93" i="18"/>
  <c r="Y93" i="18"/>
  <c r="S93" i="18"/>
  <c r="AD70" i="18"/>
  <c r="P70" i="18"/>
  <c r="V70" i="18"/>
  <c r="AG70" i="18"/>
  <c r="S70" i="18"/>
  <c r="Y70" i="18"/>
  <c r="M70" i="18"/>
  <c r="P87" i="18"/>
  <c r="AG87" i="18"/>
  <c r="M87" i="18"/>
  <c r="Y87" i="18"/>
  <c r="V87" i="18"/>
  <c r="S87" i="18"/>
  <c r="AD87" i="18"/>
  <c r="P9" i="18"/>
  <c r="AG9" i="18"/>
  <c r="AD9" i="18"/>
  <c r="S9" i="18"/>
  <c r="M9" i="18"/>
  <c r="Y9" i="18"/>
  <c r="V9" i="18"/>
  <c r="S105" i="18"/>
  <c r="AG105" i="18"/>
  <c r="V105" i="18"/>
  <c r="P105" i="18"/>
  <c r="M105" i="18"/>
  <c r="Y105" i="18"/>
  <c r="AD105" i="18"/>
  <c r="Y29" i="18"/>
  <c r="M29" i="18"/>
  <c r="AG29" i="18"/>
  <c r="S29" i="18"/>
  <c r="V29" i="18"/>
  <c r="P29" i="18"/>
  <c r="AD29" i="18"/>
  <c r="V21" i="18"/>
  <c r="M21" i="18"/>
  <c r="AG21" i="18"/>
  <c r="Y21" i="18"/>
  <c r="S21" i="18"/>
  <c r="P21" i="18"/>
  <c r="AD21" i="18"/>
  <c r="V184" i="18"/>
  <c r="S184" i="18"/>
  <c r="P184" i="18"/>
  <c r="AG184" i="18"/>
  <c r="M184" i="18"/>
  <c r="AD184" i="18"/>
  <c r="Y184" i="18"/>
  <c r="AG178" i="18"/>
  <c r="AD178" i="18"/>
  <c r="S178" i="18"/>
  <c r="V178" i="18"/>
  <c r="M178" i="18"/>
  <c r="P178" i="18"/>
  <c r="Y178" i="18"/>
  <c r="S141" i="18"/>
  <c r="M141" i="18"/>
  <c r="P141" i="18"/>
  <c r="AG141" i="18"/>
  <c r="Y141" i="18"/>
  <c r="V141" i="18"/>
  <c r="AD141" i="18"/>
  <c r="P127" i="18"/>
  <c r="AG127" i="18"/>
  <c r="Y127" i="18"/>
  <c r="M127" i="18"/>
  <c r="S127" i="18"/>
  <c r="V127" i="18"/>
  <c r="AD127" i="18"/>
  <c r="P147" i="18"/>
  <c r="AG147" i="18"/>
  <c r="AD147" i="18"/>
  <c r="S147" i="18"/>
  <c r="M147" i="18"/>
  <c r="V147" i="18"/>
  <c r="Y147" i="18"/>
  <c r="Y129" i="18"/>
  <c r="P129" i="18"/>
  <c r="AD129" i="18"/>
  <c r="V129" i="18"/>
  <c r="S129" i="18"/>
  <c r="M129" i="18"/>
  <c r="AG129" i="18"/>
  <c r="Y112" i="18"/>
  <c r="V112" i="18"/>
  <c r="AG112" i="18"/>
  <c r="S112" i="18"/>
  <c r="M112" i="18"/>
  <c r="AD112" i="18"/>
  <c r="P112" i="18"/>
  <c r="Y182" i="18"/>
  <c r="AD182" i="18"/>
  <c r="M182" i="18"/>
  <c r="AG182" i="18"/>
  <c r="S182" i="18"/>
  <c r="P182" i="18"/>
  <c r="V182" i="18"/>
  <c r="S137" i="18"/>
  <c r="P137" i="18"/>
  <c r="Y137" i="18"/>
  <c r="V137" i="18"/>
  <c r="M137" i="18"/>
  <c r="AG137" i="18"/>
  <c r="AD137" i="18"/>
  <c r="M42" i="18"/>
  <c r="V42" i="18"/>
  <c r="Y42" i="18"/>
  <c r="S42" i="18"/>
  <c r="P42" i="18"/>
  <c r="AG42" i="18"/>
  <c r="AD42" i="18"/>
  <c r="AD111" i="18"/>
  <c r="P111" i="18"/>
  <c r="Y111" i="18"/>
  <c r="V111" i="18"/>
  <c r="AG111" i="18"/>
  <c r="M111" i="18"/>
  <c r="S111" i="18"/>
  <c r="V120" i="18"/>
  <c r="AG120" i="18"/>
  <c r="AD120" i="18"/>
  <c r="S120" i="18"/>
  <c r="M120" i="18"/>
  <c r="P120" i="18"/>
  <c r="Y120" i="18"/>
  <c r="AG30" i="18"/>
  <c r="S30" i="18"/>
  <c r="P30" i="18"/>
  <c r="M30" i="18"/>
  <c r="AD30" i="18"/>
  <c r="Y30" i="18"/>
  <c r="V30" i="18"/>
  <c r="AG64" i="18"/>
  <c r="S64" i="18"/>
  <c r="M64" i="18"/>
  <c r="V64" i="18"/>
  <c r="P64" i="18"/>
  <c r="AD64" i="18"/>
  <c r="Y64" i="18"/>
  <c r="Y109" i="18"/>
  <c r="P109" i="18"/>
  <c r="V109" i="18"/>
  <c r="S109" i="18"/>
  <c r="M109" i="18"/>
  <c r="AG109" i="18"/>
  <c r="AD109" i="18"/>
  <c r="V41" i="18"/>
  <c r="M41" i="18"/>
  <c r="AG41" i="18"/>
  <c r="AD41" i="18"/>
  <c r="Y41" i="18"/>
  <c r="S41" i="18"/>
  <c r="P41" i="18"/>
  <c r="S54" i="18"/>
  <c r="AG54" i="18"/>
  <c r="AD54" i="18"/>
  <c r="P54" i="18"/>
  <c r="M54" i="18"/>
  <c r="AH149" i="18"/>
  <c r="V54" i="18"/>
  <c r="Y54" i="18"/>
  <c r="M39" i="18"/>
  <c r="AD39" i="18"/>
  <c r="AG39" i="18"/>
  <c r="S39" i="18"/>
  <c r="Y39" i="18"/>
  <c r="V39" i="18"/>
  <c r="P39" i="18"/>
  <c r="AD187" i="18"/>
  <c r="P187" i="18"/>
  <c r="S187" i="18"/>
  <c r="AG187" i="18"/>
  <c r="Y187" i="18"/>
  <c r="V187" i="18"/>
  <c r="M187" i="18"/>
  <c r="K197" i="18"/>
  <c r="L197" i="18" s="1"/>
  <c r="AH45" i="18"/>
  <c r="L45" i="18"/>
  <c r="P103" i="18"/>
  <c r="M103" i="18"/>
  <c r="AG103" i="18"/>
  <c r="AD103" i="18"/>
  <c r="Y103" i="18"/>
  <c r="V103" i="18"/>
  <c r="S103" i="18"/>
  <c r="Y92" i="18"/>
  <c r="V92" i="18"/>
  <c r="AD92" i="18"/>
  <c r="M92" i="18"/>
  <c r="S92" i="18"/>
  <c r="P92" i="18"/>
  <c r="AG92" i="18"/>
  <c r="V123" i="18"/>
  <c r="S123" i="18"/>
  <c r="AG123" i="18"/>
  <c r="P123" i="18"/>
  <c r="AD123" i="18"/>
  <c r="Y123" i="18"/>
  <c r="M123" i="18"/>
  <c r="AD183" i="18"/>
  <c r="P183" i="18"/>
  <c r="V183" i="18"/>
  <c r="AG183" i="18"/>
  <c r="S183" i="18"/>
  <c r="M183" i="18"/>
  <c r="Y183" i="18"/>
  <c r="AD34" i="18"/>
  <c r="P34" i="18"/>
  <c r="M34" i="18"/>
  <c r="AG34" i="18"/>
  <c r="V34" i="18"/>
  <c r="S34" i="18"/>
  <c r="Y34" i="18"/>
  <c r="V135" i="18"/>
  <c r="Y135" i="18"/>
  <c r="AG135" i="18"/>
  <c r="S135" i="18"/>
  <c r="M135" i="18"/>
  <c r="AD135" i="18"/>
  <c r="P135" i="18"/>
  <c r="Y185" i="18"/>
  <c r="P185" i="18"/>
  <c r="AG185" i="18"/>
  <c r="AD185" i="18"/>
  <c r="M185" i="18"/>
  <c r="S185" i="18"/>
  <c r="V185" i="18"/>
  <c r="AD71" i="18"/>
  <c r="P71" i="18"/>
  <c r="AG71" i="18"/>
  <c r="S71" i="18"/>
  <c r="M71" i="18"/>
  <c r="Y71" i="18"/>
  <c r="V71" i="18"/>
  <c r="Y66" i="18"/>
  <c r="M66" i="18"/>
  <c r="AG66" i="18"/>
  <c r="AD66" i="18"/>
  <c r="P66" i="18"/>
  <c r="V66" i="18"/>
  <c r="S66" i="18"/>
  <c r="AG84" i="18"/>
  <c r="S84" i="18"/>
  <c r="M84" i="18"/>
  <c r="V84" i="18"/>
  <c r="P84" i="18"/>
  <c r="Y84" i="18"/>
  <c r="AD84" i="18"/>
  <c r="S94" i="18"/>
  <c r="M94" i="18"/>
  <c r="AD94" i="18"/>
  <c r="AG94" i="18"/>
  <c r="P94" i="18"/>
  <c r="V94" i="18"/>
  <c r="Y94" i="18"/>
  <c r="Y179" i="18"/>
  <c r="AG179" i="18"/>
  <c r="S179" i="18"/>
  <c r="P179" i="18"/>
  <c r="AD179" i="18"/>
  <c r="M179" i="18"/>
  <c r="V179" i="18"/>
  <c r="M56" i="18"/>
  <c r="AG56" i="18"/>
  <c r="S56" i="18"/>
  <c r="P56" i="18"/>
  <c r="Y56" i="18"/>
  <c r="V56" i="18"/>
  <c r="AD56" i="18"/>
  <c r="S145" i="18"/>
  <c r="P145" i="18"/>
  <c r="M145" i="18"/>
  <c r="AG145" i="18"/>
  <c r="Y145" i="18"/>
  <c r="V145" i="18"/>
  <c r="AD145" i="18"/>
  <c r="V115" i="18"/>
  <c r="Y115" i="18"/>
  <c r="AD115" i="18"/>
  <c r="M115" i="18"/>
  <c r="P115" i="18"/>
  <c r="AG115" i="18"/>
  <c r="S115" i="18"/>
  <c r="AG144" i="18"/>
  <c r="S144" i="18"/>
  <c r="M144" i="18"/>
  <c r="Y144" i="18"/>
  <c r="AD144" i="18"/>
  <c r="P144" i="18"/>
  <c r="V144" i="18"/>
  <c r="Y69" i="18"/>
  <c r="P69" i="18"/>
  <c r="V69" i="18"/>
  <c r="S69" i="18"/>
  <c r="M69" i="18"/>
  <c r="AD69" i="18"/>
  <c r="AG69" i="18"/>
  <c r="Y72" i="18"/>
  <c r="V72" i="18"/>
  <c r="S72" i="18"/>
  <c r="AG72" i="18"/>
  <c r="AD72" i="18"/>
  <c r="P72" i="18"/>
  <c r="M72" i="18"/>
  <c r="M19" i="18"/>
  <c r="AD19" i="18"/>
  <c r="AG19" i="18"/>
  <c r="S19" i="18"/>
  <c r="P19" i="18"/>
  <c r="Y19" i="18"/>
  <c r="V19" i="18"/>
  <c r="Y89" i="18"/>
  <c r="P89" i="18"/>
  <c r="AG89" i="18"/>
  <c r="AD89" i="18"/>
  <c r="M89" i="18"/>
  <c r="V89" i="18"/>
  <c r="S89" i="18"/>
  <c r="P107" i="18"/>
  <c r="AG107" i="18"/>
  <c r="V107" i="18"/>
  <c r="S107" i="18"/>
  <c r="M107" i="18"/>
  <c r="AD107" i="18"/>
  <c r="Y107" i="18"/>
  <c r="S85" i="18"/>
  <c r="AD85" i="18"/>
  <c r="Y85" i="18"/>
  <c r="M85" i="18"/>
  <c r="AG85" i="18"/>
  <c r="P85" i="18"/>
  <c r="V85" i="18"/>
  <c r="P32" i="18"/>
  <c r="Y32" i="18"/>
  <c r="V32" i="18"/>
  <c r="S32" i="18"/>
  <c r="AD32" i="18"/>
  <c r="AG32" i="18"/>
  <c r="M32" i="18"/>
  <c r="V60" i="18"/>
  <c r="M60" i="18"/>
  <c r="AG60" i="18"/>
  <c r="S60" i="18"/>
  <c r="P60" i="18"/>
  <c r="AD60" i="18"/>
  <c r="Y60" i="18"/>
  <c r="Y126" i="18"/>
  <c r="M126" i="18"/>
  <c r="S126" i="18"/>
  <c r="P126" i="18"/>
  <c r="V126" i="18"/>
  <c r="AD126" i="18"/>
  <c r="AG126" i="18"/>
  <c r="AD167" i="18"/>
  <c r="Y167" i="18"/>
  <c r="V167" i="18"/>
  <c r="P167" i="18"/>
  <c r="M167" i="18"/>
  <c r="AG167" i="18"/>
  <c r="S167" i="18"/>
  <c r="Y38" i="18"/>
  <c r="P38" i="18"/>
  <c r="M38" i="18"/>
  <c r="V38" i="18"/>
  <c r="S38" i="18"/>
  <c r="AG38" i="18"/>
  <c r="AD38" i="18"/>
  <c r="V58" i="18"/>
  <c r="AD58" i="18"/>
  <c r="AG58" i="18"/>
  <c r="P58" i="18"/>
  <c r="M58" i="18"/>
  <c r="S58" i="18"/>
  <c r="Y58" i="18"/>
  <c r="AG124" i="18"/>
  <c r="S124" i="18"/>
  <c r="M124" i="18"/>
  <c r="AD124" i="18"/>
  <c r="V124" i="18"/>
  <c r="P124" i="18"/>
  <c r="Y124" i="18"/>
  <c r="AD91" i="18"/>
  <c r="P91" i="18"/>
  <c r="S91" i="18"/>
  <c r="M91" i="18"/>
  <c r="Y91" i="18"/>
  <c r="V91" i="18"/>
  <c r="AG91" i="18"/>
  <c r="P33" i="18"/>
  <c r="AG33" i="18"/>
  <c r="V33" i="18"/>
  <c r="S33" i="18"/>
  <c r="M33" i="18"/>
  <c r="AD33" i="18"/>
  <c r="Y33" i="18"/>
  <c r="V195" i="18" l="1"/>
  <c r="Y195" i="18"/>
  <c r="P195" i="18"/>
  <c r="M195" i="18"/>
  <c r="AG195" i="18"/>
  <c r="AD195" i="18"/>
  <c r="S195" i="18"/>
  <c r="Y149" i="18"/>
  <c r="S149" i="18"/>
  <c r="P149" i="18"/>
  <c r="AD149" i="18"/>
  <c r="AG149" i="18"/>
  <c r="M149" i="18"/>
  <c r="V149" i="18"/>
  <c r="V45" i="18"/>
  <c r="AG45" i="18"/>
  <c r="M45" i="18"/>
  <c r="AH197" i="18"/>
  <c r="Y45" i="18"/>
  <c r="AD45" i="18"/>
  <c r="P45" i="18"/>
  <c r="S45" i="18"/>
  <c r="P197" i="18" l="1"/>
  <c r="M197" i="18"/>
  <c r="AG197" i="18"/>
  <c r="Y197" i="18"/>
  <c r="AD197" i="18"/>
  <c r="S197" i="18"/>
  <c r="V197" i="18"/>
  <c r="M195" i="17"/>
  <c r="L195" i="17"/>
  <c r="J195" i="17"/>
  <c r="I195" i="17"/>
  <c r="H195" i="17"/>
  <c r="F195" i="17"/>
  <c r="E195" i="17"/>
  <c r="D195" i="17"/>
  <c r="C195" i="17"/>
  <c r="A195" i="17"/>
  <c r="M149" i="17"/>
  <c r="L149" i="17"/>
  <c r="J149" i="17"/>
  <c r="I149" i="17"/>
  <c r="H149" i="17"/>
  <c r="F149" i="17"/>
  <c r="E149" i="17"/>
  <c r="D149" i="17"/>
  <c r="C149" i="17"/>
  <c r="A149" i="17"/>
  <c r="M45" i="17"/>
  <c r="L45" i="17"/>
  <c r="J45" i="17"/>
  <c r="I45" i="17"/>
  <c r="H45" i="17"/>
  <c r="F45" i="17"/>
  <c r="E45" i="17"/>
  <c r="D45" i="17"/>
  <c r="C45" i="17"/>
  <c r="A45" i="17"/>
  <c r="J197" i="17" l="1"/>
  <c r="L197" i="17"/>
  <c r="C197" i="17"/>
  <c r="M197" i="17"/>
  <c r="A197" i="17"/>
  <c r="D197" i="17"/>
  <c r="E197" i="17"/>
  <c r="F197" i="17"/>
  <c r="H197" i="17"/>
  <c r="I197" i="17"/>
  <c r="T192" i="16"/>
  <c r="O192" i="16"/>
  <c r="N192" i="16"/>
  <c r="M192" i="16"/>
  <c r="L192" i="16"/>
  <c r="K192" i="16"/>
  <c r="J192" i="16"/>
  <c r="I192" i="16"/>
  <c r="H192" i="16"/>
  <c r="G192" i="16"/>
  <c r="F192" i="16"/>
  <c r="E192" i="16"/>
  <c r="D192" i="16"/>
  <c r="C192" i="16"/>
  <c r="A192" i="16"/>
  <c r="P191" i="16"/>
  <c r="Q191" i="16" s="1"/>
  <c r="P190" i="16"/>
  <c r="Q190" i="16" s="1"/>
  <c r="P189" i="16"/>
  <c r="Q189" i="16" s="1"/>
  <c r="P188" i="16"/>
  <c r="Q188" i="16" s="1"/>
  <c r="P187" i="16"/>
  <c r="Q187" i="16" s="1"/>
  <c r="P186" i="16"/>
  <c r="Q186" i="16" s="1"/>
  <c r="P185" i="16"/>
  <c r="Q185" i="16" s="1"/>
  <c r="P184" i="16"/>
  <c r="Q184" i="16" s="1"/>
  <c r="P183" i="16"/>
  <c r="Q183" i="16" s="1"/>
  <c r="P182" i="16"/>
  <c r="Q182" i="16" s="1"/>
  <c r="P181" i="16"/>
  <c r="Q181" i="16" s="1"/>
  <c r="P180" i="16"/>
  <c r="Q180" i="16" s="1"/>
  <c r="P179" i="16"/>
  <c r="Q179" i="16" s="1"/>
  <c r="P178" i="16"/>
  <c r="Q178" i="16" s="1"/>
  <c r="P177" i="16"/>
  <c r="Q177" i="16" s="1"/>
  <c r="P176" i="16"/>
  <c r="Q176" i="16" s="1"/>
  <c r="P175" i="16"/>
  <c r="Q175" i="16" s="1"/>
  <c r="P174" i="16"/>
  <c r="Q174" i="16" s="1"/>
  <c r="P173" i="16"/>
  <c r="Q173" i="16" s="1"/>
  <c r="P172" i="16"/>
  <c r="Q172" i="16" s="1"/>
  <c r="P171" i="16"/>
  <c r="Q171" i="16" s="1"/>
  <c r="P170" i="16"/>
  <c r="Q170" i="16" s="1"/>
  <c r="P169" i="16"/>
  <c r="Q169" i="16" s="1"/>
  <c r="P168" i="16"/>
  <c r="Q168" i="16" s="1"/>
  <c r="P167" i="16"/>
  <c r="Q167" i="16" s="1"/>
  <c r="P166" i="16"/>
  <c r="Q166" i="16" s="1"/>
  <c r="P165" i="16"/>
  <c r="Q165" i="16" s="1"/>
  <c r="P164" i="16"/>
  <c r="Q164" i="16" s="1"/>
  <c r="P163" i="16"/>
  <c r="Q163" i="16" s="1"/>
  <c r="P162" i="16"/>
  <c r="Q162" i="16" s="1"/>
  <c r="P161" i="16"/>
  <c r="Q161" i="16" s="1"/>
  <c r="P160" i="16"/>
  <c r="Q160" i="16" s="1"/>
  <c r="P159" i="16"/>
  <c r="Q159" i="16" s="1"/>
  <c r="P158" i="16"/>
  <c r="Q158" i="16" s="1"/>
  <c r="P157" i="16"/>
  <c r="Q157" i="16" s="1"/>
  <c r="P156" i="16"/>
  <c r="P155" i="16"/>
  <c r="Q155" i="16" s="1"/>
  <c r="T147" i="16"/>
  <c r="O147" i="16"/>
  <c r="N147" i="16"/>
  <c r="M147" i="16"/>
  <c r="L147" i="16"/>
  <c r="K147" i="16"/>
  <c r="J147" i="16"/>
  <c r="I147" i="16"/>
  <c r="H147" i="16"/>
  <c r="G147" i="16"/>
  <c r="F147" i="16"/>
  <c r="E147" i="16"/>
  <c r="D147" i="16"/>
  <c r="C147" i="16"/>
  <c r="P146" i="16"/>
  <c r="Q146" i="16" s="1"/>
  <c r="P145" i="16"/>
  <c r="Q145" i="16" s="1"/>
  <c r="P144" i="16"/>
  <c r="Q144" i="16" s="1"/>
  <c r="P143" i="16"/>
  <c r="Q143" i="16" s="1"/>
  <c r="P142" i="16"/>
  <c r="Q142" i="16" s="1"/>
  <c r="P141" i="16"/>
  <c r="Q141" i="16" s="1"/>
  <c r="P140" i="16"/>
  <c r="Q140" i="16" s="1"/>
  <c r="P139" i="16"/>
  <c r="Q139" i="16" s="1"/>
  <c r="P138" i="16"/>
  <c r="Q138" i="16" s="1"/>
  <c r="P137" i="16"/>
  <c r="Q137" i="16" s="1"/>
  <c r="P136" i="16"/>
  <c r="Q136" i="16" s="1"/>
  <c r="P135" i="16"/>
  <c r="Q135" i="16" s="1"/>
  <c r="P134" i="16"/>
  <c r="Q134" i="16" s="1"/>
  <c r="P133" i="16"/>
  <c r="Q133" i="16" s="1"/>
  <c r="P132" i="16"/>
  <c r="Q132" i="16" s="1"/>
  <c r="P131" i="16"/>
  <c r="Q131" i="16" s="1"/>
  <c r="P130" i="16"/>
  <c r="Q130" i="16" s="1"/>
  <c r="P129" i="16"/>
  <c r="Q129" i="16" s="1"/>
  <c r="P128" i="16"/>
  <c r="Q128" i="16" s="1"/>
  <c r="P127" i="16"/>
  <c r="Q127" i="16" s="1"/>
  <c r="P126" i="16"/>
  <c r="Q126" i="16" s="1"/>
  <c r="P125" i="16"/>
  <c r="Q125" i="16" s="1"/>
  <c r="P124" i="16"/>
  <c r="Q124" i="16" s="1"/>
  <c r="P123" i="16"/>
  <c r="Q123" i="16" s="1"/>
  <c r="P122" i="16"/>
  <c r="Q122" i="16" s="1"/>
  <c r="P121" i="16"/>
  <c r="Q121" i="16" s="1"/>
  <c r="P120" i="16"/>
  <c r="Q120" i="16" s="1"/>
  <c r="P119" i="16"/>
  <c r="Q119" i="16" s="1"/>
  <c r="P118" i="16"/>
  <c r="Q118" i="16" s="1"/>
  <c r="P117" i="16"/>
  <c r="Q117" i="16" s="1"/>
  <c r="P116" i="16"/>
  <c r="Q116" i="16" s="1"/>
  <c r="P115" i="16"/>
  <c r="Q115" i="16" s="1"/>
  <c r="P114" i="16"/>
  <c r="Q114" i="16" s="1"/>
  <c r="P113" i="16"/>
  <c r="Q113" i="16" s="1"/>
  <c r="P112" i="16"/>
  <c r="Q112" i="16" s="1"/>
  <c r="P111" i="16"/>
  <c r="Q111" i="16" s="1"/>
  <c r="P110" i="16"/>
  <c r="Q110" i="16" s="1"/>
  <c r="P109" i="16"/>
  <c r="Q109" i="16" s="1"/>
  <c r="P108" i="16"/>
  <c r="Q108" i="16" s="1"/>
  <c r="P107" i="16"/>
  <c r="Q107" i="16" s="1"/>
  <c r="P106" i="16"/>
  <c r="Q106" i="16" s="1"/>
  <c r="P105" i="16"/>
  <c r="Q105" i="16" s="1"/>
  <c r="P104" i="16"/>
  <c r="Q104" i="16" s="1"/>
  <c r="P103" i="16"/>
  <c r="Q103" i="16" s="1"/>
  <c r="P102" i="16"/>
  <c r="Q102" i="16" s="1"/>
  <c r="P101" i="16"/>
  <c r="Q101" i="16" s="1"/>
  <c r="P100" i="16"/>
  <c r="Q100" i="16" s="1"/>
  <c r="P99" i="16"/>
  <c r="Q99" i="16" s="1"/>
  <c r="P98" i="16"/>
  <c r="Q98" i="16" s="1"/>
  <c r="P97" i="16"/>
  <c r="Q97" i="16" s="1"/>
  <c r="P96" i="16"/>
  <c r="Q96" i="16" s="1"/>
  <c r="P95" i="16"/>
  <c r="Q95" i="16" s="1"/>
  <c r="P94" i="16"/>
  <c r="Q94" i="16" s="1"/>
  <c r="P93" i="16"/>
  <c r="Q93" i="16" s="1"/>
  <c r="P92" i="16"/>
  <c r="Q92" i="16" s="1"/>
  <c r="P91" i="16"/>
  <c r="Q91" i="16" s="1"/>
  <c r="P90" i="16"/>
  <c r="Q90" i="16" s="1"/>
  <c r="P89" i="16"/>
  <c r="Q89" i="16" s="1"/>
  <c r="P88" i="16"/>
  <c r="Q88" i="16" s="1"/>
  <c r="P87" i="16"/>
  <c r="Q87" i="16" s="1"/>
  <c r="P86" i="16"/>
  <c r="Q86" i="16" s="1"/>
  <c r="P85" i="16"/>
  <c r="Q85" i="16" s="1"/>
  <c r="P84" i="16"/>
  <c r="Q84" i="16" s="1"/>
  <c r="P83" i="16"/>
  <c r="Q83" i="16" s="1"/>
  <c r="P82" i="16"/>
  <c r="Q82" i="16" s="1"/>
  <c r="P81" i="16"/>
  <c r="Q81" i="16" s="1"/>
  <c r="P80" i="16"/>
  <c r="Q80" i="16" s="1"/>
  <c r="P79" i="16"/>
  <c r="Q79" i="16" s="1"/>
  <c r="P78" i="16"/>
  <c r="Q78" i="16" s="1"/>
  <c r="P77" i="16"/>
  <c r="Q77" i="16" s="1"/>
  <c r="P76" i="16"/>
  <c r="Q76" i="16" s="1"/>
  <c r="P75" i="16"/>
  <c r="Q75" i="16" s="1"/>
  <c r="P74" i="16"/>
  <c r="Q74" i="16" s="1"/>
  <c r="P73" i="16"/>
  <c r="Q73" i="16" s="1"/>
  <c r="P72" i="16"/>
  <c r="Q72" i="16" s="1"/>
  <c r="P71" i="16"/>
  <c r="Q71" i="16" s="1"/>
  <c r="P70" i="16"/>
  <c r="Q70" i="16" s="1"/>
  <c r="P69" i="16"/>
  <c r="Q69" i="16" s="1"/>
  <c r="P68" i="16"/>
  <c r="Q68" i="16" s="1"/>
  <c r="P67" i="16"/>
  <c r="Q67" i="16" s="1"/>
  <c r="P66" i="16"/>
  <c r="Q66" i="16" s="1"/>
  <c r="P65" i="16"/>
  <c r="Q65" i="16" s="1"/>
  <c r="P64" i="16"/>
  <c r="Q64" i="16" s="1"/>
  <c r="P63" i="16"/>
  <c r="Q63" i="16" s="1"/>
  <c r="P62" i="16"/>
  <c r="Q62" i="16" s="1"/>
  <c r="P61" i="16"/>
  <c r="Q61" i="16" s="1"/>
  <c r="P60" i="16"/>
  <c r="Q60" i="16" s="1"/>
  <c r="P59" i="16"/>
  <c r="Q59" i="16" s="1"/>
  <c r="P58" i="16"/>
  <c r="Q58" i="16" s="1"/>
  <c r="P57" i="16"/>
  <c r="Q57" i="16" s="1"/>
  <c r="P56" i="16"/>
  <c r="Q56" i="16" s="1"/>
  <c r="P55" i="16"/>
  <c r="Q55" i="16" s="1"/>
  <c r="P54" i="16"/>
  <c r="Q54" i="16" s="1"/>
  <c r="P53" i="16"/>
  <c r="Q53" i="16" s="1"/>
  <c r="P52" i="16"/>
  <c r="Q52" i="16" s="1"/>
  <c r="T44" i="16"/>
  <c r="O44" i="16"/>
  <c r="N44" i="16"/>
  <c r="M44" i="16"/>
  <c r="L44" i="16"/>
  <c r="K44" i="16"/>
  <c r="J44" i="16"/>
  <c r="I44" i="16"/>
  <c r="H44" i="16"/>
  <c r="G44" i="16"/>
  <c r="F44" i="16"/>
  <c r="E44" i="16"/>
  <c r="D44" i="16"/>
  <c r="C44" i="16"/>
  <c r="A44" i="16"/>
  <c r="P43" i="16"/>
  <c r="Q43" i="16" s="1"/>
  <c r="P42" i="16"/>
  <c r="Q42" i="16" s="1"/>
  <c r="P41" i="16"/>
  <c r="Q41" i="16" s="1"/>
  <c r="P40" i="16"/>
  <c r="Q40" i="16" s="1"/>
  <c r="P39" i="16"/>
  <c r="Q39" i="16" s="1"/>
  <c r="P38" i="16"/>
  <c r="Q38" i="16" s="1"/>
  <c r="P37" i="16"/>
  <c r="Q37" i="16" s="1"/>
  <c r="P36" i="16"/>
  <c r="Q36" i="16" s="1"/>
  <c r="P35" i="16"/>
  <c r="Q35" i="16" s="1"/>
  <c r="P34" i="16"/>
  <c r="Q34" i="16" s="1"/>
  <c r="P33" i="16"/>
  <c r="Q33" i="16" s="1"/>
  <c r="P32" i="16"/>
  <c r="Q32" i="16" s="1"/>
  <c r="P31" i="16"/>
  <c r="Q31" i="16" s="1"/>
  <c r="P30" i="16"/>
  <c r="Q30" i="16" s="1"/>
  <c r="P29" i="16"/>
  <c r="Q29" i="16" s="1"/>
  <c r="P28" i="16"/>
  <c r="Q28" i="16" s="1"/>
  <c r="P27" i="16"/>
  <c r="Q27" i="16" s="1"/>
  <c r="P26" i="16"/>
  <c r="Q26" i="16" s="1"/>
  <c r="P25" i="16"/>
  <c r="Q25" i="16" s="1"/>
  <c r="P24" i="16"/>
  <c r="Q24" i="16" s="1"/>
  <c r="P23" i="16"/>
  <c r="Q23" i="16" s="1"/>
  <c r="P22" i="16"/>
  <c r="Q22" i="16" s="1"/>
  <c r="P21" i="16"/>
  <c r="Q21" i="16" s="1"/>
  <c r="P20" i="16"/>
  <c r="Q20" i="16" s="1"/>
  <c r="P19" i="16"/>
  <c r="Q19" i="16" s="1"/>
  <c r="P18" i="16"/>
  <c r="Q18" i="16" s="1"/>
  <c r="P17" i="16"/>
  <c r="Q17" i="16" s="1"/>
  <c r="P16" i="16"/>
  <c r="Q16" i="16" s="1"/>
  <c r="P15" i="16"/>
  <c r="Q15" i="16" s="1"/>
  <c r="P14" i="16"/>
  <c r="Q14" i="16" s="1"/>
  <c r="P13" i="16"/>
  <c r="Q13" i="16" s="1"/>
  <c r="P12" i="16"/>
  <c r="Q12" i="16" s="1"/>
  <c r="P11" i="16"/>
  <c r="Q11" i="16" s="1"/>
  <c r="P10" i="16"/>
  <c r="Q10" i="16" s="1"/>
  <c r="P9" i="16"/>
  <c r="P8" i="16"/>
  <c r="Q8" i="16" s="1"/>
  <c r="P7" i="16"/>
  <c r="Q7" i="16" s="1"/>
  <c r="P6" i="16"/>
  <c r="Q6" i="16" s="1"/>
  <c r="A194" i="16" l="1"/>
  <c r="O194" i="16"/>
  <c r="C194" i="16"/>
  <c r="E194" i="16"/>
  <c r="N194" i="16"/>
  <c r="T194" i="16"/>
  <c r="F194" i="16"/>
  <c r="G194" i="16"/>
  <c r="L194" i="16"/>
  <c r="M194" i="16"/>
  <c r="I194" i="16"/>
  <c r="D194" i="16"/>
  <c r="H194" i="16"/>
  <c r="J194" i="16"/>
  <c r="K194" i="16"/>
  <c r="P44" i="16"/>
  <c r="Q44" i="16" s="1"/>
  <c r="Q9" i="16"/>
  <c r="P147" i="16"/>
  <c r="Q147" i="16" s="1"/>
  <c r="P192" i="16"/>
  <c r="Q192" i="16" s="1"/>
  <c r="Q156" i="16"/>
  <c r="S45" i="16" l="1"/>
  <c r="S192" i="16"/>
  <c r="S190" i="16"/>
  <c r="S170" i="16"/>
  <c r="S182" i="16"/>
  <c r="S183" i="16"/>
  <c r="S163" i="16"/>
  <c r="S176" i="16"/>
  <c r="S157" i="16"/>
  <c r="S189" i="16"/>
  <c r="S169" i="16"/>
  <c r="S162" i="16"/>
  <c r="S175" i="16"/>
  <c r="S156" i="16"/>
  <c r="S188" i="16"/>
  <c r="S168" i="16"/>
  <c r="S187" i="16"/>
  <c r="S167" i="16"/>
  <c r="S180" i="16"/>
  <c r="S173" i="16"/>
  <c r="S186" i="16"/>
  <c r="S166" i="16"/>
  <c r="S179" i="16"/>
  <c r="S160" i="16"/>
  <c r="S159" i="16"/>
  <c r="S191" i="16"/>
  <c r="S158" i="16"/>
  <c r="S155" i="16"/>
  <c r="S178" i="16"/>
  <c r="S165" i="16"/>
  <c r="S177" i="16"/>
  <c r="S164" i="16"/>
  <c r="S185" i="16"/>
  <c r="S174" i="16"/>
  <c r="S184" i="16"/>
  <c r="S172" i="16"/>
  <c r="S161" i="16"/>
  <c r="S171" i="16"/>
  <c r="S181" i="16"/>
  <c r="S142" i="16"/>
  <c r="S122" i="16"/>
  <c r="S102" i="16"/>
  <c r="S82" i="16"/>
  <c r="S62" i="16"/>
  <c r="S128" i="16"/>
  <c r="S141" i="16"/>
  <c r="S140" i="16"/>
  <c r="S100" i="16"/>
  <c r="S135" i="16"/>
  <c r="S115" i="16"/>
  <c r="S95" i="16"/>
  <c r="S75" i="16"/>
  <c r="S55" i="16"/>
  <c r="S108" i="16"/>
  <c r="S88" i="16"/>
  <c r="S68" i="16"/>
  <c r="S121" i="16"/>
  <c r="S101" i="16"/>
  <c r="S81" i="16"/>
  <c r="S61" i="16"/>
  <c r="S134" i="16"/>
  <c r="S114" i="16"/>
  <c r="S94" i="16"/>
  <c r="S74" i="16"/>
  <c r="S54" i="16"/>
  <c r="S127" i="16"/>
  <c r="S107" i="16"/>
  <c r="S87" i="16"/>
  <c r="S67" i="16"/>
  <c r="S120" i="16"/>
  <c r="S139" i="16"/>
  <c r="S119" i="16"/>
  <c r="S99" i="16"/>
  <c r="S79" i="16"/>
  <c r="S59" i="16"/>
  <c r="S132" i="16"/>
  <c r="S112" i="16"/>
  <c r="S92" i="16"/>
  <c r="S72" i="16"/>
  <c r="S52" i="16"/>
  <c r="S145" i="16"/>
  <c r="S125" i="16"/>
  <c r="S105" i="16"/>
  <c r="S85" i="16"/>
  <c r="S65" i="16"/>
  <c r="S147" i="16"/>
  <c r="S138" i="16"/>
  <c r="S118" i="16"/>
  <c r="S98" i="16"/>
  <c r="S78" i="16"/>
  <c r="S58" i="16"/>
  <c r="S131" i="16"/>
  <c r="S137" i="16"/>
  <c r="S116" i="16"/>
  <c r="S84" i="16"/>
  <c r="S104" i="16"/>
  <c r="S136" i="16"/>
  <c r="S124" i="16"/>
  <c r="S103" i="16"/>
  <c r="S91" i="16"/>
  <c r="S71" i="16"/>
  <c r="S133" i="16"/>
  <c r="S57" i="16"/>
  <c r="S76" i="16"/>
  <c r="S126" i="16"/>
  <c r="S64" i="16"/>
  <c r="S93" i="16"/>
  <c r="S73" i="16"/>
  <c r="S83" i="16"/>
  <c r="S53" i="16"/>
  <c r="S146" i="16"/>
  <c r="S113" i="16"/>
  <c r="S63" i="16"/>
  <c r="S123" i="16"/>
  <c r="S144" i="16"/>
  <c r="S129" i="16"/>
  <c r="S117" i="16"/>
  <c r="S96" i="16"/>
  <c r="S56" i="16"/>
  <c r="S111" i="16"/>
  <c r="S80" i="16"/>
  <c r="S90" i="16"/>
  <c r="S70" i="16"/>
  <c r="S60" i="16"/>
  <c r="S143" i="16"/>
  <c r="S110" i="16"/>
  <c r="S89" i="16"/>
  <c r="S69" i="16"/>
  <c r="S130" i="16"/>
  <c r="S109" i="16"/>
  <c r="S97" i="16"/>
  <c r="S77" i="16"/>
  <c r="S86" i="16"/>
  <c r="S106" i="16"/>
  <c r="S66" i="16"/>
  <c r="S27" i="16"/>
  <c r="S7" i="16"/>
  <c r="S13" i="16"/>
  <c r="S6" i="16"/>
  <c r="S40" i="16"/>
  <c r="S20" i="16"/>
  <c r="S33" i="16"/>
  <c r="S26" i="16"/>
  <c r="S39" i="16"/>
  <c r="S19" i="16"/>
  <c r="S32" i="16"/>
  <c r="S12" i="16"/>
  <c r="S24" i="16"/>
  <c r="S37" i="16"/>
  <c r="S17" i="16"/>
  <c r="S30" i="16"/>
  <c r="S10" i="16"/>
  <c r="S43" i="16"/>
  <c r="S23" i="16"/>
  <c r="S8" i="16"/>
  <c r="S36" i="16"/>
  <c r="S16" i="16"/>
  <c r="S25" i="16"/>
  <c r="S34" i="16"/>
  <c r="S14" i="16"/>
  <c r="S38" i="16"/>
  <c r="S9" i="16"/>
  <c r="S18" i="16"/>
  <c r="S35" i="16"/>
  <c r="S15" i="16"/>
  <c r="S29" i="16"/>
  <c r="S28" i="16"/>
  <c r="S42" i="16"/>
  <c r="S44" i="16"/>
  <c r="S22" i="16"/>
  <c r="S41" i="16"/>
  <c r="S31" i="16"/>
  <c r="S21" i="16"/>
  <c r="S11" i="16"/>
  <c r="P194" i="16"/>
  <c r="Q194" i="16" s="1"/>
  <c r="AO198" i="15" l="1"/>
  <c r="AJ198" i="15"/>
  <c r="AF198" i="15"/>
  <c r="AB198" i="15"/>
  <c r="W198" i="15"/>
  <c r="S198" i="15"/>
  <c r="O198" i="15"/>
  <c r="K198" i="15"/>
  <c r="G198" i="15"/>
  <c r="H198" i="15" s="1"/>
  <c r="J198" i="15" s="1"/>
  <c r="C198" i="15"/>
  <c r="A198" i="15"/>
  <c r="AX197" i="15"/>
  <c r="AW197" i="15"/>
  <c r="AV197" i="15"/>
  <c r="AU197" i="15"/>
  <c r="AT197" i="15"/>
  <c r="AS197" i="15"/>
  <c r="AR197" i="15"/>
  <c r="AQ197" i="15"/>
  <c r="AP197" i="15"/>
  <c r="AN197" i="15"/>
  <c r="AK197" i="15"/>
  <c r="AM197" i="15" s="1"/>
  <c r="AG197" i="15"/>
  <c r="AC197" i="15"/>
  <c r="Y197" i="15"/>
  <c r="AA197" i="15" s="1"/>
  <c r="T197" i="15"/>
  <c r="P197" i="15"/>
  <c r="L197" i="15"/>
  <c r="H197" i="15"/>
  <c r="J197" i="15" s="1"/>
  <c r="D197" i="15"/>
  <c r="AX196" i="15"/>
  <c r="AW196" i="15"/>
  <c r="AV196" i="15"/>
  <c r="AU196" i="15"/>
  <c r="AT196" i="15"/>
  <c r="AS196" i="15"/>
  <c r="AR196" i="15"/>
  <c r="AQ196" i="15"/>
  <c r="AP196" i="15"/>
  <c r="AN196" i="15"/>
  <c r="AK196" i="15"/>
  <c r="AM196" i="15" s="1"/>
  <c r="AG196" i="15"/>
  <c r="AC196" i="15"/>
  <c r="Y196" i="15"/>
  <c r="AA196" i="15" s="1"/>
  <c r="T196" i="15"/>
  <c r="P196" i="15"/>
  <c r="L196" i="15"/>
  <c r="H196" i="15"/>
  <c r="J196" i="15" s="1"/>
  <c r="D196" i="15"/>
  <c r="AX195" i="15"/>
  <c r="AW195" i="15"/>
  <c r="AV195" i="15"/>
  <c r="AU195" i="15"/>
  <c r="AT195" i="15"/>
  <c r="AS195" i="15"/>
  <c r="AR195" i="15"/>
  <c r="AQ195" i="15"/>
  <c r="AP195" i="15"/>
  <c r="AN195" i="15"/>
  <c r="AK195" i="15"/>
  <c r="AM195" i="15" s="1"/>
  <c r="AG195" i="15"/>
  <c r="AC195" i="15"/>
  <c r="Y195" i="15"/>
  <c r="AA195" i="15" s="1"/>
  <c r="T195" i="15"/>
  <c r="P195" i="15"/>
  <c r="L195" i="15"/>
  <c r="H195" i="15"/>
  <c r="J195" i="15" s="1"/>
  <c r="D195" i="15"/>
  <c r="AX194" i="15"/>
  <c r="AW194" i="15"/>
  <c r="AV194" i="15"/>
  <c r="AU194" i="15"/>
  <c r="AT194" i="15"/>
  <c r="AS194" i="15"/>
  <c r="AR194" i="15"/>
  <c r="AQ194" i="15"/>
  <c r="AP194" i="15"/>
  <c r="AN194" i="15"/>
  <c r="AK194" i="15"/>
  <c r="AM194" i="15" s="1"/>
  <c r="AG194" i="15"/>
  <c r="AC194" i="15"/>
  <c r="Y194" i="15"/>
  <c r="T194" i="15"/>
  <c r="P194" i="15"/>
  <c r="L194" i="15"/>
  <c r="H194" i="15"/>
  <c r="J194" i="15" s="1"/>
  <c r="D194" i="15"/>
  <c r="AX193" i="15"/>
  <c r="AW193" i="15"/>
  <c r="AV193" i="15"/>
  <c r="AU193" i="15"/>
  <c r="AT193" i="15"/>
  <c r="AS193" i="15"/>
  <c r="AR193" i="15"/>
  <c r="AQ193" i="15"/>
  <c r="AP193" i="15"/>
  <c r="AN193" i="15"/>
  <c r="AK193" i="15"/>
  <c r="AM193" i="15" s="1"/>
  <c r="AG193" i="15"/>
  <c r="AC193" i="15"/>
  <c r="Y193" i="15"/>
  <c r="AA193" i="15" s="1"/>
  <c r="T193" i="15"/>
  <c r="P193" i="15"/>
  <c r="L193" i="15"/>
  <c r="H193" i="15"/>
  <c r="J193" i="15" s="1"/>
  <c r="D193" i="15"/>
  <c r="AX192" i="15"/>
  <c r="AW192" i="15"/>
  <c r="AV192" i="15"/>
  <c r="AU192" i="15"/>
  <c r="AT192" i="15"/>
  <c r="AS192" i="15"/>
  <c r="AR192" i="15"/>
  <c r="AQ192" i="15"/>
  <c r="AP192" i="15"/>
  <c r="AN192" i="15"/>
  <c r="AK192" i="15"/>
  <c r="AM192" i="15" s="1"/>
  <c r="AG192" i="15"/>
  <c r="AI192" i="15" s="1"/>
  <c r="AC192" i="15"/>
  <c r="AE192" i="15" s="1"/>
  <c r="Y192" i="15"/>
  <c r="AA192" i="15" s="1"/>
  <c r="T192" i="15"/>
  <c r="V192" i="15" s="1"/>
  <c r="P192" i="15"/>
  <c r="R192" i="15" s="1"/>
  <c r="L192" i="15"/>
  <c r="N192" i="15" s="1"/>
  <c r="H192" i="15"/>
  <c r="J192" i="15" s="1"/>
  <c r="D192" i="15"/>
  <c r="F192" i="15" s="1"/>
  <c r="AX191" i="15"/>
  <c r="AW191" i="15"/>
  <c r="AV191" i="15"/>
  <c r="AU191" i="15"/>
  <c r="AT191" i="15"/>
  <c r="AS191" i="15"/>
  <c r="AR191" i="15"/>
  <c r="AQ191" i="15"/>
  <c r="AP191" i="15"/>
  <c r="AN191" i="15"/>
  <c r="AK191" i="15"/>
  <c r="AM191" i="15" s="1"/>
  <c r="AG191" i="15"/>
  <c r="AC191" i="15"/>
  <c r="Y191" i="15"/>
  <c r="AA191" i="15" s="1"/>
  <c r="T191" i="15"/>
  <c r="P191" i="15"/>
  <c r="L191" i="15"/>
  <c r="H191" i="15"/>
  <c r="J191" i="15" s="1"/>
  <c r="D191" i="15"/>
  <c r="AX190" i="15"/>
  <c r="AW190" i="15"/>
  <c r="AV190" i="15"/>
  <c r="AU190" i="15"/>
  <c r="AT190" i="15"/>
  <c r="AS190" i="15"/>
  <c r="AR190" i="15"/>
  <c r="AQ190" i="15"/>
  <c r="AP190" i="15"/>
  <c r="AN190" i="15"/>
  <c r="AK190" i="15"/>
  <c r="AM190" i="15" s="1"/>
  <c r="AG190" i="15"/>
  <c r="AC190" i="15"/>
  <c r="Y190" i="15"/>
  <c r="AA190" i="15" s="1"/>
  <c r="T190" i="15"/>
  <c r="P190" i="15"/>
  <c r="L190" i="15"/>
  <c r="H190" i="15"/>
  <c r="J190" i="15" s="1"/>
  <c r="D190" i="15"/>
  <c r="AX189" i="15"/>
  <c r="AW189" i="15"/>
  <c r="AV189" i="15"/>
  <c r="AU189" i="15"/>
  <c r="AT189" i="15"/>
  <c r="AS189" i="15"/>
  <c r="AR189" i="15"/>
  <c r="AQ189" i="15"/>
  <c r="AP189" i="15"/>
  <c r="AN189" i="15"/>
  <c r="AK189" i="15"/>
  <c r="AM189" i="15" s="1"/>
  <c r="AG189" i="15"/>
  <c r="AC189" i="15"/>
  <c r="Y189" i="15"/>
  <c r="AA189" i="15" s="1"/>
  <c r="T189" i="15"/>
  <c r="P189" i="15"/>
  <c r="L189" i="15"/>
  <c r="H189" i="15"/>
  <c r="J189" i="15" s="1"/>
  <c r="D189" i="15"/>
  <c r="AX188" i="15"/>
  <c r="AW188" i="15"/>
  <c r="AV188" i="15"/>
  <c r="AU188" i="15"/>
  <c r="AT188" i="15"/>
  <c r="AS188" i="15"/>
  <c r="AR188" i="15"/>
  <c r="AQ188" i="15"/>
  <c r="AP188" i="15"/>
  <c r="AN188" i="15"/>
  <c r="AK188" i="15"/>
  <c r="AM188" i="15" s="1"/>
  <c r="AG188" i="15"/>
  <c r="AC188" i="15"/>
  <c r="Y188" i="15"/>
  <c r="AA188" i="15" s="1"/>
  <c r="T188" i="15"/>
  <c r="V188" i="15" s="1"/>
  <c r="P188" i="15"/>
  <c r="L188" i="15"/>
  <c r="H188" i="15"/>
  <c r="J188" i="15" s="1"/>
  <c r="D188" i="15"/>
  <c r="AX187" i="15"/>
  <c r="AW187" i="15"/>
  <c r="AV187" i="15"/>
  <c r="AU187" i="15"/>
  <c r="AT187" i="15"/>
  <c r="AS187" i="15"/>
  <c r="AR187" i="15"/>
  <c r="AQ187" i="15"/>
  <c r="AP187" i="15"/>
  <c r="AN187" i="15"/>
  <c r="AK187" i="15"/>
  <c r="AM187" i="15" s="1"/>
  <c r="AG187" i="15"/>
  <c r="AC187" i="15"/>
  <c r="Y187" i="15"/>
  <c r="AA187" i="15" s="1"/>
  <c r="T187" i="15"/>
  <c r="V187" i="15" s="1"/>
  <c r="P187" i="15"/>
  <c r="L187" i="15"/>
  <c r="H187" i="15"/>
  <c r="J187" i="15" s="1"/>
  <c r="D187" i="15"/>
  <c r="AX186" i="15"/>
  <c r="AW186" i="15"/>
  <c r="AV186" i="15"/>
  <c r="AU186" i="15"/>
  <c r="AT186" i="15"/>
  <c r="AS186" i="15"/>
  <c r="AR186" i="15"/>
  <c r="AQ186" i="15"/>
  <c r="AP186" i="15"/>
  <c r="AN186" i="15"/>
  <c r="AK186" i="15"/>
  <c r="AM186" i="15" s="1"/>
  <c r="AG186" i="15"/>
  <c r="AC186" i="15"/>
  <c r="Y186" i="15"/>
  <c r="AA186" i="15" s="1"/>
  <c r="T186" i="15"/>
  <c r="P186" i="15"/>
  <c r="L186" i="15"/>
  <c r="H186" i="15"/>
  <c r="J186" i="15" s="1"/>
  <c r="D186" i="15"/>
  <c r="AX185" i="15"/>
  <c r="AW185" i="15"/>
  <c r="AV185" i="15"/>
  <c r="AU185" i="15"/>
  <c r="AT185" i="15"/>
  <c r="AS185" i="15"/>
  <c r="AR185" i="15"/>
  <c r="AQ185" i="15"/>
  <c r="AP185" i="15"/>
  <c r="AN185" i="15"/>
  <c r="AK185" i="15"/>
  <c r="AM185" i="15" s="1"/>
  <c r="AG185" i="15"/>
  <c r="AC185" i="15"/>
  <c r="Y185" i="15"/>
  <c r="AA185" i="15" s="1"/>
  <c r="T185" i="15"/>
  <c r="P185" i="15"/>
  <c r="L185" i="15"/>
  <c r="H185" i="15"/>
  <c r="J185" i="15" s="1"/>
  <c r="D185" i="15"/>
  <c r="AX184" i="15"/>
  <c r="AW184" i="15"/>
  <c r="AV184" i="15"/>
  <c r="AU184" i="15"/>
  <c r="AT184" i="15"/>
  <c r="AS184" i="15"/>
  <c r="AR184" i="15"/>
  <c r="AQ184" i="15"/>
  <c r="AP184" i="15"/>
  <c r="AN184" i="15"/>
  <c r="AK184" i="15"/>
  <c r="AM184" i="15" s="1"/>
  <c r="AG184" i="15"/>
  <c r="AI184" i="15" s="1"/>
  <c r="AC184" i="15"/>
  <c r="AE184" i="15" s="1"/>
  <c r="Y184" i="15"/>
  <c r="AA184" i="15" s="1"/>
  <c r="T184" i="15"/>
  <c r="V184" i="15" s="1"/>
  <c r="P184" i="15"/>
  <c r="R184" i="15" s="1"/>
  <c r="L184" i="15"/>
  <c r="N184" i="15" s="1"/>
  <c r="H184" i="15"/>
  <c r="J184" i="15" s="1"/>
  <c r="D184" i="15"/>
  <c r="F184" i="15" s="1"/>
  <c r="AX183" i="15"/>
  <c r="AW183" i="15"/>
  <c r="AV183" i="15"/>
  <c r="AU183" i="15"/>
  <c r="AT183" i="15"/>
  <c r="AS183" i="15"/>
  <c r="AR183" i="15"/>
  <c r="AQ183" i="15"/>
  <c r="AP183" i="15"/>
  <c r="AN183" i="15"/>
  <c r="AK183" i="15"/>
  <c r="AM183" i="15" s="1"/>
  <c r="AG183" i="15"/>
  <c r="AC183" i="15"/>
  <c r="Y183" i="15"/>
  <c r="AA183" i="15" s="1"/>
  <c r="T183" i="15"/>
  <c r="P183" i="15"/>
  <c r="L183" i="15"/>
  <c r="H183" i="15"/>
  <c r="J183" i="15" s="1"/>
  <c r="D183" i="15"/>
  <c r="AX182" i="15"/>
  <c r="AW182" i="15"/>
  <c r="AV182" i="15"/>
  <c r="AU182" i="15"/>
  <c r="AT182" i="15"/>
  <c r="AS182" i="15"/>
  <c r="AR182" i="15"/>
  <c r="AQ182" i="15"/>
  <c r="AP182" i="15"/>
  <c r="AN182" i="15"/>
  <c r="AK182" i="15"/>
  <c r="AM182" i="15" s="1"/>
  <c r="AG182" i="15"/>
  <c r="AC182" i="15"/>
  <c r="Y182" i="15"/>
  <c r="AA182" i="15" s="1"/>
  <c r="T182" i="15"/>
  <c r="P182" i="15"/>
  <c r="L182" i="15"/>
  <c r="H182" i="15"/>
  <c r="J182" i="15" s="1"/>
  <c r="D182" i="15"/>
  <c r="AX181" i="15"/>
  <c r="AW181" i="15"/>
  <c r="AV181" i="15"/>
  <c r="AU181" i="15"/>
  <c r="AT181" i="15"/>
  <c r="AS181" i="15"/>
  <c r="AR181" i="15"/>
  <c r="AQ181" i="15"/>
  <c r="AP181" i="15"/>
  <c r="AN181" i="15"/>
  <c r="AK181" i="15"/>
  <c r="AM181" i="15" s="1"/>
  <c r="AG181" i="15"/>
  <c r="AC181" i="15"/>
  <c r="Y181" i="15"/>
  <c r="AA181" i="15" s="1"/>
  <c r="T181" i="15"/>
  <c r="V181" i="15" s="1"/>
  <c r="P181" i="15"/>
  <c r="L181" i="15"/>
  <c r="H181" i="15"/>
  <c r="J181" i="15" s="1"/>
  <c r="D181" i="15"/>
  <c r="AX180" i="15"/>
  <c r="AW180" i="15"/>
  <c r="AV180" i="15"/>
  <c r="AU180" i="15"/>
  <c r="AT180" i="15"/>
  <c r="AS180" i="15"/>
  <c r="AR180" i="15"/>
  <c r="AQ180" i="15"/>
  <c r="AP180" i="15"/>
  <c r="AN180" i="15"/>
  <c r="AK180" i="15"/>
  <c r="AM180" i="15" s="1"/>
  <c r="AG180" i="15"/>
  <c r="AC180" i="15"/>
  <c r="Y180" i="15"/>
  <c r="AA180" i="15" s="1"/>
  <c r="T180" i="15"/>
  <c r="V180" i="15" s="1"/>
  <c r="P180" i="15"/>
  <c r="L180" i="15"/>
  <c r="H180" i="15"/>
  <c r="J180" i="15" s="1"/>
  <c r="D180" i="15"/>
  <c r="AX179" i="15"/>
  <c r="AW179" i="15"/>
  <c r="AV179" i="15"/>
  <c r="AU179" i="15"/>
  <c r="AT179" i="15"/>
  <c r="AS179" i="15"/>
  <c r="AR179" i="15"/>
  <c r="AQ179" i="15"/>
  <c r="AP179" i="15"/>
  <c r="AN179" i="15"/>
  <c r="AK179" i="15"/>
  <c r="AM179" i="15" s="1"/>
  <c r="AG179" i="15"/>
  <c r="AC179" i="15"/>
  <c r="Y179" i="15"/>
  <c r="AA179" i="15" s="1"/>
  <c r="T179" i="15"/>
  <c r="P179" i="15"/>
  <c r="L179" i="15"/>
  <c r="H179" i="15"/>
  <c r="J179" i="15" s="1"/>
  <c r="D179" i="15"/>
  <c r="AX178" i="15"/>
  <c r="AW178" i="15"/>
  <c r="AV178" i="15"/>
  <c r="AU178" i="15"/>
  <c r="AT178" i="15"/>
  <c r="AS178" i="15"/>
  <c r="AR178" i="15"/>
  <c r="AQ178" i="15"/>
  <c r="AP178" i="15"/>
  <c r="AN178" i="15"/>
  <c r="AK178" i="15"/>
  <c r="AM178" i="15" s="1"/>
  <c r="AG178" i="15"/>
  <c r="AC178" i="15"/>
  <c r="Y178" i="15"/>
  <c r="AA178" i="15" s="1"/>
  <c r="T178" i="15"/>
  <c r="P178" i="15"/>
  <c r="L178" i="15"/>
  <c r="H178" i="15"/>
  <c r="J178" i="15" s="1"/>
  <c r="D178" i="15"/>
  <c r="AX177" i="15"/>
  <c r="AW177" i="15"/>
  <c r="AV177" i="15"/>
  <c r="AU177" i="15"/>
  <c r="AT177" i="15"/>
  <c r="AS177" i="15"/>
  <c r="AR177" i="15"/>
  <c r="AQ177" i="15"/>
  <c r="AP177" i="15"/>
  <c r="AN177" i="15"/>
  <c r="AK177" i="15"/>
  <c r="AM177" i="15" s="1"/>
  <c r="AG177" i="15"/>
  <c r="AC177" i="15"/>
  <c r="Y177" i="15"/>
  <c r="AA177" i="15" s="1"/>
  <c r="T177" i="15"/>
  <c r="P177" i="15"/>
  <c r="L177" i="15"/>
  <c r="H177" i="15"/>
  <c r="J177" i="15" s="1"/>
  <c r="D177" i="15"/>
  <c r="AX176" i="15"/>
  <c r="AW176" i="15"/>
  <c r="AV176" i="15"/>
  <c r="AU176" i="15"/>
  <c r="AT176" i="15"/>
  <c r="AS176" i="15"/>
  <c r="AR176" i="15"/>
  <c r="AQ176" i="15"/>
  <c r="AP176" i="15"/>
  <c r="AN176" i="15"/>
  <c r="AK176" i="15"/>
  <c r="AG176" i="15"/>
  <c r="AC176" i="15"/>
  <c r="AE176" i="15" s="1"/>
  <c r="Y176" i="15"/>
  <c r="AA176" i="15" s="1"/>
  <c r="T176" i="15"/>
  <c r="V176" i="15" s="1"/>
  <c r="P176" i="15"/>
  <c r="L176" i="15"/>
  <c r="H176" i="15"/>
  <c r="J176" i="15" s="1"/>
  <c r="D176" i="15"/>
  <c r="AX175" i="15"/>
  <c r="AW175" i="15"/>
  <c r="AV175" i="15"/>
  <c r="AU175" i="15"/>
  <c r="AT175" i="15"/>
  <c r="AS175" i="15"/>
  <c r="AR175" i="15"/>
  <c r="AQ175" i="15"/>
  <c r="AP175" i="15"/>
  <c r="AN175" i="15"/>
  <c r="AK175" i="15"/>
  <c r="AM175" i="15" s="1"/>
  <c r="AG175" i="15"/>
  <c r="AC175" i="15"/>
  <c r="Y175" i="15"/>
  <c r="AA175" i="15" s="1"/>
  <c r="T175" i="15"/>
  <c r="V175" i="15" s="1"/>
  <c r="P175" i="15"/>
  <c r="L175" i="15"/>
  <c r="H175" i="15"/>
  <c r="J175" i="15" s="1"/>
  <c r="D175" i="15"/>
  <c r="AX174" i="15"/>
  <c r="AW174" i="15"/>
  <c r="AV174" i="15"/>
  <c r="AU174" i="15"/>
  <c r="AT174" i="15"/>
  <c r="AS174" i="15"/>
  <c r="AR174" i="15"/>
  <c r="AQ174" i="15"/>
  <c r="AP174" i="15"/>
  <c r="AN174" i="15"/>
  <c r="AK174" i="15"/>
  <c r="AM174" i="15" s="1"/>
  <c r="AG174" i="15"/>
  <c r="AC174" i="15"/>
  <c r="Y174" i="15"/>
  <c r="AA174" i="15" s="1"/>
  <c r="T174" i="15"/>
  <c r="P174" i="15"/>
  <c r="L174" i="15"/>
  <c r="H174" i="15"/>
  <c r="J174" i="15" s="1"/>
  <c r="D174" i="15"/>
  <c r="AX173" i="15"/>
  <c r="AW173" i="15"/>
  <c r="AV173" i="15"/>
  <c r="AU173" i="15"/>
  <c r="AT173" i="15"/>
  <c r="AS173" i="15"/>
  <c r="AR173" i="15"/>
  <c r="AQ173" i="15"/>
  <c r="AP173" i="15"/>
  <c r="AN173" i="15"/>
  <c r="AK173" i="15"/>
  <c r="AM173" i="15" s="1"/>
  <c r="AG173" i="15"/>
  <c r="AC173" i="15"/>
  <c r="Y173" i="15"/>
  <c r="AA173" i="15" s="1"/>
  <c r="T173" i="15"/>
  <c r="P173" i="15"/>
  <c r="L173" i="15"/>
  <c r="H173" i="15"/>
  <c r="J173" i="15" s="1"/>
  <c r="D173" i="15"/>
  <c r="AX172" i="15"/>
  <c r="AW172" i="15"/>
  <c r="AV172" i="15"/>
  <c r="AU172" i="15"/>
  <c r="AT172" i="15"/>
  <c r="AS172" i="15"/>
  <c r="AR172" i="15"/>
  <c r="AQ172" i="15"/>
  <c r="AP172" i="15"/>
  <c r="AN172" i="15"/>
  <c r="AK172" i="15"/>
  <c r="AG172" i="15"/>
  <c r="AC172" i="15"/>
  <c r="Y172" i="15"/>
  <c r="T172" i="15"/>
  <c r="P172" i="15"/>
  <c r="L172" i="15"/>
  <c r="H172" i="15"/>
  <c r="J172" i="15" s="1"/>
  <c r="D172" i="15"/>
  <c r="AX171" i="15"/>
  <c r="AW171" i="15"/>
  <c r="AV171" i="15"/>
  <c r="AU171" i="15"/>
  <c r="AT171" i="15"/>
  <c r="AS171" i="15"/>
  <c r="AR171" i="15"/>
  <c r="AQ171" i="15"/>
  <c r="AP171" i="15"/>
  <c r="AN171" i="15"/>
  <c r="AK171" i="15"/>
  <c r="AM171" i="15" s="1"/>
  <c r="AG171" i="15"/>
  <c r="AI171" i="15" s="1"/>
  <c r="AC171" i="15"/>
  <c r="AE171" i="15" s="1"/>
  <c r="Y171" i="15"/>
  <c r="AA171" i="15" s="1"/>
  <c r="T171" i="15"/>
  <c r="V171" i="15" s="1"/>
  <c r="P171" i="15"/>
  <c r="R171" i="15" s="1"/>
  <c r="L171" i="15"/>
  <c r="N171" i="15" s="1"/>
  <c r="H171" i="15"/>
  <c r="J171" i="15" s="1"/>
  <c r="D171" i="15"/>
  <c r="F171" i="15" s="1"/>
  <c r="AX170" i="15"/>
  <c r="AW170" i="15"/>
  <c r="AV170" i="15"/>
  <c r="AU170" i="15"/>
  <c r="AT170" i="15"/>
  <c r="AS170" i="15"/>
  <c r="AR170" i="15"/>
  <c r="AQ170" i="15"/>
  <c r="AP170" i="15"/>
  <c r="AN170" i="15"/>
  <c r="AK170" i="15"/>
  <c r="AM170" i="15" s="1"/>
  <c r="AG170" i="15"/>
  <c r="AC170" i="15"/>
  <c r="Y170" i="15"/>
  <c r="AA170" i="15" s="1"/>
  <c r="T170" i="15"/>
  <c r="P170" i="15"/>
  <c r="L170" i="15"/>
  <c r="H170" i="15"/>
  <c r="J170" i="15" s="1"/>
  <c r="D170" i="15"/>
  <c r="AX169" i="15"/>
  <c r="AW169" i="15"/>
  <c r="AV169" i="15"/>
  <c r="AU169" i="15"/>
  <c r="AT169" i="15"/>
  <c r="AS169" i="15"/>
  <c r="AR169" i="15"/>
  <c r="AQ169" i="15"/>
  <c r="AP169" i="15"/>
  <c r="AN169" i="15"/>
  <c r="AK169" i="15"/>
  <c r="AM169" i="15" s="1"/>
  <c r="AG169" i="15"/>
  <c r="AC169" i="15"/>
  <c r="Y169" i="15"/>
  <c r="AA169" i="15" s="1"/>
  <c r="T169" i="15"/>
  <c r="P169" i="15"/>
  <c r="L169" i="15"/>
  <c r="H169" i="15"/>
  <c r="J169" i="15" s="1"/>
  <c r="D169" i="15"/>
  <c r="AX168" i="15"/>
  <c r="AW168" i="15"/>
  <c r="AV168" i="15"/>
  <c r="AU168" i="15"/>
  <c r="AT168" i="15"/>
  <c r="AS168" i="15"/>
  <c r="AR168" i="15"/>
  <c r="AQ168" i="15"/>
  <c r="AP168" i="15"/>
  <c r="AN168" i="15"/>
  <c r="AK168" i="15"/>
  <c r="AM168" i="15" s="1"/>
  <c r="AG168" i="15"/>
  <c r="AC168" i="15"/>
  <c r="Y168" i="15"/>
  <c r="AA168" i="15" s="1"/>
  <c r="T168" i="15"/>
  <c r="V168" i="15" s="1"/>
  <c r="P168" i="15"/>
  <c r="L168" i="15"/>
  <c r="H168" i="15"/>
  <c r="J168" i="15" s="1"/>
  <c r="D168" i="15"/>
  <c r="AX167" i="15"/>
  <c r="AW167" i="15"/>
  <c r="AV167" i="15"/>
  <c r="AU167" i="15"/>
  <c r="AT167" i="15"/>
  <c r="AS167" i="15"/>
  <c r="AR167" i="15"/>
  <c r="AQ167" i="15"/>
  <c r="AP167" i="15"/>
  <c r="AN167" i="15"/>
  <c r="AK167" i="15"/>
  <c r="AM167" i="15" s="1"/>
  <c r="AG167" i="15"/>
  <c r="AC167" i="15"/>
  <c r="Y167" i="15"/>
  <c r="AA167" i="15" s="1"/>
  <c r="T167" i="15"/>
  <c r="P167" i="15"/>
  <c r="L167" i="15"/>
  <c r="H167" i="15"/>
  <c r="J167" i="15" s="1"/>
  <c r="D167" i="15"/>
  <c r="AX166" i="15"/>
  <c r="AW166" i="15"/>
  <c r="AV166" i="15"/>
  <c r="AU166" i="15"/>
  <c r="AT166" i="15"/>
  <c r="AS166" i="15"/>
  <c r="AR166" i="15"/>
  <c r="AQ166" i="15"/>
  <c r="AP166" i="15"/>
  <c r="AN166" i="15"/>
  <c r="AK166" i="15"/>
  <c r="AM166" i="15" s="1"/>
  <c r="AG166" i="15"/>
  <c r="AC166" i="15"/>
  <c r="Y166" i="15"/>
  <c r="AA166" i="15" s="1"/>
  <c r="T166" i="15"/>
  <c r="P166" i="15"/>
  <c r="L166" i="15"/>
  <c r="H166" i="15"/>
  <c r="J166" i="15" s="1"/>
  <c r="D166" i="15"/>
  <c r="AX165" i="15"/>
  <c r="AW165" i="15"/>
  <c r="AV165" i="15"/>
  <c r="AU165" i="15"/>
  <c r="AT165" i="15"/>
  <c r="AS165" i="15"/>
  <c r="AR165" i="15"/>
  <c r="AQ165" i="15"/>
  <c r="AP165" i="15"/>
  <c r="AN165" i="15"/>
  <c r="AK165" i="15"/>
  <c r="AM165" i="15" s="1"/>
  <c r="AG165" i="15"/>
  <c r="AI165" i="15" s="1"/>
  <c r="AC165" i="15"/>
  <c r="AE165" i="15" s="1"/>
  <c r="Y165" i="15"/>
  <c r="AA165" i="15" s="1"/>
  <c r="T165" i="15"/>
  <c r="V165" i="15" s="1"/>
  <c r="P165" i="15"/>
  <c r="R165" i="15" s="1"/>
  <c r="L165" i="15"/>
  <c r="N165" i="15" s="1"/>
  <c r="H165" i="15"/>
  <c r="J165" i="15" s="1"/>
  <c r="D165" i="15"/>
  <c r="F165" i="15" s="1"/>
  <c r="AX164" i="15"/>
  <c r="AW164" i="15"/>
  <c r="AV164" i="15"/>
  <c r="AU164" i="15"/>
  <c r="AT164" i="15"/>
  <c r="AS164" i="15"/>
  <c r="AR164" i="15"/>
  <c r="AQ164" i="15"/>
  <c r="AP164" i="15"/>
  <c r="AN164" i="15"/>
  <c r="AK164" i="15"/>
  <c r="AM164" i="15" s="1"/>
  <c r="AG164" i="15"/>
  <c r="AC164" i="15"/>
  <c r="Y164" i="15"/>
  <c r="AA164" i="15" s="1"/>
  <c r="T164" i="15"/>
  <c r="P164" i="15"/>
  <c r="L164" i="15"/>
  <c r="H164" i="15"/>
  <c r="J164" i="15" s="1"/>
  <c r="D164" i="15"/>
  <c r="AX163" i="15"/>
  <c r="AW163" i="15"/>
  <c r="AV163" i="15"/>
  <c r="AU163" i="15"/>
  <c r="AT163" i="15"/>
  <c r="AS163" i="15"/>
  <c r="AR163" i="15"/>
  <c r="AQ163" i="15"/>
  <c r="AP163" i="15"/>
  <c r="AN163" i="15"/>
  <c r="AK163" i="15"/>
  <c r="AM163" i="15" s="1"/>
  <c r="AG163" i="15"/>
  <c r="AC163" i="15"/>
  <c r="Y163" i="15"/>
  <c r="AA163" i="15" s="1"/>
  <c r="T163" i="15"/>
  <c r="P163" i="15"/>
  <c r="L163" i="15"/>
  <c r="H163" i="15"/>
  <c r="J163" i="15" s="1"/>
  <c r="D163" i="15"/>
  <c r="AX162" i="15"/>
  <c r="AW162" i="15"/>
  <c r="AV162" i="15"/>
  <c r="AU162" i="15"/>
  <c r="AT162" i="15"/>
  <c r="AS162" i="15"/>
  <c r="AR162" i="15"/>
  <c r="AQ162" i="15"/>
  <c r="AP162" i="15"/>
  <c r="AN162" i="15"/>
  <c r="AK162" i="15"/>
  <c r="AM162" i="15" s="1"/>
  <c r="AG162" i="15"/>
  <c r="AC162" i="15"/>
  <c r="Y162" i="15"/>
  <c r="AA162" i="15" s="1"/>
  <c r="T162" i="15"/>
  <c r="V162" i="15" s="1"/>
  <c r="P162" i="15"/>
  <c r="L162" i="15"/>
  <c r="H162" i="15"/>
  <c r="J162" i="15" s="1"/>
  <c r="D162" i="15"/>
  <c r="AX161" i="15"/>
  <c r="AW161" i="15"/>
  <c r="AV161" i="15"/>
  <c r="AU161" i="15"/>
  <c r="AT161" i="15"/>
  <c r="AS161" i="15"/>
  <c r="AR161" i="15"/>
  <c r="AQ161" i="15"/>
  <c r="AP161" i="15"/>
  <c r="AN161" i="15"/>
  <c r="AK161" i="15"/>
  <c r="AM161" i="15" s="1"/>
  <c r="AG161" i="15"/>
  <c r="AC161" i="15"/>
  <c r="Y161" i="15"/>
  <c r="AA161" i="15" s="1"/>
  <c r="T161" i="15"/>
  <c r="P161" i="15"/>
  <c r="L161" i="15"/>
  <c r="H161" i="15"/>
  <c r="J161" i="15" s="1"/>
  <c r="D161" i="15"/>
  <c r="AO150" i="15"/>
  <c r="AJ150" i="15"/>
  <c r="AF150" i="15"/>
  <c r="AB150" i="15"/>
  <c r="W150" i="15"/>
  <c r="S150" i="15"/>
  <c r="O150" i="15"/>
  <c r="K150" i="15"/>
  <c r="G150" i="15"/>
  <c r="C150" i="15"/>
  <c r="A150" i="15"/>
  <c r="AX149" i="15"/>
  <c r="AW149" i="15"/>
  <c r="AV149" i="15"/>
  <c r="AU149" i="15"/>
  <c r="AT149" i="15"/>
  <c r="AS149" i="15"/>
  <c r="AR149" i="15"/>
  <c r="AQ149" i="15"/>
  <c r="AP149" i="15"/>
  <c r="AN149" i="15"/>
  <c r="AK149" i="15"/>
  <c r="AM149" i="15" s="1"/>
  <c r="AG149" i="15"/>
  <c r="AC149" i="15"/>
  <c r="Y149" i="15"/>
  <c r="T149" i="15"/>
  <c r="P149" i="15"/>
  <c r="L149" i="15"/>
  <c r="H149" i="15"/>
  <c r="D149" i="15"/>
  <c r="AX148" i="15"/>
  <c r="AW148" i="15"/>
  <c r="AV148" i="15"/>
  <c r="AU148" i="15"/>
  <c r="AT148" i="15"/>
  <c r="AS148" i="15"/>
  <c r="AR148" i="15"/>
  <c r="AQ148" i="15"/>
  <c r="AP148" i="15"/>
  <c r="AN148" i="15"/>
  <c r="AK148" i="15"/>
  <c r="AM148" i="15" s="1"/>
  <c r="AG148" i="15"/>
  <c r="AC148" i="15"/>
  <c r="Y148" i="15"/>
  <c r="T148" i="15"/>
  <c r="P148" i="15"/>
  <c r="L148" i="15"/>
  <c r="H148" i="15"/>
  <c r="D148" i="15"/>
  <c r="AX147" i="15"/>
  <c r="AW147" i="15"/>
  <c r="AV147" i="15"/>
  <c r="AU147" i="15"/>
  <c r="AT147" i="15"/>
  <c r="AS147" i="15"/>
  <c r="AR147" i="15"/>
  <c r="AQ147" i="15"/>
  <c r="AP147" i="15"/>
  <c r="AN147" i="15"/>
  <c r="AK147" i="15"/>
  <c r="AM147" i="15" s="1"/>
  <c r="AG147" i="15"/>
  <c r="AC147" i="15"/>
  <c r="Y147" i="15"/>
  <c r="T147" i="15"/>
  <c r="P147" i="15"/>
  <c r="L147" i="15"/>
  <c r="H147" i="15"/>
  <c r="D147" i="15"/>
  <c r="AX146" i="15"/>
  <c r="AW146" i="15"/>
  <c r="AV146" i="15"/>
  <c r="AU146" i="15"/>
  <c r="AT146" i="15"/>
  <c r="AS146" i="15"/>
  <c r="AR146" i="15"/>
  <c r="AQ146" i="15"/>
  <c r="AP146" i="15"/>
  <c r="AN146" i="15"/>
  <c r="AK146" i="15"/>
  <c r="AM146" i="15" s="1"/>
  <c r="AG146" i="15"/>
  <c r="AI146" i="15" s="1"/>
  <c r="AC146" i="15"/>
  <c r="AE146" i="15" s="1"/>
  <c r="Y146" i="15"/>
  <c r="AA146" i="15" s="1"/>
  <c r="T146" i="15"/>
  <c r="V146" i="15" s="1"/>
  <c r="P146" i="15"/>
  <c r="R146" i="15" s="1"/>
  <c r="L146" i="15"/>
  <c r="N146" i="15" s="1"/>
  <c r="H146" i="15"/>
  <c r="J146" i="15" s="1"/>
  <c r="D146" i="15"/>
  <c r="F146" i="15" s="1"/>
  <c r="AX145" i="15"/>
  <c r="AW145" i="15"/>
  <c r="AV145" i="15"/>
  <c r="AU145" i="15"/>
  <c r="AT145" i="15"/>
  <c r="AS145" i="15"/>
  <c r="AR145" i="15"/>
  <c r="AQ145" i="15"/>
  <c r="AP145" i="15"/>
  <c r="AN145" i="15"/>
  <c r="AK145" i="15"/>
  <c r="AM145" i="15" s="1"/>
  <c r="AG145" i="15"/>
  <c r="AC145" i="15"/>
  <c r="Y145" i="15"/>
  <c r="T145" i="15"/>
  <c r="P145" i="15"/>
  <c r="L145" i="15"/>
  <c r="H145" i="15"/>
  <c r="D145" i="15"/>
  <c r="AX144" i="15"/>
  <c r="AW144" i="15"/>
  <c r="AV144" i="15"/>
  <c r="AU144" i="15"/>
  <c r="AT144" i="15"/>
  <c r="AS144" i="15"/>
  <c r="AR144" i="15"/>
  <c r="AQ144" i="15"/>
  <c r="AP144" i="15"/>
  <c r="AN144" i="15"/>
  <c r="AK144" i="15"/>
  <c r="AM144" i="15" s="1"/>
  <c r="AG144" i="15"/>
  <c r="AI144" i="15" s="1"/>
  <c r="AC144" i="15"/>
  <c r="AE144" i="15" s="1"/>
  <c r="Y144" i="15"/>
  <c r="AA144" i="15" s="1"/>
  <c r="T144" i="15"/>
  <c r="V144" i="15" s="1"/>
  <c r="P144" i="15"/>
  <c r="R144" i="15" s="1"/>
  <c r="L144" i="15"/>
  <c r="N144" i="15" s="1"/>
  <c r="H144" i="15"/>
  <c r="J144" i="15" s="1"/>
  <c r="D144" i="15"/>
  <c r="F144" i="15" s="1"/>
  <c r="AX143" i="15"/>
  <c r="AW143" i="15"/>
  <c r="AV143" i="15"/>
  <c r="AU143" i="15"/>
  <c r="AT143" i="15"/>
  <c r="AS143" i="15"/>
  <c r="AR143" i="15"/>
  <c r="AQ143" i="15"/>
  <c r="AP143" i="15"/>
  <c r="AN143" i="15"/>
  <c r="AK143" i="15"/>
  <c r="AM143" i="15" s="1"/>
  <c r="AG143" i="15"/>
  <c r="AC143" i="15"/>
  <c r="Y143" i="15"/>
  <c r="T143" i="15"/>
  <c r="P143" i="15"/>
  <c r="L143" i="15"/>
  <c r="H143" i="15"/>
  <c r="D143" i="15"/>
  <c r="AX142" i="15"/>
  <c r="AW142" i="15"/>
  <c r="AV142" i="15"/>
  <c r="AU142" i="15"/>
  <c r="AT142" i="15"/>
  <c r="AS142" i="15"/>
  <c r="AR142" i="15"/>
  <c r="AQ142" i="15"/>
  <c r="AP142" i="15"/>
  <c r="AN142" i="15"/>
  <c r="AK142" i="15"/>
  <c r="AM142" i="15" s="1"/>
  <c r="AG142" i="15"/>
  <c r="AC142" i="15"/>
  <c r="Y142" i="15"/>
  <c r="T142" i="15"/>
  <c r="P142" i="15"/>
  <c r="L142" i="15"/>
  <c r="H142" i="15"/>
  <c r="D142" i="15"/>
  <c r="AX141" i="15"/>
  <c r="AW141" i="15"/>
  <c r="AV141" i="15"/>
  <c r="AU141" i="15"/>
  <c r="AT141" i="15"/>
  <c r="AS141" i="15"/>
  <c r="AR141" i="15"/>
  <c r="AQ141" i="15"/>
  <c r="AP141" i="15"/>
  <c r="AN141" i="15"/>
  <c r="AK141" i="15"/>
  <c r="AM141" i="15" s="1"/>
  <c r="AG141" i="15"/>
  <c r="AC141" i="15"/>
  <c r="Y141" i="15"/>
  <c r="T141" i="15"/>
  <c r="P141" i="15"/>
  <c r="L141" i="15"/>
  <c r="H141" i="15"/>
  <c r="D141" i="15"/>
  <c r="AX140" i="15"/>
  <c r="AW140" i="15"/>
  <c r="AV140" i="15"/>
  <c r="AU140" i="15"/>
  <c r="AT140" i="15"/>
  <c r="AS140" i="15"/>
  <c r="AR140" i="15"/>
  <c r="AQ140" i="15"/>
  <c r="AP140" i="15"/>
  <c r="AN140" i="15"/>
  <c r="AK140" i="15"/>
  <c r="AM140" i="15" s="1"/>
  <c r="AG140" i="15"/>
  <c r="AC140" i="15"/>
  <c r="Y140" i="15"/>
  <c r="T140" i="15"/>
  <c r="P140" i="15"/>
  <c r="L140" i="15"/>
  <c r="H140" i="15"/>
  <c r="D140" i="15"/>
  <c r="AX139" i="15"/>
  <c r="AW139" i="15"/>
  <c r="AV139" i="15"/>
  <c r="AU139" i="15"/>
  <c r="AT139" i="15"/>
  <c r="AS139" i="15"/>
  <c r="AR139" i="15"/>
  <c r="AQ139" i="15"/>
  <c r="AP139" i="15"/>
  <c r="AN139" i="15"/>
  <c r="AK139" i="15"/>
  <c r="AM139" i="15" s="1"/>
  <c r="AG139" i="15"/>
  <c r="AC139" i="15"/>
  <c r="Y139" i="15"/>
  <c r="T139" i="15"/>
  <c r="P139" i="15"/>
  <c r="L139" i="15"/>
  <c r="H139" i="15"/>
  <c r="D139" i="15"/>
  <c r="AX138" i="15"/>
  <c r="AW138" i="15"/>
  <c r="AV138" i="15"/>
  <c r="AU138" i="15"/>
  <c r="AT138" i="15"/>
  <c r="AS138" i="15"/>
  <c r="AR138" i="15"/>
  <c r="AQ138" i="15"/>
  <c r="AP138" i="15"/>
  <c r="AN138" i="15"/>
  <c r="AK138" i="15"/>
  <c r="AM138" i="15" s="1"/>
  <c r="AG138" i="15"/>
  <c r="AC138" i="15"/>
  <c r="Y138" i="15"/>
  <c r="T138" i="15"/>
  <c r="P138" i="15"/>
  <c r="L138" i="15"/>
  <c r="H138" i="15"/>
  <c r="D138" i="15"/>
  <c r="AX137" i="15"/>
  <c r="AW137" i="15"/>
  <c r="AV137" i="15"/>
  <c r="AU137" i="15"/>
  <c r="AT137" i="15"/>
  <c r="AS137" i="15"/>
  <c r="AR137" i="15"/>
  <c r="AQ137" i="15"/>
  <c r="AP137" i="15"/>
  <c r="AN137" i="15"/>
  <c r="AK137" i="15"/>
  <c r="AM137" i="15" s="1"/>
  <c r="AG137" i="15"/>
  <c r="AC137" i="15"/>
  <c r="Y137" i="15"/>
  <c r="T137" i="15"/>
  <c r="P137" i="15"/>
  <c r="L137" i="15"/>
  <c r="H137" i="15"/>
  <c r="D137" i="15"/>
  <c r="AX136" i="15"/>
  <c r="AW136" i="15"/>
  <c r="AV136" i="15"/>
  <c r="AU136" i="15"/>
  <c r="AT136" i="15"/>
  <c r="AS136" i="15"/>
  <c r="AR136" i="15"/>
  <c r="AQ136" i="15"/>
  <c r="AP136" i="15"/>
  <c r="AN136" i="15"/>
  <c r="AK136" i="15"/>
  <c r="AM136" i="15" s="1"/>
  <c r="AG136" i="15"/>
  <c r="AC136" i="15"/>
  <c r="Y136" i="15"/>
  <c r="T136" i="15"/>
  <c r="P136" i="15"/>
  <c r="L136" i="15"/>
  <c r="H136" i="15"/>
  <c r="D136" i="15"/>
  <c r="AX135" i="15"/>
  <c r="AW135" i="15"/>
  <c r="AV135" i="15"/>
  <c r="AU135" i="15"/>
  <c r="AT135" i="15"/>
  <c r="AS135" i="15"/>
  <c r="AR135" i="15"/>
  <c r="AQ135" i="15"/>
  <c r="AP135" i="15"/>
  <c r="AN135" i="15"/>
  <c r="AK135" i="15"/>
  <c r="AM135" i="15" s="1"/>
  <c r="AG135" i="15"/>
  <c r="AI135" i="15" s="1"/>
  <c r="AC135" i="15"/>
  <c r="AE135" i="15" s="1"/>
  <c r="Y135" i="15"/>
  <c r="AA135" i="15" s="1"/>
  <c r="T135" i="15"/>
  <c r="V135" i="15" s="1"/>
  <c r="P135" i="15"/>
  <c r="R135" i="15" s="1"/>
  <c r="L135" i="15"/>
  <c r="N135" i="15" s="1"/>
  <c r="H135" i="15"/>
  <c r="J135" i="15" s="1"/>
  <c r="D135" i="15"/>
  <c r="F135" i="15" s="1"/>
  <c r="AX134" i="15"/>
  <c r="AW134" i="15"/>
  <c r="AV134" i="15"/>
  <c r="AU134" i="15"/>
  <c r="AT134" i="15"/>
  <c r="AS134" i="15"/>
  <c r="AR134" i="15"/>
  <c r="AQ134" i="15"/>
  <c r="AP134" i="15"/>
  <c r="AN134" i="15"/>
  <c r="AK134" i="15"/>
  <c r="AM134" i="15" s="1"/>
  <c r="AG134" i="15"/>
  <c r="AC134" i="15"/>
  <c r="Y134" i="15"/>
  <c r="T134" i="15"/>
  <c r="P134" i="15"/>
  <c r="L134" i="15"/>
  <c r="H134" i="15"/>
  <c r="D134" i="15"/>
  <c r="AX133" i="15"/>
  <c r="AW133" i="15"/>
  <c r="AV133" i="15"/>
  <c r="AU133" i="15"/>
  <c r="AT133" i="15"/>
  <c r="AS133" i="15"/>
  <c r="AR133" i="15"/>
  <c r="AQ133" i="15"/>
  <c r="AP133" i="15"/>
  <c r="AN133" i="15"/>
  <c r="AK133" i="15"/>
  <c r="AM133" i="15" s="1"/>
  <c r="AG133" i="15"/>
  <c r="AC133" i="15"/>
  <c r="Y133" i="15"/>
  <c r="T133" i="15"/>
  <c r="P133" i="15"/>
  <c r="L133" i="15"/>
  <c r="H133" i="15"/>
  <c r="D133" i="15"/>
  <c r="AX132" i="15"/>
  <c r="AW132" i="15"/>
  <c r="AV132" i="15"/>
  <c r="AU132" i="15"/>
  <c r="AT132" i="15"/>
  <c r="AS132" i="15"/>
  <c r="AR132" i="15"/>
  <c r="AQ132" i="15"/>
  <c r="AP132" i="15"/>
  <c r="AN132" i="15"/>
  <c r="AK132" i="15"/>
  <c r="AG132" i="15"/>
  <c r="AC132" i="15"/>
  <c r="Y132" i="15"/>
  <c r="T132" i="15"/>
  <c r="P132" i="15"/>
  <c r="L132" i="15"/>
  <c r="H132" i="15"/>
  <c r="D132" i="15"/>
  <c r="AX131" i="15"/>
  <c r="AW131" i="15"/>
  <c r="AV131" i="15"/>
  <c r="AU131" i="15"/>
  <c r="AT131" i="15"/>
  <c r="AS131" i="15"/>
  <c r="AR131" i="15"/>
  <c r="AQ131" i="15"/>
  <c r="AP131" i="15"/>
  <c r="AN131" i="15"/>
  <c r="AK131" i="15"/>
  <c r="AM131" i="15" s="1"/>
  <c r="AG131" i="15"/>
  <c r="AC131" i="15"/>
  <c r="Y131" i="15"/>
  <c r="T131" i="15"/>
  <c r="P131" i="15"/>
  <c r="L131" i="15"/>
  <c r="H131" i="15"/>
  <c r="D131" i="15"/>
  <c r="AX130" i="15"/>
  <c r="AW130" i="15"/>
  <c r="AV130" i="15"/>
  <c r="AU130" i="15"/>
  <c r="AT130" i="15"/>
  <c r="AS130" i="15"/>
  <c r="AR130" i="15"/>
  <c r="AQ130" i="15"/>
  <c r="AP130" i="15"/>
  <c r="AN130" i="15"/>
  <c r="AK130" i="15"/>
  <c r="AM130" i="15" s="1"/>
  <c r="AG130" i="15"/>
  <c r="AC130" i="15"/>
  <c r="Y130" i="15"/>
  <c r="T130" i="15"/>
  <c r="P130" i="15"/>
  <c r="L130" i="15"/>
  <c r="H130" i="15"/>
  <c r="D130" i="15"/>
  <c r="AX129" i="15"/>
  <c r="AW129" i="15"/>
  <c r="AV129" i="15"/>
  <c r="AU129" i="15"/>
  <c r="AT129" i="15"/>
  <c r="AS129" i="15"/>
  <c r="AR129" i="15"/>
  <c r="AQ129" i="15"/>
  <c r="AP129" i="15"/>
  <c r="AN129" i="15"/>
  <c r="AK129" i="15"/>
  <c r="AM129" i="15" s="1"/>
  <c r="AG129" i="15"/>
  <c r="AC129" i="15"/>
  <c r="Y129" i="15"/>
  <c r="T129" i="15"/>
  <c r="P129" i="15"/>
  <c r="L129" i="15"/>
  <c r="H129" i="15"/>
  <c r="D129" i="15"/>
  <c r="AX128" i="15"/>
  <c r="AW128" i="15"/>
  <c r="AV128" i="15"/>
  <c r="AU128" i="15"/>
  <c r="AT128" i="15"/>
  <c r="AS128" i="15"/>
  <c r="AR128" i="15"/>
  <c r="AQ128" i="15"/>
  <c r="AP128" i="15"/>
  <c r="AN128" i="15"/>
  <c r="AK128" i="15"/>
  <c r="AM128" i="15" s="1"/>
  <c r="AG128" i="15"/>
  <c r="AI128" i="15" s="1"/>
  <c r="AC128" i="15"/>
  <c r="AE128" i="15" s="1"/>
  <c r="Y128" i="15"/>
  <c r="AA128" i="15" s="1"/>
  <c r="T128" i="15"/>
  <c r="V128" i="15" s="1"/>
  <c r="P128" i="15"/>
  <c r="R128" i="15" s="1"/>
  <c r="L128" i="15"/>
  <c r="N128" i="15" s="1"/>
  <c r="H128" i="15"/>
  <c r="J128" i="15" s="1"/>
  <c r="D128" i="15"/>
  <c r="F128" i="15" s="1"/>
  <c r="AX127" i="15"/>
  <c r="AW127" i="15"/>
  <c r="AV127" i="15"/>
  <c r="AU127" i="15"/>
  <c r="AT127" i="15"/>
  <c r="AS127" i="15"/>
  <c r="AR127" i="15"/>
  <c r="AQ127" i="15"/>
  <c r="AP127" i="15"/>
  <c r="AN127" i="15"/>
  <c r="AK127" i="15"/>
  <c r="AM127" i="15" s="1"/>
  <c r="AG127" i="15"/>
  <c r="AC127" i="15"/>
  <c r="Y127" i="15"/>
  <c r="T127" i="15"/>
  <c r="P127" i="15"/>
  <c r="L127" i="15"/>
  <c r="H127" i="15"/>
  <c r="D127" i="15"/>
  <c r="AX126" i="15"/>
  <c r="AW126" i="15"/>
  <c r="AV126" i="15"/>
  <c r="AU126" i="15"/>
  <c r="AT126" i="15"/>
  <c r="AS126" i="15"/>
  <c r="AR126" i="15"/>
  <c r="AQ126" i="15"/>
  <c r="AP126" i="15"/>
  <c r="AN126" i="15"/>
  <c r="AK126" i="15"/>
  <c r="AM126" i="15" s="1"/>
  <c r="AG126" i="15"/>
  <c r="AC126" i="15"/>
  <c r="Y126" i="15"/>
  <c r="T126" i="15"/>
  <c r="P126" i="15"/>
  <c r="L126" i="15"/>
  <c r="H126" i="15"/>
  <c r="D126" i="15"/>
  <c r="AX125" i="15"/>
  <c r="AW125" i="15"/>
  <c r="AV125" i="15"/>
  <c r="AU125" i="15"/>
  <c r="AT125" i="15"/>
  <c r="AS125" i="15"/>
  <c r="AR125" i="15"/>
  <c r="AQ125" i="15"/>
  <c r="AP125" i="15"/>
  <c r="AN125" i="15"/>
  <c r="AK125" i="15"/>
  <c r="AM125" i="15" s="1"/>
  <c r="AG125" i="15"/>
  <c r="AC125" i="15"/>
  <c r="Y125" i="15"/>
  <c r="T125" i="15"/>
  <c r="P125" i="15"/>
  <c r="L125" i="15"/>
  <c r="H125" i="15"/>
  <c r="D125" i="15"/>
  <c r="AX124" i="15"/>
  <c r="AW124" i="15"/>
  <c r="AV124" i="15"/>
  <c r="AU124" i="15"/>
  <c r="AT124" i="15"/>
  <c r="AS124" i="15"/>
  <c r="AR124" i="15"/>
  <c r="AQ124" i="15"/>
  <c r="AP124" i="15"/>
  <c r="AN124" i="15"/>
  <c r="AK124" i="15"/>
  <c r="AM124" i="15" s="1"/>
  <c r="AG124" i="15"/>
  <c r="AC124" i="15"/>
  <c r="Y124" i="15"/>
  <c r="T124" i="15"/>
  <c r="P124" i="15"/>
  <c r="L124" i="15"/>
  <c r="H124" i="15"/>
  <c r="D124" i="15"/>
  <c r="AX123" i="15"/>
  <c r="AW123" i="15"/>
  <c r="AV123" i="15"/>
  <c r="AU123" i="15"/>
  <c r="AT123" i="15"/>
  <c r="AS123" i="15"/>
  <c r="AR123" i="15"/>
  <c r="AQ123" i="15"/>
  <c r="AP123" i="15"/>
  <c r="AN123" i="15"/>
  <c r="AK123" i="15"/>
  <c r="AM123" i="15" s="1"/>
  <c r="AG123" i="15"/>
  <c r="AC123" i="15"/>
  <c r="Y123" i="15"/>
  <c r="T123" i="15"/>
  <c r="P123" i="15"/>
  <c r="L123" i="15"/>
  <c r="H123" i="15"/>
  <c r="D123" i="15"/>
  <c r="AX122" i="15"/>
  <c r="AW122" i="15"/>
  <c r="AV122" i="15"/>
  <c r="AU122" i="15"/>
  <c r="AT122" i="15"/>
  <c r="AS122" i="15"/>
  <c r="AR122" i="15"/>
  <c r="AQ122" i="15"/>
  <c r="AP122" i="15"/>
  <c r="AN122" i="15"/>
  <c r="AK122" i="15"/>
  <c r="AM122" i="15" s="1"/>
  <c r="AG122" i="15"/>
  <c r="AC122" i="15"/>
  <c r="Y122" i="15"/>
  <c r="T122" i="15"/>
  <c r="P122" i="15"/>
  <c r="L122" i="15"/>
  <c r="H122" i="15"/>
  <c r="D122" i="15"/>
  <c r="AX121" i="15"/>
  <c r="AW121" i="15"/>
  <c r="AV121" i="15"/>
  <c r="AU121" i="15"/>
  <c r="AT121" i="15"/>
  <c r="AS121" i="15"/>
  <c r="AR121" i="15"/>
  <c r="AQ121" i="15"/>
  <c r="AP121" i="15"/>
  <c r="AN121" i="15"/>
  <c r="AK121" i="15"/>
  <c r="AM121" i="15" s="1"/>
  <c r="AG121" i="15"/>
  <c r="AC121" i="15"/>
  <c r="Y121" i="15"/>
  <c r="T121" i="15"/>
  <c r="P121" i="15"/>
  <c r="L121" i="15"/>
  <c r="H121" i="15"/>
  <c r="D121" i="15"/>
  <c r="AX120" i="15"/>
  <c r="AW120" i="15"/>
  <c r="AV120" i="15"/>
  <c r="AU120" i="15"/>
  <c r="AT120" i="15"/>
  <c r="AS120" i="15"/>
  <c r="AR120" i="15"/>
  <c r="AQ120" i="15"/>
  <c r="AP120" i="15"/>
  <c r="AN120" i="15"/>
  <c r="AK120" i="15"/>
  <c r="AM120" i="15" s="1"/>
  <c r="AG120" i="15"/>
  <c r="AC120" i="15"/>
  <c r="Y120" i="15"/>
  <c r="T120" i="15"/>
  <c r="P120" i="15"/>
  <c r="L120" i="15"/>
  <c r="H120" i="15"/>
  <c r="D120" i="15"/>
  <c r="AX119" i="15"/>
  <c r="AW119" i="15"/>
  <c r="AV119" i="15"/>
  <c r="AU119" i="15"/>
  <c r="AT119" i="15"/>
  <c r="AS119" i="15"/>
  <c r="AR119" i="15"/>
  <c r="AQ119" i="15"/>
  <c r="AP119" i="15"/>
  <c r="AN119" i="15"/>
  <c r="AK119" i="15"/>
  <c r="AM119" i="15" s="1"/>
  <c r="AG119" i="15"/>
  <c r="AC119" i="15"/>
  <c r="Y119" i="15"/>
  <c r="T119" i="15"/>
  <c r="P119" i="15"/>
  <c r="L119" i="15"/>
  <c r="H119" i="15"/>
  <c r="D119" i="15"/>
  <c r="AX118" i="15"/>
  <c r="AW118" i="15"/>
  <c r="AV118" i="15"/>
  <c r="AU118" i="15"/>
  <c r="AT118" i="15"/>
  <c r="AS118" i="15"/>
  <c r="AR118" i="15"/>
  <c r="AQ118" i="15"/>
  <c r="AP118" i="15"/>
  <c r="AN118" i="15"/>
  <c r="AK118" i="15"/>
  <c r="AM118" i="15" s="1"/>
  <c r="AG118" i="15"/>
  <c r="AC118" i="15"/>
  <c r="Y118" i="15"/>
  <c r="T118" i="15"/>
  <c r="P118" i="15"/>
  <c r="L118" i="15"/>
  <c r="H118" i="15"/>
  <c r="D118" i="15"/>
  <c r="AX117" i="15"/>
  <c r="AW117" i="15"/>
  <c r="AV117" i="15"/>
  <c r="AU117" i="15"/>
  <c r="AT117" i="15"/>
  <c r="AS117" i="15"/>
  <c r="AR117" i="15"/>
  <c r="AQ117" i="15"/>
  <c r="AP117" i="15"/>
  <c r="AN117" i="15"/>
  <c r="AK117" i="15"/>
  <c r="AM117" i="15" s="1"/>
  <c r="AG117" i="15"/>
  <c r="AC117" i="15"/>
  <c r="Y117" i="15"/>
  <c r="T117" i="15"/>
  <c r="P117" i="15"/>
  <c r="L117" i="15"/>
  <c r="H117" i="15"/>
  <c r="D117" i="15"/>
  <c r="AX116" i="15"/>
  <c r="AW116" i="15"/>
  <c r="AV116" i="15"/>
  <c r="AU116" i="15"/>
  <c r="AT116" i="15"/>
  <c r="AS116" i="15"/>
  <c r="AR116" i="15"/>
  <c r="AQ116" i="15"/>
  <c r="AP116" i="15"/>
  <c r="AN116" i="15"/>
  <c r="AK116" i="15"/>
  <c r="AM116" i="15" s="1"/>
  <c r="AG116" i="15"/>
  <c r="AC116" i="15"/>
  <c r="Y116" i="15"/>
  <c r="T116" i="15"/>
  <c r="P116" i="15"/>
  <c r="L116" i="15"/>
  <c r="H116" i="15"/>
  <c r="D116" i="15"/>
  <c r="AX115" i="15"/>
  <c r="AW115" i="15"/>
  <c r="AV115" i="15"/>
  <c r="AU115" i="15"/>
  <c r="AT115" i="15"/>
  <c r="AS115" i="15"/>
  <c r="AR115" i="15"/>
  <c r="AQ115" i="15"/>
  <c r="AP115" i="15"/>
  <c r="AN115" i="15"/>
  <c r="AK115" i="15"/>
  <c r="AM115" i="15" s="1"/>
  <c r="AG115" i="15"/>
  <c r="AC115" i="15"/>
  <c r="Y115" i="15"/>
  <c r="T115" i="15"/>
  <c r="P115" i="15"/>
  <c r="L115" i="15"/>
  <c r="H115" i="15"/>
  <c r="D115" i="15"/>
  <c r="AX114" i="15"/>
  <c r="AW114" i="15"/>
  <c r="AV114" i="15"/>
  <c r="AU114" i="15"/>
  <c r="AT114" i="15"/>
  <c r="AS114" i="15"/>
  <c r="AR114" i="15"/>
  <c r="AQ114" i="15"/>
  <c r="AP114" i="15"/>
  <c r="AN114" i="15"/>
  <c r="AK114" i="15"/>
  <c r="AM114" i="15" s="1"/>
  <c r="AG114" i="15"/>
  <c r="AC114" i="15"/>
  <c r="Y114" i="15"/>
  <c r="T114" i="15"/>
  <c r="P114" i="15"/>
  <c r="L114" i="15"/>
  <c r="H114" i="15"/>
  <c r="D114" i="15"/>
  <c r="AX113" i="15"/>
  <c r="AW113" i="15"/>
  <c r="AV113" i="15"/>
  <c r="AU113" i="15"/>
  <c r="AT113" i="15"/>
  <c r="AS113" i="15"/>
  <c r="AR113" i="15"/>
  <c r="AQ113" i="15"/>
  <c r="AP113" i="15"/>
  <c r="AN113" i="15"/>
  <c r="AK113" i="15"/>
  <c r="AM113" i="15" s="1"/>
  <c r="AG113" i="15"/>
  <c r="AC113" i="15"/>
  <c r="Y113" i="15"/>
  <c r="T113" i="15"/>
  <c r="P113" i="15"/>
  <c r="L113" i="15"/>
  <c r="H113" i="15"/>
  <c r="D113" i="15"/>
  <c r="AX112" i="15"/>
  <c r="AW112" i="15"/>
  <c r="AV112" i="15"/>
  <c r="AU112" i="15"/>
  <c r="AT112" i="15"/>
  <c r="AS112" i="15"/>
  <c r="AR112" i="15"/>
  <c r="AQ112" i="15"/>
  <c r="AP112" i="15"/>
  <c r="AN112" i="15"/>
  <c r="AK112" i="15"/>
  <c r="AM112" i="15" s="1"/>
  <c r="AG112" i="15"/>
  <c r="AC112" i="15"/>
  <c r="Y112" i="15"/>
  <c r="T112" i="15"/>
  <c r="P112" i="15"/>
  <c r="L112" i="15"/>
  <c r="H112" i="15"/>
  <c r="D112" i="15"/>
  <c r="AX111" i="15"/>
  <c r="AW111" i="15"/>
  <c r="AV111" i="15"/>
  <c r="AU111" i="15"/>
  <c r="AT111" i="15"/>
  <c r="AS111" i="15"/>
  <c r="AR111" i="15"/>
  <c r="AQ111" i="15"/>
  <c r="AP111" i="15"/>
  <c r="AN111" i="15"/>
  <c r="AK111" i="15"/>
  <c r="AM111" i="15" s="1"/>
  <c r="AG111" i="15"/>
  <c r="AC111" i="15"/>
  <c r="Y111" i="15"/>
  <c r="T111" i="15"/>
  <c r="P111" i="15"/>
  <c r="L111" i="15"/>
  <c r="H111" i="15"/>
  <c r="D111" i="15"/>
  <c r="AX110" i="15"/>
  <c r="AW110" i="15"/>
  <c r="AV110" i="15"/>
  <c r="AU110" i="15"/>
  <c r="AT110" i="15"/>
  <c r="AS110" i="15"/>
  <c r="AR110" i="15"/>
  <c r="AQ110" i="15"/>
  <c r="AP110" i="15"/>
  <c r="AN110" i="15"/>
  <c r="AK110" i="15"/>
  <c r="AM110" i="15" s="1"/>
  <c r="AG110" i="15"/>
  <c r="AC110" i="15"/>
  <c r="Y110" i="15"/>
  <c r="T110" i="15"/>
  <c r="P110" i="15"/>
  <c r="L110" i="15"/>
  <c r="H110" i="15"/>
  <c r="D110" i="15"/>
  <c r="AX109" i="15"/>
  <c r="AW109" i="15"/>
  <c r="AV109" i="15"/>
  <c r="AU109" i="15"/>
  <c r="AT109" i="15"/>
  <c r="AS109" i="15"/>
  <c r="AR109" i="15"/>
  <c r="AQ109" i="15"/>
  <c r="AP109" i="15"/>
  <c r="AN109" i="15"/>
  <c r="AK109" i="15"/>
  <c r="AM109" i="15" s="1"/>
  <c r="AG109" i="15"/>
  <c r="AC109" i="15"/>
  <c r="AE109" i="15" s="1"/>
  <c r="Y109" i="15"/>
  <c r="T109" i="15"/>
  <c r="P109" i="15"/>
  <c r="L109" i="15"/>
  <c r="H109" i="15"/>
  <c r="D109" i="15"/>
  <c r="AX108" i="15"/>
  <c r="AW108" i="15"/>
  <c r="AV108" i="15"/>
  <c r="AU108" i="15"/>
  <c r="AT108" i="15"/>
  <c r="AS108" i="15"/>
  <c r="AR108" i="15"/>
  <c r="AQ108" i="15"/>
  <c r="AP108" i="15"/>
  <c r="AN108" i="15"/>
  <c r="AK108" i="15"/>
  <c r="AM108" i="15" s="1"/>
  <c r="AG108" i="15"/>
  <c r="AC108" i="15"/>
  <c r="Y108" i="15"/>
  <c r="T108" i="15"/>
  <c r="P108" i="15"/>
  <c r="L108" i="15"/>
  <c r="H108" i="15"/>
  <c r="D108" i="15"/>
  <c r="AX107" i="15"/>
  <c r="AW107" i="15"/>
  <c r="AV107" i="15"/>
  <c r="AU107" i="15"/>
  <c r="AT107" i="15"/>
  <c r="AS107" i="15"/>
  <c r="AR107" i="15"/>
  <c r="AQ107" i="15"/>
  <c r="AP107" i="15"/>
  <c r="AN107" i="15"/>
  <c r="AK107" i="15"/>
  <c r="AM107" i="15" s="1"/>
  <c r="AG107" i="15"/>
  <c r="AC107" i="15"/>
  <c r="Y107" i="15"/>
  <c r="T107" i="15"/>
  <c r="P107" i="15"/>
  <c r="L107" i="15"/>
  <c r="H107" i="15"/>
  <c r="D107" i="15"/>
  <c r="AX106" i="15"/>
  <c r="AW106" i="15"/>
  <c r="AV106" i="15"/>
  <c r="AU106" i="15"/>
  <c r="AT106" i="15"/>
  <c r="AS106" i="15"/>
  <c r="AR106" i="15"/>
  <c r="AQ106" i="15"/>
  <c r="AP106" i="15"/>
  <c r="AN106" i="15"/>
  <c r="AK106" i="15"/>
  <c r="AM106" i="15" s="1"/>
  <c r="AG106" i="15"/>
  <c r="AI106" i="15" s="1"/>
  <c r="AC106" i="15"/>
  <c r="AE106" i="15" s="1"/>
  <c r="Y106" i="15"/>
  <c r="AA106" i="15" s="1"/>
  <c r="T106" i="15"/>
  <c r="V106" i="15" s="1"/>
  <c r="P106" i="15"/>
  <c r="R106" i="15" s="1"/>
  <c r="L106" i="15"/>
  <c r="N106" i="15" s="1"/>
  <c r="H106" i="15"/>
  <c r="J106" i="15" s="1"/>
  <c r="D106" i="15"/>
  <c r="F106" i="15" s="1"/>
  <c r="AX105" i="15"/>
  <c r="AW105" i="15"/>
  <c r="AV105" i="15"/>
  <c r="AU105" i="15"/>
  <c r="AT105" i="15"/>
  <c r="AS105" i="15"/>
  <c r="AR105" i="15"/>
  <c r="AQ105" i="15"/>
  <c r="AP105" i="15"/>
  <c r="AN105" i="15"/>
  <c r="AK105" i="15"/>
  <c r="AM105" i="15" s="1"/>
  <c r="AG105" i="15"/>
  <c r="AC105" i="15"/>
  <c r="Y105" i="15"/>
  <c r="T105" i="15"/>
  <c r="P105" i="15"/>
  <c r="L105" i="15"/>
  <c r="H105" i="15"/>
  <c r="D105" i="15"/>
  <c r="AX104" i="15"/>
  <c r="AW104" i="15"/>
  <c r="AV104" i="15"/>
  <c r="AU104" i="15"/>
  <c r="AT104" i="15"/>
  <c r="AS104" i="15"/>
  <c r="AR104" i="15"/>
  <c r="AQ104" i="15"/>
  <c r="AP104" i="15"/>
  <c r="AN104" i="15"/>
  <c r="AK104" i="15"/>
  <c r="AM104" i="15" s="1"/>
  <c r="AG104" i="15"/>
  <c r="AC104" i="15"/>
  <c r="Y104" i="15"/>
  <c r="T104" i="15"/>
  <c r="P104" i="15"/>
  <c r="L104" i="15"/>
  <c r="H104" i="15"/>
  <c r="D104" i="15"/>
  <c r="AX103" i="15"/>
  <c r="AW103" i="15"/>
  <c r="AV103" i="15"/>
  <c r="AU103" i="15"/>
  <c r="AT103" i="15"/>
  <c r="AS103" i="15"/>
  <c r="AR103" i="15"/>
  <c r="AQ103" i="15"/>
  <c r="AP103" i="15"/>
  <c r="AN103" i="15"/>
  <c r="AK103" i="15"/>
  <c r="AM103" i="15" s="1"/>
  <c r="AG103" i="15"/>
  <c r="AC103" i="15"/>
  <c r="Y103" i="15"/>
  <c r="T103" i="15"/>
  <c r="P103" i="15"/>
  <c r="L103" i="15"/>
  <c r="H103" i="15"/>
  <c r="D103" i="15"/>
  <c r="AX102" i="15"/>
  <c r="AW102" i="15"/>
  <c r="AV102" i="15"/>
  <c r="AU102" i="15"/>
  <c r="AT102" i="15"/>
  <c r="AS102" i="15"/>
  <c r="AR102" i="15"/>
  <c r="AQ102" i="15"/>
  <c r="AP102" i="15"/>
  <c r="AN102" i="15"/>
  <c r="AK102" i="15"/>
  <c r="AG102" i="15"/>
  <c r="AC102" i="15"/>
  <c r="Y102" i="15"/>
  <c r="T102" i="15"/>
  <c r="P102" i="15"/>
  <c r="L102" i="15"/>
  <c r="H102" i="15"/>
  <c r="D102" i="15"/>
  <c r="AX101" i="15"/>
  <c r="AW101" i="15"/>
  <c r="AV101" i="15"/>
  <c r="AU101" i="15"/>
  <c r="AT101" i="15"/>
  <c r="AS101" i="15"/>
  <c r="AR101" i="15"/>
  <c r="AQ101" i="15"/>
  <c r="AP101" i="15"/>
  <c r="AN101" i="15"/>
  <c r="AK101" i="15"/>
  <c r="AM101" i="15" s="1"/>
  <c r="AG101" i="15"/>
  <c r="AC101" i="15"/>
  <c r="Y101" i="15"/>
  <c r="T101" i="15"/>
  <c r="P101" i="15"/>
  <c r="L101" i="15"/>
  <c r="H101" i="15"/>
  <c r="D101" i="15"/>
  <c r="AX100" i="15"/>
  <c r="AW100" i="15"/>
  <c r="AV100" i="15"/>
  <c r="AU100" i="15"/>
  <c r="AT100" i="15"/>
  <c r="AS100" i="15"/>
  <c r="AR100" i="15"/>
  <c r="AQ100" i="15"/>
  <c r="AP100" i="15"/>
  <c r="AN100" i="15"/>
  <c r="AK100" i="15"/>
  <c r="AM100" i="15" s="1"/>
  <c r="AG100" i="15"/>
  <c r="AC100" i="15"/>
  <c r="Y100" i="15"/>
  <c r="T100" i="15"/>
  <c r="P100" i="15"/>
  <c r="L100" i="15"/>
  <c r="H100" i="15"/>
  <c r="D100" i="15"/>
  <c r="AX99" i="15"/>
  <c r="AW99" i="15"/>
  <c r="AV99" i="15"/>
  <c r="AU99" i="15"/>
  <c r="AT99" i="15"/>
  <c r="AS99" i="15"/>
  <c r="AR99" i="15"/>
  <c r="AQ99" i="15"/>
  <c r="AP99" i="15"/>
  <c r="AN99" i="15"/>
  <c r="AK99" i="15"/>
  <c r="AM99" i="15" s="1"/>
  <c r="AG99" i="15"/>
  <c r="AC99" i="15"/>
  <c r="Y99" i="15"/>
  <c r="T99" i="15"/>
  <c r="P99" i="15"/>
  <c r="L99" i="15"/>
  <c r="H99" i="15"/>
  <c r="D99" i="15"/>
  <c r="AX98" i="15"/>
  <c r="AW98" i="15"/>
  <c r="AV98" i="15"/>
  <c r="AU98" i="15"/>
  <c r="AT98" i="15"/>
  <c r="AS98" i="15"/>
  <c r="AR98" i="15"/>
  <c r="AQ98" i="15"/>
  <c r="AP98" i="15"/>
  <c r="AN98" i="15"/>
  <c r="AK98" i="15"/>
  <c r="AM98" i="15" s="1"/>
  <c r="AG98" i="15"/>
  <c r="AC98" i="15"/>
  <c r="Y98" i="15"/>
  <c r="T98" i="15"/>
  <c r="P98" i="15"/>
  <c r="L98" i="15"/>
  <c r="H98" i="15"/>
  <c r="D98" i="15"/>
  <c r="AX97" i="15"/>
  <c r="AW97" i="15"/>
  <c r="AV97" i="15"/>
  <c r="AU97" i="15"/>
  <c r="AT97" i="15"/>
  <c r="AS97" i="15"/>
  <c r="AR97" i="15"/>
  <c r="AQ97" i="15"/>
  <c r="AP97" i="15"/>
  <c r="AN97" i="15"/>
  <c r="AK97" i="15"/>
  <c r="AM97" i="15" s="1"/>
  <c r="AG97" i="15"/>
  <c r="AC97" i="15"/>
  <c r="Y97" i="15"/>
  <c r="T97" i="15"/>
  <c r="P97" i="15"/>
  <c r="L97" i="15"/>
  <c r="H97" i="15"/>
  <c r="D97" i="15"/>
  <c r="AX96" i="15"/>
  <c r="AW96" i="15"/>
  <c r="AV96" i="15"/>
  <c r="AU96" i="15"/>
  <c r="AT96" i="15"/>
  <c r="AS96" i="15"/>
  <c r="AR96" i="15"/>
  <c r="AQ96" i="15"/>
  <c r="AP96" i="15"/>
  <c r="AN96" i="15"/>
  <c r="AK96" i="15"/>
  <c r="AM96" i="15" s="1"/>
  <c r="AG96" i="15"/>
  <c r="AC96" i="15"/>
  <c r="Y96" i="15"/>
  <c r="T96" i="15"/>
  <c r="P96" i="15"/>
  <c r="L96" i="15"/>
  <c r="H96" i="15"/>
  <c r="D96" i="15"/>
  <c r="AX95" i="15"/>
  <c r="AW95" i="15"/>
  <c r="AV95" i="15"/>
  <c r="AU95" i="15"/>
  <c r="AT95" i="15"/>
  <c r="AS95" i="15"/>
  <c r="AR95" i="15"/>
  <c r="AQ95" i="15"/>
  <c r="AP95" i="15"/>
  <c r="AN95" i="15"/>
  <c r="AK95" i="15"/>
  <c r="AM95" i="15" s="1"/>
  <c r="AG95" i="15"/>
  <c r="AC95" i="15"/>
  <c r="Y95" i="15"/>
  <c r="T95" i="15"/>
  <c r="P95" i="15"/>
  <c r="L95" i="15"/>
  <c r="H95" i="15"/>
  <c r="D95" i="15"/>
  <c r="AX94" i="15"/>
  <c r="AW94" i="15"/>
  <c r="AV94" i="15"/>
  <c r="AU94" i="15"/>
  <c r="AT94" i="15"/>
  <c r="AS94" i="15"/>
  <c r="AR94" i="15"/>
  <c r="AQ94" i="15"/>
  <c r="AP94" i="15"/>
  <c r="AN94" i="15"/>
  <c r="AK94" i="15"/>
  <c r="AM94" i="15" s="1"/>
  <c r="AG94" i="15"/>
  <c r="AI94" i="15" s="1"/>
  <c r="AC94" i="15"/>
  <c r="AE94" i="15" s="1"/>
  <c r="Y94" i="15"/>
  <c r="AA94" i="15" s="1"/>
  <c r="T94" i="15"/>
  <c r="V94" i="15" s="1"/>
  <c r="P94" i="15"/>
  <c r="R94" i="15" s="1"/>
  <c r="L94" i="15"/>
  <c r="N94" i="15" s="1"/>
  <c r="H94" i="15"/>
  <c r="J94" i="15" s="1"/>
  <c r="D94" i="15"/>
  <c r="F94" i="15" s="1"/>
  <c r="AX93" i="15"/>
  <c r="AW93" i="15"/>
  <c r="AV93" i="15"/>
  <c r="AU93" i="15"/>
  <c r="AT93" i="15"/>
  <c r="AS93" i="15"/>
  <c r="AR93" i="15"/>
  <c r="AQ93" i="15"/>
  <c r="AP93" i="15"/>
  <c r="AN93" i="15"/>
  <c r="AK93" i="15"/>
  <c r="AM93" i="15" s="1"/>
  <c r="AG93" i="15"/>
  <c r="AC93" i="15"/>
  <c r="Y93" i="15"/>
  <c r="T93" i="15"/>
  <c r="P93" i="15"/>
  <c r="L93" i="15"/>
  <c r="H93" i="15"/>
  <c r="D93" i="15"/>
  <c r="AX92" i="15"/>
  <c r="AW92" i="15"/>
  <c r="AV92" i="15"/>
  <c r="AU92" i="15"/>
  <c r="AT92" i="15"/>
  <c r="AS92" i="15"/>
  <c r="AR92" i="15"/>
  <c r="AQ92" i="15"/>
  <c r="AP92" i="15"/>
  <c r="AN92" i="15"/>
  <c r="AK92" i="15"/>
  <c r="AM92" i="15" s="1"/>
  <c r="AG92" i="15"/>
  <c r="AC92" i="15"/>
  <c r="Y92" i="15"/>
  <c r="T92" i="15"/>
  <c r="P92" i="15"/>
  <c r="L92" i="15"/>
  <c r="H92" i="15"/>
  <c r="D92" i="15"/>
  <c r="AX91" i="15"/>
  <c r="AW91" i="15"/>
  <c r="AV91" i="15"/>
  <c r="AU91" i="15"/>
  <c r="AT91" i="15"/>
  <c r="AS91" i="15"/>
  <c r="AR91" i="15"/>
  <c r="AQ91" i="15"/>
  <c r="AP91" i="15"/>
  <c r="AN91" i="15"/>
  <c r="AK91" i="15"/>
  <c r="AM91" i="15" s="1"/>
  <c r="AG91" i="15"/>
  <c r="AC91" i="15"/>
  <c r="Y91" i="15"/>
  <c r="T91" i="15"/>
  <c r="P91" i="15"/>
  <c r="L91" i="15"/>
  <c r="H91" i="15"/>
  <c r="D91" i="15"/>
  <c r="AX90" i="15"/>
  <c r="AW90" i="15"/>
  <c r="AV90" i="15"/>
  <c r="AU90" i="15"/>
  <c r="AT90" i="15"/>
  <c r="AS90" i="15"/>
  <c r="AR90" i="15"/>
  <c r="AQ90" i="15"/>
  <c r="AP90" i="15"/>
  <c r="AN90" i="15"/>
  <c r="AK90" i="15"/>
  <c r="AM90" i="15" s="1"/>
  <c r="AG90" i="15"/>
  <c r="AC90" i="15"/>
  <c r="Y90" i="15"/>
  <c r="T90" i="15"/>
  <c r="P90" i="15"/>
  <c r="L90" i="15"/>
  <c r="H90" i="15"/>
  <c r="D90" i="15"/>
  <c r="AX89" i="15"/>
  <c r="AW89" i="15"/>
  <c r="AV89" i="15"/>
  <c r="AU89" i="15"/>
  <c r="AT89" i="15"/>
  <c r="AS89" i="15"/>
  <c r="AR89" i="15"/>
  <c r="AQ89" i="15"/>
  <c r="AP89" i="15"/>
  <c r="AN89" i="15"/>
  <c r="AK89" i="15"/>
  <c r="AM89" i="15" s="1"/>
  <c r="AG89" i="15"/>
  <c r="AC89" i="15"/>
  <c r="Y89" i="15"/>
  <c r="T89" i="15"/>
  <c r="P89" i="15"/>
  <c r="L89" i="15"/>
  <c r="H89" i="15"/>
  <c r="D89" i="15"/>
  <c r="AX88" i="15"/>
  <c r="AW88" i="15"/>
  <c r="AV88" i="15"/>
  <c r="AU88" i="15"/>
  <c r="AT88" i="15"/>
  <c r="AS88" i="15"/>
  <c r="AR88" i="15"/>
  <c r="AQ88" i="15"/>
  <c r="AP88" i="15"/>
  <c r="AN88" i="15"/>
  <c r="AK88" i="15"/>
  <c r="AM88" i="15" s="1"/>
  <c r="AG88" i="15"/>
  <c r="AC88" i="15"/>
  <c r="Y88" i="15"/>
  <c r="T88" i="15"/>
  <c r="P88" i="15"/>
  <c r="L88" i="15"/>
  <c r="H88" i="15"/>
  <c r="D88" i="15"/>
  <c r="AX87" i="15"/>
  <c r="AW87" i="15"/>
  <c r="AV87" i="15"/>
  <c r="AU87" i="15"/>
  <c r="AT87" i="15"/>
  <c r="AS87" i="15"/>
  <c r="AR87" i="15"/>
  <c r="AQ87" i="15"/>
  <c r="AP87" i="15"/>
  <c r="AN87" i="15"/>
  <c r="AK87" i="15"/>
  <c r="AM87" i="15" s="1"/>
  <c r="AG87" i="15"/>
  <c r="AC87" i="15"/>
  <c r="Y87" i="15"/>
  <c r="T87" i="15"/>
  <c r="P87" i="15"/>
  <c r="L87" i="15"/>
  <c r="H87" i="15"/>
  <c r="D87" i="15"/>
  <c r="AX86" i="15"/>
  <c r="AW86" i="15"/>
  <c r="AV86" i="15"/>
  <c r="AU86" i="15"/>
  <c r="AT86" i="15"/>
  <c r="AS86" i="15"/>
  <c r="AR86" i="15"/>
  <c r="AQ86" i="15"/>
  <c r="AP86" i="15"/>
  <c r="AN86" i="15"/>
  <c r="AK86" i="15"/>
  <c r="AM86" i="15" s="1"/>
  <c r="AG86" i="15"/>
  <c r="AC86" i="15"/>
  <c r="Y86" i="15"/>
  <c r="T86" i="15"/>
  <c r="P86" i="15"/>
  <c r="L86" i="15"/>
  <c r="H86" i="15"/>
  <c r="D86" i="15"/>
  <c r="AX85" i="15"/>
  <c r="AW85" i="15"/>
  <c r="AV85" i="15"/>
  <c r="AU85" i="15"/>
  <c r="AT85" i="15"/>
  <c r="AS85" i="15"/>
  <c r="AR85" i="15"/>
  <c r="AQ85" i="15"/>
  <c r="AP85" i="15"/>
  <c r="AN85" i="15"/>
  <c r="AK85" i="15"/>
  <c r="AM85" i="15" s="1"/>
  <c r="AG85" i="15"/>
  <c r="AC85" i="15"/>
  <c r="Y85" i="15"/>
  <c r="T85" i="15"/>
  <c r="P85" i="15"/>
  <c r="L85" i="15"/>
  <c r="H85" i="15"/>
  <c r="D85" i="15"/>
  <c r="AX84" i="15"/>
  <c r="AW84" i="15"/>
  <c r="AV84" i="15"/>
  <c r="AU84" i="15"/>
  <c r="AT84" i="15"/>
  <c r="AS84" i="15"/>
  <c r="AR84" i="15"/>
  <c r="AQ84" i="15"/>
  <c r="AP84" i="15"/>
  <c r="AN84" i="15"/>
  <c r="AK84" i="15"/>
  <c r="AM84" i="15" s="1"/>
  <c r="AG84" i="15"/>
  <c r="AC84" i="15"/>
  <c r="Y84" i="15"/>
  <c r="T84" i="15"/>
  <c r="P84" i="15"/>
  <c r="L84" i="15"/>
  <c r="H84" i="15"/>
  <c r="D84" i="15"/>
  <c r="AX83" i="15"/>
  <c r="AW83" i="15"/>
  <c r="AV83" i="15"/>
  <c r="AU83" i="15"/>
  <c r="AT83" i="15"/>
  <c r="AS83" i="15"/>
  <c r="AR83" i="15"/>
  <c r="AQ83" i="15"/>
  <c r="AP83" i="15"/>
  <c r="AN83" i="15"/>
  <c r="AK83" i="15"/>
  <c r="AM83" i="15" s="1"/>
  <c r="AG83" i="15"/>
  <c r="AC83" i="15"/>
  <c r="Y83" i="15"/>
  <c r="T83" i="15"/>
  <c r="P83" i="15"/>
  <c r="L83" i="15"/>
  <c r="H83" i="15"/>
  <c r="D83" i="15"/>
  <c r="AX82" i="15"/>
  <c r="AW82" i="15"/>
  <c r="AV82" i="15"/>
  <c r="AU82" i="15"/>
  <c r="AT82" i="15"/>
  <c r="AS82" i="15"/>
  <c r="AR82" i="15"/>
  <c r="AQ82" i="15"/>
  <c r="AP82" i="15"/>
  <c r="AN82" i="15"/>
  <c r="AK82" i="15"/>
  <c r="AM82" i="15" s="1"/>
  <c r="AG82" i="15"/>
  <c r="AC82" i="15"/>
  <c r="Y82" i="15"/>
  <c r="T82" i="15"/>
  <c r="P82" i="15"/>
  <c r="L82" i="15"/>
  <c r="H82" i="15"/>
  <c r="D82" i="15"/>
  <c r="AX81" i="15"/>
  <c r="AW81" i="15"/>
  <c r="AV81" i="15"/>
  <c r="AU81" i="15"/>
  <c r="AT81" i="15"/>
  <c r="AS81" i="15"/>
  <c r="AR81" i="15"/>
  <c r="AQ81" i="15"/>
  <c r="AP81" i="15"/>
  <c r="AN81" i="15"/>
  <c r="AK81" i="15"/>
  <c r="AM81" i="15" s="1"/>
  <c r="AG81" i="15"/>
  <c r="AC81" i="15"/>
  <c r="Y81" i="15"/>
  <c r="T81" i="15"/>
  <c r="P81" i="15"/>
  <c r="L81" i="15"/>
  <c r="H81" i="15"/>
  <c r="D81" i="15"/>
  <c r="AX80" i="15"/>
  <c r="AW80" i="15"/>
  <c r="AV80" i="15"/>
  <c r="AU80" i="15"/>
  <c r="AT80" i="15"/>
  <c r="AS80" i="15"/>
  <c r="AR80" i="15"/>
  <c r="AQ80" i="15"/>
  <c r="AP80" i="15"/>
  <c r="AN80" i="15"/>
  <c r="AK80" i="15"/>
  <c r="AM80" i="15" s="1"/>
  <c r="AG80" i="15"/>
  <c r="AI80" i="15" s="1"/>
  <c r="AC80" i="15"/>
  <c r="AE80" i="15" s="1"/>
  <c r="Y80" i="15"/>
  <c r="AA80" i="15" s="1"/>
  <c r="T80" i="15"/>
  <c r="V80" i="15" s="1"/>
  <c r="P80" i="15"/>
  <c r="R80" i="15" s="1"/>
  <c r="L80" i="15"/>
  <c r="N80" i="15" s="1"/>
  <c r="H80" i="15"/>
  <c r="J80" i="15" s="1"/>
  <c r="D80" i="15"/>
  <c r="F80" i="15" s="1"/>
  <c r="AX79" i="15"/>
  <c r="AW79" i="15"/>
  <c r="AV79" i="15"/>
  <c r="AU79" i="15"/>
  <c r="AT79" i="15"/>
  <c r="AS79" i="15"/>
  <c r="AR79" i="15"/>
  <c r="AQ79" i="15"/>
  <c r="AP79" i="15"/>
  <c r="AN79" i="15"/>
  <c r="AK79" i="15"/>
  <c r="AM79" i="15" s="1"/>
  <c r="AG79" i="15"/>
  <c r="AC79" i="15"/>
  <c r="Y79" i="15"/>
  <c r="T79" i="15"/>
  <c r="P79" i="15"/>
  <c r="L79" i="15"/>
  <c r="H79" i="15"/>
  <c r="D79" i="15"/>
  <c r="AX78" i="15"/>
  <c r="AW78" i="15"/>
  <c r="AV78" i="15"/>
  <c r="AU78" i="15"/>
  <c r="AT78" i="15"/>
  <c r="AS78" i="15"/>
  <c r="AR78" i="15"/>
  <c r="AQ78" i="15"/>
  <c r="AP78" i="15"/>
  <c r="AN78" i="15"/>
  <c r="AK78" i="15"/>
  <c r="AM78" i="15" s="1"/>
  <c r="AG78" i="15"/>
  <c r="AC78" i="15"/>
  <c r="Y78" i="15"/>
  <c r="T78" i="15"/>
  <c r="P78" i="15"/>
  <c r="L78" i="15"/>
  <c r="H78" i="15"/>
  <c r="D78" i="15"/>
  <c r="AX77" i="15"/>
  <c r="AW77" i="15"/>
  <c r="AV77" i="15"/>
  <c r="AU77" i="15"/>
  <c r="AT77" i="15"/>
  <c r="AS77" i="15"/>
  <c r="AR77" i="15"/>
  <c r="AQ77" i="15"/>
  <c r="AP77" i="15"/>
  <c r="AN77" i="15"/>
  <c r="AK77" i="15"/>
  <c r="AM77" i="15" s="1"/>
  <c r="AG77" i="15"/>
  <c r="AC77" i="15"/>
  <c r="Y77" i="15"/>
  <c r="T77" i="15"/>
  <c r="P77" i="15"/>
  <c r="L77" i="15"/>
  <c r="H77" i="15"/>
  <c r="D77" i="15"/>
  <c r="AX76" i="15"/>
  <c r="AW76" i="15"/>
  <c r="AV76" i="15"/>
  <c r="AU76" i="15"/>
  <c r="AT76" i="15"/>
  <c r="AS76" i="15"/>
  <c r="AR76" i="15"/>
  <c r="AQ76" i="15"/>
  <c r="AP76" i="15"/>
  <c r="AN76" i="15"/>
  <c r="AK76" i="15"/>
  <c r="AM76" i="15" s="1"/>
  <c r="AG76" i="15"/>
  <c r="AC76" i="15"/>
  <c r="Y76" i="15"/>
  <c r="T76" i="15"/>
  <c r="P76" i="15"/>
  <c r="L76" i="15"/>
  <c r="H76" i="15"/>
  <c r="D76" i="15"/>
  <c r="AX75" i="15"/>
  <c r="AW75" i="15"/>
  <c r="AV75" i="15"/>
  <c r="AU75" i="15"/>
  <c r="AT75" i="15"/>
  <c r="AS75" i="15"/>
  <c r="AR75" i="15"/>
  <c r="AQ75" i="15"/>
  <c r="AP75" i="15"/>
  <c r="AN75" i="15"/>
  <c r="AK75" i="15"/>
  <c r="AM75" i="15" s="1"/>
  <c r="AG75" i="15"/>
  <c r="AC75" i="15"/>
  <c r="Y75" i="15"/>
  <c r="T75" i="15"/>
  <c r="P75" i="15"/>
  <c r="L75" i="15"/>
  <c r="H75" i="15"/>
  <c r="D75" i="15"/>
  <c r="AX74" i="15"/>
  <c r="AW74" i="15"/>
  <c r="AV74" i="15"/>
  <c r="AU74" i="15"/>
  <c r="AT74" i="15"/>
  <c r="AS74" i="15"/>
  <c r="AR74" i="15"/>
  <c r="AQ74" i="15"/>
  <c r="AP74" i="15"/>
  <c r="AN74" i="15"/>
  <c r="AK74" i="15"/>
  <c r="AM74" i="15" s="1"/>
  <c r="AG74" i="15"/>
  <c r="AC74" i="15"/>
  <c r="Y74" i="15"/>
  <c r="T74" i="15"/>
  <c r="P74" i="15"/>
  <c r="L74" i="15"/>
  <c r="H74" i="15"/>
  <c r="D74" i="15"/>
  <c r="AX73" i="15"/>
  <c r="AW73" i="15"/>
  <c r="AV73" i="15"/>
  <c r="AU73" i="15"/>
  <c r="AT73" i="15"/>
  <c r="AS73" i="15"/>
  <c r="AR73" i="15"/>
  <c r="AQ73" i="15"/>
  <c r="AP73" i="15"/>
  <c r="AN73" i="15"/>
  <c r="AK73" i="15"/>
  <c r="AM73" i="15" s="1"/>
  <c r="AG73" i="15"/>
  <c r="AC73" i="15"/>
  <c r="Y73" i="15"/>
  <c r="T73" i="15"/>
  <c r="P73" i="15"/>
  <c r="L73" i="15"/>
  <c r="H73" i="15"/>
  <c r="D73" i="15"/>
  <c r="AX72" i="15"/>
  <c r="AW72" i="15"/>
  <c r="AV72" i="15"/>
  <c r="AU72" i="15"/>
  <c r="AT72" i="15"/>
  <c r="AS72" i="15"/>
  <c r="AR72" i="15"/>
  <c r="AQ72" i="15"/>
  <c r="AP72" i="15"/>
  <c r="AN72" i="15"/>
  <c r="AK72" i="15"/>
  <c r="AM72" i="15" s="1"/>
  <c r="AG72" i="15"/>
  <c r="AC72" i="15"/>
  <c r="Y72" i="15"/>
  <c r="T72" i="15"/>
  <c r="P72" i="15"/>
  <c r="L72" i="15"/>
  <c r="H72" i="15"/>
  <c r="D72" i="15"/>
  <c r="AX71" i="15"/>
  <c r="AW71" i="15"/>
  <c r="AV71" i="15"/>
  <c r="AU71" i="15"/>
  <c r="AT71" i="15"/>
  <c r="AS71" i="15"/>
  <c r="AR71" i="15"/>
  <c r="AQ71" i="15"/>
  <c r="AP71" i="15"/>
  <c r="AN71" i="15"/>
  <c r="AK71" i="15"/>
  <c r="AM71" i="15" s="1"/>
  <c r="AG71" i="15"/>
  <c r="AC71" i="15"/>
  <c r="Y71" i="15"/>
  <c r="T71" i="15"/>
  <c r="P71" i="15"/>
  <c r="L71" i="15"/>
  <c r="H71" i="15"/>
  <c r="D71" i="15"/>
  <c r="AX70" i="15"/>
  <c r="AW70" i="15"/>
  <c r="AV70" i="15"/>
  <c r="AU70" i="15"/>
  <c r="AT70" i="15"/>
  <c r="AS70" i="15"/>
  <c r="AR70" i="15"/>
  <c r="AQ70" i="15"/>
  <c r="AP70" i="15"/>
  <c r="AN70" i="15"/>
  <c r="AK70" i="15"/>
  <c r="AM70" i="15" s="1"/>
  <c r="AG70" i="15"/>
  <c r="AC70" i="15"/>
  <c r="Y70" i="15"/>
  <c r="T70" i="15"/>
  <c r="P70" i="15"/>
  <c r="L70" i="15"/>
  <c r="H70" i="15"/>
  <c r="D70" i="15"/>
  <c r="AX69" i="15"/>
  <c r="AW69" i="15"/>
  <c r="AV69" i="15"/>
  <c r="AU69" i="15"/>
  <c r="AT69" i="15"/>
  <c r="AS69" i="15"/>
  <c r="AR69" i="15"/>
  <c r="AQ69" i="15"/>
  <c r="AP69" i="15"/>
  <c r="AN69" i="15"/>
  <c r="AK69" i="15"/>
  <c r="AM69" i="15" s="1"/>
  <c r="AG69" i="15"/>
  <c r="AI69" i="15" s="1"/>
  <c r="AC69" i="15"/>
  <c r="AE69" i="15" s="1"/>
  <c r="Y69" i="15"/>
  <c r="AA69" i="15" s="1"/>
  <c r="T69" i="15"/>
  <c r="V69" i="15" s="1"/>
  <c r="P69" i="15"/>
  <c r="R69" i="15" s="1"/>
  <c r="L69" i="15"/>
  <c r="N69" i="15" s="1"/>
  <c r="H69" i="15"/>
  <c r="J69" i="15" s="1"/>
  <c r="D69" i="15"/>
  <c r="F69" i="15" s="1"/>
  <c r="AX68" i="15"/>
  <c r="AW68" i="15"/>
  <c r="AV68" i="15"/>
  <c r="AU68" i="15"/>
  <c r="AT68" i="15"/>
  <c r="AS68" i="15"/>
  <c r="AR68" i="15"/>
  <c r="AQ68" i="15"/>
  <c r="AP68" i="15"/>
  <c r="AN68" i="15"/>
  <c r="AK68" i="15"/>
  <c r="AM68" i="15" s="1"/>
  <c r="AG68" i="15"/>
  <c r="AC68" i="15"/>
  <c r="Y68" i="15"/>
  <c r="T68" i="15"/>
  <c r="P68" i="15"/>
  <c r="L68" i="15"/>
  <c r="H68" i="15"/>
  <c r="D68" i="15"/>
  <c r="AX67" i="15"/>
  <c r="AW67" i="15"/>
  <c r="AV67" i="15"/>
  <c r="AU67" i="15"/>
  <c r="AT67" i="15"/>
  <c r="AS67" i="15"/>
  <c r="AR67" i="15"/>
  <c r="AQ67" i="15"/>
  <c r="AP67" i="15"/>
  <c r="AN67" i="15"/>
  <c r="AK67" i="15"/>
  <c r="AM67" i="15" s="1"/>
  <c r="AG67" i="15"/>
  <c r="AC67" i="15"/>
  <c r="Y67" i="15"/>
  <c r="T67" i="15"/>
  <c r="P67" i="15"/>
  <c r="L67" i="15"/>
  <c r="H67" i="15"/>
  <c r="D67" i="15"/>
  <c r="AX66" i="15"/>
  <c r="AW66" i="15"/>
  <c r="AV66" i="15"/>
  <c r="AU66" i="15"/>
  <c r="AT66" i="15"/>
  <c r="AS66" i="15"/>
  <c r="AR66" i="15"/>
  <c r="AQ66" i="15"/>
  <c r="AP66" i="15"/>
  <c r="AN66" i="15"/>
  <c r="AK66" i="15"/>
  <c r="AM66" i="15" s="1"/>
  <c r="AG66" i="15"/>
  <c r="AC66" i="15"/>
  <c r="Y66" i="15"/>
  <c r="T66" i="15"/>
  <c r="P66" i="15"/>
  <c r="L66" i="15"/>
  <c r="H66" i="15"/>
  <c r="D66" i="15"/>
  <c r="AX65" i="15"/>
  <c r="AW65" i="15"/>
  <c r="AV65" i="15"/>
  <c r="AU65" i="15"/>
  <c r="AT65" i="15"/>
  <c r="AS65" i="15"/>
  <c r="AR65" i="15"/>
  <c r="AQ65" i="15"/>
  <c r="AP65" i="15"/>
  <c r="AN65" i="15"/>
  <c r="AK65" i="15"/>
  <c r="AM65" i="15" s="1"/>
  <c r="AG65" i="15"/>
  <c r="AC65" i="15"/>
  <c r="Y65" i="15"/>
  <c r="T65" i="15"/>
  <c r="P65" i="15"/>
  <c r="L65" i="15"/>
  <c r="H65" i="15"/>
  <c r="D65" i="15"/>
  <c r="AX64" i="15"/>
  <c r="AW64" i="15"/>
  <c r="AV64" i="15"/>
  <c r="AU64" i="15"/>
  <c r="AT64" i="15"/>
  <c r="AS64" i="15"/>
  <c r="AR64" i="15"/>
  <c r="AQ64" i="15"/>
  <c r="AP64" i="15"/>
  <c r="AN64" i="15"/>
  <c r="AK64" i="15"/>
  <c r="AM64" i="15" s="1"/>
  <c r="AG64" i="15"/>
  <c r="AC64" i="15"/>
  <c r="Y64" i="15"/>
  <c r="T64" i="15"/>
  <c r="P64" i="15"/>
  <c r="L64" i="15"/>
  <c r="H64" i="15"/>
  <c r="D64" i="15"/>
  <c r="AX63" i="15"/>
  <c r="AW63" i="15"/>
  <c r="AV63" i="15"/>
  <c r="AU63" i="15"/>
  <c r="AT63" i="15"/>
  <c r="AS63" i="15"/>
  <c r="AR63" i="15"/>
  <c r="AQ63" i="15"/>
  <c r="AP63" i="15"/>
  <c r="AN63" i="15"/>
  <c r="AK63" i="15"/>
  <c r="AM63" i="15" s="1"/>
  <c r="AG63" i="15"/>
  <c r="AC63" i="15"/>
  <c r="Y63" i="15"/>
  <c r="T63" i="15"/>
  <c r="P63" i="15"/>
  <c r="L63" i="15"/>
  <c r="H63" i="15"/>
  <c r="D63" i="15"/>
  <c r="AX62" i="15"/>
  <c r="AW62" i="15"/>
  <c r="AV62" i="15"/>
  <c r="AU62" i="15"/>
  <c r="AT62" i="15"/>
  <c r="AS62" i="15"/>
  <c r="AR62" i="15"/>
  <c r="AQ62" i="15"/>
  <c r="AP62" i="15"/>
  <c r="AN62" i="15"/>
  <c r="AK62" i="15"/>
  <c r="AM62" i="15" s="1"/>
  <c r="AG62" i="15"/>
  <c r="AC62" i="15"/>
  <c r="Y62" i="15"/>
  <c r="T62" i="15"/>
  <c r="P62" i="15"/>
  <c r="L62" i="15"/>
  <c r="H62" i="15"/>
  <c r="D62" i="15"/>
  <c r="AX61" i="15"/>
  <c r="AW61" i="15"/>
  <c r="AV61" i="15"/>
  <c r="AU61" i="15"/>
  <c r="AT61" i="15"/>
  <c r="AS61" i="15"/>
  <c r="AR61" i="15"/>
  <c r="AQ61" i="15"/>
  <c r="AP61" i="15"/>
  <c r="AN61" i="15"/>
  <c r="AK61" i="15"/>
  <c r="AM61" i="15" s="1"/>
  <c r="AG61" i="15"/>
  <c r="AC61" i="15"/>
  <c r="Y61" i="15"/>
  <c r="T61" i="15"/>
  <c r="P61" i="15"/>
  <c r="L61" i="15"/>
  <c r="H61" i="15"/>
  <c r="D61" i="15"/>
  <c r="AX60" i="15"/>
  <c r="AW60" i="15"/>
  <c r="AV60" i="15"/>
  <c r="AU60" i="15"/>
  <c r="AT60" i="15"/>
  <c r="AS60" i="15"/>
  <c r="AR60" i="15"/>
  <c r="AQ60" i="15"/>
  <c r="AP60" i="15"/>
  <c r="AN60" i="15"/>
  <c r="AK60" i="15"/>
  <c r="AM60" i="15" s="1"/>
  <c r="AG60" i="15"/>
  <c r="AC60" i="15"/>
  <c r="Y60" i="15"/>
  <c r="T60" i="15"/>
  <c r="P60" i="15"/>
  <c r="L60" i="15"/>
  <c r="H60" i="15"/>
  <c r="D60" i="15"/>
  <c r="AX59" i="15"/>
  <c r="AW59" i="15"/>
  <c r="AV59" i="15"/>
  <c r="AU59" i="15"/>
  <c r="AT59" i="15"/>
  <c r="AS59" i="15"/>
  <c r="AR59" i="15"/>
  <c r="AQ59" i="15"/>
  <c r="AP59" i="15"/>
  <c r="AN59" i="15"/>
  <c r="AK59" i="15"/>
  <c r="AM59" i="15" s="1"/>
  <c r="AG59" i="15"/>
  <c r="AI59" i="15" s="1"/>
  <c r="AC59" i="15"/>
  <c r="AE59" i="15" s="1"/>
  <c r="Y59" i="15"/>
  <c r="AA59" i="15" s="1"/>
  <c r="T59" i="15"/>
  <c r="V59" i="15" s="1"/>
  <c r="P59" i="15"/>
  <c r="R59" i="15" s="1"/>
  <c r="L59" i="15"/>
  <c r="N59" i="15" s="1"/>
  <c r="H59" i="15"/>
  <c r="J59" i="15" s="1"/>
  <c r="D59" i="15"/>
  <c r="F59" i="15" s="1"/>
  <c r="AX58" i="15"/>
  <c r="AW58" i="15"/>
  <c r="AV58" i="15"/>
  <c r="AU58" i="15"/>
  <c r="AT58" i="15"/>
  <c r="AS58" i="15"/>
  <c r="AR58" i="15"/>
  <c r="AQ58" i="15"/>
  <c r="AP58" i="15"/>
  <c r="AN58" i="15"/>
  <c r="AK58" i="15"/>
  <c r="AM58" i="15" s="1"/>
  <c r="AG58" i="15"/>
  <c r="AC58" i="15"/>
  <c r="Y58" i="15"/>
  <c r="T58" i="15"/>
  <c r="P58" i="15"/>
  <c r="L58" i="15"/>
  <c r="H58" i="15"/>
  <c r="D58" i="15"/>
  <c r="AX57" i="15"/>
  <c r="AW57" i="15"/>
  <c r="AV57" i="15"/>
  <c r="AU57" i="15"/>
  <c r="AT57" i="15"/>
  <c r="AS57" i="15"/>
  <c r="AR57" i="15"/>
  <c r="AQ57" i="15"/>
  <c r="AP57" i="15"/>
  <c r="AN57" i="15"/>
  <c r="AK57" i="15"/>
  <c r="AM57" i="15" s="1"/>
  <c r="AG57" i="15"/>
  <c r="AC57" i="15"/>
  <c r="Y57" i="15"/>
  <c r="T57" i="15"/>
  <c r="P57" i="15"/>
  <c r="L57" i="15"/>
  <c r="H57" i="15"/>
  <c r="D57" i="15"/>
  <c r="AX56" i="15"/>
  <c r="AW56" i="15"/>
  <c r="AV56" i="15"/>
  <c r="AU56" i="15"/>
  <c r="AT56" i="15"/>
  <c r="AS56" i="15"/>
  <c r="AR56" i="15"/>
  <c r="AQ56" i="15"/>
  <c r="AP56" i="15"/>
  <c r="AN56" i="15"/>
  <c r="AK56" i="15"/>
  <c r="AM56" i="15" s="1"/>
  <c r="AG56" i="15"/>
  <c r="AC56" i="15"/>
  <c r="Y56" i="15"/>
  <c r="T56" i="15"/>
  <c r="P56" i="15"/>
  <c r="L56" i="15"/>
  <c r="H56" i="15"/>
  <c r="D56" i="15"/>
  <c r="AX55" i="15"/>
  <c r="AW55" i="15"/>
  <c r="AV55" i="15"/>
  <c r="AU55" i="15"/>
  <c r="AT55" i="15"/>
  <c r="AS55" i="15"/>
  <c r="AR55" i="15"/>
  <c r="AQ55" i="15"/>
  <c r="AP55" i="15"/>
  <c r="AN55" i="15"/>
  <c r="AK55" i="15"/>
  <c r="AM55" i="15" s="1"/>
  <c r="AG55" i="15"/>
  <c r="AI55" i="15" s="1"/>
  <c r="AC55" i="15"/>
  <c r="AE55" i="15" s="1"/>
  <c r="Y55" i="15"/>
  <c r="AA55" i="15" s="1"/>
  <c r="T55" i="15"/>
  <c r="V55" i="15" s="1"/>
  <c r="P55" i="15"/>
  <c r="R55" i="15" s="1"/>
  <c r="L55" i="15"/>
  <c r="N55" i="15" s="1"/>
  <c r="H55" i="15"/>
  <c r="J55" i="15" s="1"/>
  <c r="D55" i="15"/>
  <c r="F55" i="15" s="1"/>
  <c r="AO44" i="15"/>
  <c r="AJ44" i="15"/>
  <c r="AF44" i="15"/>
  <c r="AB44" i="15"/>
  <c r="W44" i="15"/>
  <c r="S44" i="15"/>
  <c r="O44" i="15"/>
  <c r="K44" i="15"/>
  <c r="G44" i="15"/>
  <c r="C44" i="15"/>
  <c r="A44" i="15"/>
  <c r="AX43" i="15"/>
  <c r="AW43" i="15"/>
  <c r="AV43" i="15"/>
  <c r="AU43" i="15"/>
  <c r="AT43" i="15"/>
  <c r="AS43" i="15"/>
  <c r="AR43" i="15"/>
  <c r="AQ43" i="15"/>
  <c r="AP43" i="15"/>
  <c r="AN43" i="15"/>
  <c r="AK43" i="15"/>
  <c r="AM43" i="15" s="1"/>
  <c r="AG43" i="15"/>
  <c r="AC43" i="15"/>
  <c r="Y43" i="15"/>
  <c r="T43" i="15"/>
  <c r="P43" i="15"/>
  <c r="L43" i="15"/>
  <c r="H43" i="15"/>
  <c r="D43" i="15"/>
  <c r="AX42" i="15"/>
  <c r="AW42" i="15"/>
  <c r="AV42" i="15"/>
  <c r="AU42" i="15"/>
  <c r="AT42" i="15"/>
  <c r="AS42" i="15"/>
  <c r="AR42" i="15"/>
  <c r="AQ42" i="15"/>
  <c r="AP42" i="15"/>
  <c r="AN42" i="15"/>
  <c r="AK42" i="15"/>
  <c r="AM42" i="15" s="1"/>
  <c r="AG42" i="15"/>
  <c r="AC42" i="15"/>
  <c r="Y42" i="15"/>
  <c r="T42" i="15"/>
  <c r="P42" i="15"/>
  <c r="L42" i="15"/>
  <c r="H42" i="15"/>
  <c r="D42" i="15"/>
  <c r="AX41" i="15"/>
  <c r="AW41" i="15"/>
  <c r="AV41" i="15"/>
  <c r="AU41" i="15"/>
  <c r="AT41" i="15"/>
  <c r="AS41" i="15"/>
  <c r="AR41" i="15"/>
  <c r="AQ41" i="15"/>
  <c r="AP41" i="15"/>
  <c r="AN41" i="15"/>
  <c r="AK41" i="15"/>
  <c r="AM41" i="15" s="1"/>
  <c r="AG41" i="15"/>
  <c r="AC41" i="15"/>
  <c r="Y41" i="15"/>
  <c r="T41" i="15"/>
  <c r="P41" i="15"/>
  <c r="L41" i="15"/>
  <c r="H41" i="15"/>
  <c r="D41" i="15"/>
  <c r="AX40" i="15"/>
  <c r="AW40" i="15"/>
  <c r="AV40" i="15"/>
  <c r="AU40" i="15"/>
  <c r="AT40" i="15"/>
  <c r="AS40" i="15"/>
  <c r="AR40" i="15"/>
  <c r="AQ40" i="15"/>
  <c r="AP40" i="15"/>
  <c r="AN40" i="15"/>
  <c r="AK40" i="15"/>
  <c r="AM40" i="15" s="1"/>
  <c r="AG40" i="15"/>
  <c r="AC40" i="15"/>
  <c r="Y40" i="15"/>
  <c r="T40" i="15"/>
  <c r="P40" i="15"/>
  <c r="L40" i="15"/>
  <c r="H40" i="15"/>
  <c r="D40" i="15"/>
  <c r="AX39" i="15"/>
  <c r="AW39" i="15"/>
  <c r="AV39" i="15"/>
  <c r="AU39" i="15"/>
  <c r="AT39" i="15"/>
  <c r="AS39" i="15"/>
  <c r="AR39" i="15"/>
  <c r="AQ39" i="15"/>
  <c r="AP39" i="15"/>
  <c r="AN39" i="15"/>
  <c r="AK39" i="15"/>
  <c r="AM39" i="15" s="1"/>
  <c r="AG39" i="15"/>
  <c r="AC39" i="15"/>
  <c r="Y39" i="15"/>
  <c r="T39" i="15"/>
  <c r="P39" i="15"/>
  <c r="L39" i="15"/>
  <c r="H39" i="15"/>
  <c r="D39" i="15"/>
  <c r="AX38" i="15"/>
  <c r="AW38" i="15"/>
  <c r="AV38" i="15"/>
  <c r="AU38" i="15"/>
  <c r="AT38" i="15"/>
  <c r="AS38" i="15"/>
  <c r="AR38" i="15"/>
  <c r="AQ38" i="15"/>
  <c r="AP38" i="15"/>
  <c r="AN38" i="15"/>
  <c r="AK38" i="15"/>
  <c r="AM38" i="15" s="1"/>
  <c r="AG38" i="15"/>
  <c r="AC38" i="15"/>
  <c r="Y38" i="15"/>
  <c r="T38" i="15"/>
  <c r="P38" i="15"/>
  <c r="L38" i="15"/>
  <c r="H38" i="15"/>
  <c r="D38" i="15"/>
  <c r="AX37" i="15"/>
  <c r="AW37" i="15"/>
  <c r="AV37" i="15"/>
  <c r="AU37" i="15"/>
  <c r="AT37" i="15"/>
  <c r="AS37" i="15"/>
  <c r="AR37" i="15"/>
  <c r="AQ37" i="15"/>
  <c r="AP37" i="15"/>
  <c r="AN37" i="15"/>
  <c r="AK37" i="15"/>
  <c r="AM37" i="15" s="1"/>
  <c r="AG37" i="15"/>
  <c r="AC37" i="15"/>
  <c r="Y37" i="15"/>
  <c r="T37" i="15"/>
  <c r="P37" i="15"/>
  <c r="L37" i="15"/>
  <c r="H37" i="15"/>
  <c r="D37" i="15"/>
  <c r="AX36" i="15"/>
  <c r="AW36" i="15"/>
  <c r="AV36" i="15"/>
  <c r="AU36" i="15"/>
  <c r="AT36" i="15"/>
  <c r="AS36" i="15"/>
  <c r="AR36" i="15"/>
  <c r="AQ36" i="15"/>
  <c r="AP36" i="15"/>
  <c r="AN36" i="15"/>
  <c r="AK36" i="15"/>
  <c r="AM36" i="15" s="1"/>
  <c r="AG36" i="15"/>
  <c r="AC36" i="15"/>
  <c r="Y36" i="15"/>
  <c r="T36" i="15"/>
  <c r="P36" i="15"/>
  <c r="L36" i="15"/>
  <c r="H36" i="15"/>
  <c r="D36" i="15"/>
  <c r="AX35" i="15"/>
  <c r="AW35" i="15"/>
  <c r="AV35" i="15"/>
  <c r="AU35" i="15"/>
  <c r="AT35" i="15"/>
  <c r="AS35" i="15"/>
  <c r="AR35" i="15"/>
  <c r="AQ35" i="15"/>
  <c r="AP35" i="15"/>
  <c r="AN35" i="15"/>
  <c r="AK35" i="15"/>
  <c r="AM35" i="15" s="1"/>
  <c r="AG35" i="15"/>
  <c r="AC35" i="15"/>
  <c r="Y35" i="15"/>
  <c r="T35" i="15"/>
  <c r="P35" i="15"/>
  <c r="L35" i="15"/>
  <c r="H35" i="15"/>
  <c r="D35" i="15"/>
  <c r="AX34" i="15"/>
  <c r="AW34" i="15"/>
  <c r="AV34" i="15"/>
  <c r="AU34" i="15"/>
  <c r="AT34" i="15"/>
  <c r="AS34" i="15"/>
  <c r="AR34" i="15"/>
  <c r="AQ34" i="15"/>
  <c r="AP34" i="15"/>
  <c r="AN34" i="15"/>
  <c r="AK34" i="15"/>
  <c r="AM34" i="15" s="1"/>
  <c r="AG34" i="15"/>
  <c r="AC34" i="15"/>
  <c r="Y34" i="15"/>
  <c r="T34" i="15"/>
  <c r="P34" i="15"/>
  <c r="L34" i="15"/>
  <c r="H34" i="15"/>
  <c r="D34" i="15"/>
  <c r="AX33" i="15"/>
  <c r="AW33" i="15"/>
  <c r="AV33" i="15"/>
  <c r="AU33" i="15"/>
  <c r="AT33" i="15"/>
  <c r="AS33" i="15"/>
  <c r="AR33" i="15"/>
  <c r="AQ33" i="15"/>
  <c r="AP33" i="15"/>
  <c r="AN33" i="15"/>
  <c r="AK33" i="15"/>
  <c r="AM33" i="15" s="1"/>
  <c r="AG33" i="15"/>
  <c r="AI33" i="15" s="1"/>
  <c r="AC33" i="15"/>
  <c r="AE33" i="15" s="1"/>
  <c r="Y33" i="15"/>
  <c r="AA33" i="15" s="1"/>
  <c r="T33" i="15"/>
  <c r="V33" i="15" s="1"/>
  <c r="P33" i="15"/>
  <c r="R33" i="15" s="1"/>
  <c r="L33" i="15"/>
  <c r="N33" i="15" s="1"/>
  <c r="H33" i="15"/>
  <c r="J33" i="15" s="1"/>
  <c r="D33" i="15"/>
  <c r="F33" i="15" s="1"/>
  <c r="AX32" i="15"/>
  <c r="AW32" i="15"/>
  <c r="AV32" i="15"/>
  <c r="AU32" i="15"/>
  <c r="AT32" i="15"/>
  <c r="AS32" i="15"/>
  <c r="AR32" i="15"/>
  <c r="AQ32" i="15"/>
  <c r="AP32" i="15"/>
  <c r="AN32" i="15"/>
  <c r="AK32" i="15"/>
  <c r="AM32" i="15" s="1"/>
  <c r="AG32" i="15"/>
  <c r="AC32" i="15"/>
  <c r="Y32" i="15"/>
  <c r="T32" i="15"/>
  <c r="P32" i="15"/>
  <c r="L32" i="15"/>
  <c r="H32" i="15"/>
  <c r="D32" i="15"/>
  <c r="AX31" i="15"/>
  <c r="AW31" i="15"/>
  <c r="AV31" i="15"/>
  <c r="AU31" i="15"/>
  <c r="AT31" i="15"/>
  <c r="AS31" i="15"/>
  <c r="AR31" i="15"/>
  <c r="AQ31" i="15"/>
  <c r="AP31" i="15"/>
  <c r="AN31" i="15"/>
  <c r="AK31" i="15"/>
  <c r="AM31" i="15" s="1"/>
  <c r="AG31" i="15"/>
  <c r="AI31" i="15" s="1"/>
  <c r="AC31" i="15"/>
  <c r="AE31" i="15" s="1"/>
  <c r="Y31" i="15"/>
  <c r="AA31" i="15" s="1"/>
  <c r="T31" i="15"/>
  <c r="V31" i="15" s="1"/>
  <c r="P31" i="15"/>
  <c r="R31" i="15" s="1"/>
  <c r="L31" i="15"/>
  <c r="N31" i="15" s="1"/>
  <c r="H31" i="15"/>
  <c r="J31" i="15" s="1"/>
  <c r="D31" i="15"/>
  <c r="F31" i="15" s="1"/>
  <c r="AX30" i="15"/>
  <c r="AW30" i="15"/>
  <c r="AV30" i="15"/>
  <c r="AU30" i="15"/>
  <c r="AT30" i="15"/>
  <c r="AS30" i="15"/>
  <c r="AR30" i="15"/>
  <c r="AQ30" i="15"/>
  <c r="AP30" i="15"/>
  <c r="AN30" i="15"/>
  <c r="AK30" i="15"/>
  <c r="AM30" i="15" s="1"/>
  <c r="AG30" i="15"/>
  <c r="AI30" i="15" s="1"/>
  <c r="AC30" i="15"/>
  <c r="AE30" i="15" s="1"/>
  <c r="Y30" i="15"/>
  <c r="AA30" i="15" s="1"/>
  <c r="T30" i="15"/>
  <c r="V30" i="15" s="1"/>
  <c r="P30" i="15"/>
  <c r="R30" i="15" s="1"/>
  <c r="L30" i="15"/>
  <c r="N30" i="15" s="1"/>
  <c r="H30" i="15"/>
  <c r="J30" i="15" s="1"/>
  <c r="D30" i="15"/>
  <c r="F30" i="15" s="1"/>
  <c r="AX29" i="15"/>
  <c r="AW29" i="15"/>
  <c r="AV29" i="15"/>
  <c r="AU29" i="15"/>
  <c r="AT29" i="15"/>
  <c r="AS29" i="15"/>
  <c r="AR29" i="15"/>
  <c r="AQ29" i="15"/>
  <c r="AP29" i="15"/>
  <c r="AN29" i="15"/>
  <c r="AK29" i="15"/>
  <c r="AM29" i="15" s="1"/>
  <c r="AG29" i="15"/>
  <c r="AC29" i="15"/>
  <c r="Y29" i="15"/>
  <c r="T29" i="15"/>
  <c r="P29" i="15"/>
  <c r="L29" i="15"/>
  <c r="H29" i="15"/>
  <c r="D29" i="15"/>
  <c r="AX28" i="15"/>
  <c r="AW28" i="15"/>
  <c r="AV28" i="15"/>
  <c r="AU28" i="15"/>
  <c r="AT28" i="15"/>
  <c r="AS28" i="15"/>
  <c r="AR28" i="15"/>
  <c r="AQ28" i="15"/>
  <c r="AP28" i="15"/>
  <c r="AN28" i="15"/>
  <c r="AK28" i="15"/>
  <c r="AM28" i="15" s="1"/>
  <c r="AG28" i="15"/>
  <c r="AC28" i="15"/>
  <c r="Y28" i="15"/>
  <c r="T28" i="15"/>
  <c r="P28" i="15"/>
  <c r="L28" i="15"/>
  <c r="H28" i="15"/>
  <c r="D28" i="15"/>
  <c r="AX27" i="15"/>
  <c r="AW27" i="15"/>
  <c r="AV27" i="15"/>
  <c r="AU27" i="15"/>
  <c r="AT27" i="15"/>
  <c r="AS27" i="15"/>
  <c r="AR27" i="15"/>
  <c r="AQ27" i="15"/>
  <c r="AP27" i="15"/>
  <c r="AN27" i="15"/>
  <c r="AK27" i="15"/>
  <c r="AM27" i="15" s="1"/>
  <c r="AG27" i="15"/>
  <c r="AC27" i="15"/>
  <c r="Y27" i="15"/>
  <c r="T27" i="15"/>
  <c r="P27" i="15"/>
  <c r="L27" i="15"/>
  <c r="H27" i="15"/>
  <c r="D27" i="15"/>
  <c r="AX26" i="15"/>
  <c r="AW26" i="15"/>
  <c r="AV26" i="15"/>
  <c r="AU26" i="15"/>
  <c r="AT26" i="15"/>
  <c r="AS26" i="15"/>
  <c r="AR26" i="15"/>
  <c r="AQ26" i="15"/>
  <c r="AP26" i="15"/>
  <c r="AN26" i="15"/>
  <c r="AK26" i="15"/>
  <c r="AM26" i="15" s="1"/>
  <c r="AG26" i="15"/>
  <c r="AC26" i="15"/>
  <c r="Y26" i="15"/>
  <c r="T26" i="15"/>
  <c r="P26" i="15"/>
  <c r="L26" i="15"/>
  <c r="H26" i="15"/>
  <c r="D26" i="15"/>
  <c r="AX25" i="15"/>
  <c r="AW25" i="15"/>
  <c r="AV25" i="15"/>
  <c r="AU25" i="15"/>
  <c r="AT25" i="15"/>
  <c r="AS25" i="15"/>
  <c r="AR25" i="15"/>
  <c r="AQ25" i="15"/>
  <c r="AP25" i="15"/>
  <c r="AN25" i="15"/>
  <c r="AK25" i="15"/>
  <c r="AM25" i="15" s="1"/>
  <c r="AG25" i="15"/>
  <c r="AC25" i="15"/>
  <c r="Y25" i="15"/>
  <c r="T25" i="15"/>
  <c r="P25" i="15"/>
  <c r="L25" i="15"/>
  <c r="H25" i="15"/>
  <c r="D25" i="15"/>
  <c r="AX24" i="15"/>
  <c r="AW24" i="15"/>
  <c r="AV24" i="15"/>
  <c r="AU24" i="15"/>
  <c r="AT24" i="15"/>
  <c r="AS24" i="15"/>
  <c r="AR24" i="15"/>
  <c r="AQ24" i="15"/>
  <c r="AP24" i="15"/>
  <c r="AN24" i="15"/>
  <c r="AK24" i="15"/>
  <c r="AM24" i="15" s="1"/>
  <c r="AG24" i="15"/>
  <c r="AC24" i="15"/>
  <c r="Y24" i="15"/>
  <c r="T24" i="15"/>
  <c r="P24" i="15"/>
  <c r="L24" i="15"/>
  <c r="H24" i="15"/>
  <c r="D24" i="15"/>
  <c r="AX23" i="15"/>
  <c r="AW23" i="15"/>
  <c r="AV23" i="15"/>
  <c r="AU23" i="15"/>
  <c r="AT23" i="15"/>
  <c r="AS23" i="15"/>
  <c r="AR23" i="15"/>
  <c r="AQ23" i="15"/>
  <c r="AP23" i="15"/>
  <c r="AN23" i="15"/>
  <c r="AK23" i="15"/>
  <c r="AM23" i="15" s="1"/>
  <c r="AG23" i="15"/>
  <c r="AC23" i="15"/>
  <c r="Y23" i="15"/>
  <c r="T23" i="15"/>
  <c r="P23" i="15"/>
  <c r="L23" i="15"/>
  <c r="H23" i="15"/>
  <c r="D23" i="15"/>
  <c r="AX22" i="15"/>
  <c r="AW22" i="15"/>
  <c r="AV22" i="15"/>
  <c r="AU22" i="15"/>
  <c r="AT22" i="15"/>
  <c r="AS22" i="15"/>
  <c r="AR22" i="15"/>
  <c r="AQ22" i="15"/>
  <c r="AP22" i="15"/>
  <c r="AN22" i="15"/>
  <c r="AK22" i="15"/>
  <c r="AM22" i="15" s="1"/>
  <c r="AG22" i="15"/>
  <c r="AI22" i="15" s="1"/>
  <c r="AC22" i="15"/>
  <c r="AE22" i="15" s="1"/>
  <c r="Y22" i="15"/>
  <c r="AA22" i="15" s="1"/>
  <c r="T22" i="15"/>
  <c r="V22" i="15" s="1"/>
  <c r="P22" i="15"/>
  <c r="R22" i="15" s="1"/>
  <c r="L22" i="15"/>
  <c r="N22" i="15" s="1"/>
  <c r="H22" i="15"/>
  <c r="J22" i="15" s="1"/>
  <c r="D22" i="15"/>
  <c r="F22" i="15" s="1"/>
  <c r="AX21" i="15"/>
  <c r="AW21" i="15"/>
  <c r="AV21" i="15"/>
  <c r="AU21" i="15"/>
  <c r="AT21" i="15"/>
  <c r="AS21" i="15"/>
  <c r="AR21" i="15"/>
  <c r="AQ21" i="15"/>
  <c r="AP21" i="15"/>
  <c r="AN21" i="15"/>
  <c r="AK21" i="15"/>
  <c r="AM21" i="15" s="1"/>
  <c r="AG21" i="15"/>
  <c r="AC21" i="15"/>
  <c r="Y21" i="15"/>
  <c r="T21" i="15"/>
  <c r="P21" i="15"/>
  <c r="L21" i="15"/>
  <c r="H21" i="15"/>
  <c r="D21" i="15"/>
  <c r="AX20" i="15"/>
  <c r="AW20" i="15"/>
  <c r="AV20" i="15"/>
  <c r="AU20" i="15"/>
  <c r="AT20" i="15"/>
  <c r="AS20" i="15"/>
  <c r="AR20" i="15"/>
  <c r="AQ20" i="15"/>
  <c r="AP20" i="15"/>
  <c r="AN20" i="15"/>
  <c r="AK20" i="15"/>
  <c r="AM20" i="15" s="1"/>
  <c r="AG20" i="15"/>
  <c r="AC20" i="15"/>
  <c r="Y20" i="15"/>
  <c r="T20" i="15"/>
  <c r="P20" i="15"/>
  <c r="L20" i="15"/>
  <c r="H20" i="15"/>
  <c r="D20" i="15"/>
  <c r="AX19" i="15"/>
  <c r="AW19" i="15"/>
  <c r="AV19" i="15"/>
  <c r="AU19" i="15"/>
  <c r="AT19" i="15"/>
  <c r="AS19" i="15"/>
  <c r="AR19" i="15"/>
  <c r="AQ19" i="15"/>
  <c r="AP19" i="15"/>
  <c r="AN19" i="15"/>
  <c r="AK19" i="15"/>
  <c r="AM19" i="15" s="1"/>
  <c r="AG19" i="15"/>
  <c r="AC19" i="15"/>
  <c r="Y19" i="15"/>
  <c r="T19" i="15"/>
  <c r="P19" i="15"/>
  <c r="L19" i="15"/>
  <c r="H19" i="15"/>
  <c r="D19" i="15"/>
  <c r="AX18" i="15"/>
  <c r="AW18" i="15"/>
  <c r="AV18" i="15"/>
  <c r="AU18" i="15"/>
  <c r="AT18" i="15"/>
  <c r="AS18" i="15"/>
  <c r="AR18" i="15"/>
  <c r="AQ18" i="15"/>
  <c r="AP18" i="15"/>
  <c r="AN18" i="15"/>
  <c r="AK18" i="15"/>
  <c r="AM18" i="15" s="1"/>
  <c r="AG18" i="15"/>
  <c r="AC18" i="15"/>
  <c r="Y18" i="15"/>
  <c r="T18" i="15"/>
  <c r="P18" i="15"/>
  <c r="L18" i="15"/>
  <c r="H18" i="15"/>
  <c r="D18" i="15"/>
  <c r="AX17" i="15"/>
  <c r="AW17" i="15"/>
  <c r="AV17" i="15"/>
  <c r="AU17" i="15"/>
  <c r="AT17" i="15"/>
  <c r="AS17" i="15"/>
  <c r="AR17" i="15"/>
  <c r="AQ17" i="15"/>
  <c r="AP17" i="15"/>
  <c r="AN17" i="15"/>
  <c r="AK17" i="15"/>
  <c r="AM17" i="15" s="1"/>
  <c r="AG17" i="15"/>
  <c r="AC17" i="15"/>
  <c r="Y17" i="15"/>
  <c r="T17" i="15"/>
  <c r="P17" i="15"/>
  <c r="L17" i="15"/>
  <c r="H17" i="15"/>
  <c r="D17" i="15"/>
  <c r="AX16" i="15"/>
  <c r="AW16" i="15"/>
  <c r="AV16" i="15"/>
  <c r="AU16" i="15"/>
  <c r="AT16" i="15"/>
  <c r="AS16" i="15"/>
  <c r="AR16" i="15"/>
  <c r="AQ16" i="15"/>
  <c r="AP16" i="15"/>
  <c r="AN16" i="15"/>
  <c r="AK16" i="15"/>
  <c r="AM16" i="15" s="1"/>
  <c r="AG16" i="15"/>
  <c r="AC16" i="15"/>
  <c r="Y16" i="15"/>
  <c r="T16" i="15"/>
  <c r="P16" i="15"/>
  <c r="L16" i="15"/>
  <c r="H16" i="15"/>
  <c r="D16" i="15"/>
  <c r="AX15" i="15"/>
  <c r="AW15" i="15"/>
  <c r="AV15" i="15"/>
  <c r="AU15" i="15"/>
  <c r="AT15" i="15"/>
  <c r="AS15" i="15"/>
  <c r="AR15" i="15"/>
  <c r="AQ15" i="15"/>
  <c r="AP15" i="15"/>
  <c r="AN15" i="15"/>
  <c r="AK15" i="15"/>
  <c r="AM15" i="15" s="1"/>
  <c r="AG15" i="15"/>
  <c r="AC15" i="15"/>
  <c r="Y15" i="15"/>
  <c r="T15" i="15"/>
  <c r="P15" i="15"/>
  <c r="L15" i="15"/>
  <c r="H15" i="15"/>
  <c r="D15" i="15"/>
  <c r="AX14" i="15"/>
  <c r="AW14" i="15"/>
  <c r="AV14" i="15"/>
  <c r="AU14" i="15"/>
  <c r="AT14" i="15"/>
  <c r="AS14" i="15"/>
  <c r="AR14" i="15"/>
  <c r="AQ14" i="15"/>
  <c r="AP14" i="15"/>
  <c r="AN14" i="15"/>
  <c r="AK14" i="15"/>
  <c r="AM14" i="15" s="1"/>
  <c r="AG14" i="15"/>
  <c r="AI14" i="15" s="1"/>
  <c r="AC14" i="15"/>
  <c r="AE14" i="15" s="1"/>
  <c r="Y14" i="15"/>
  <c r="AA14" i="15" s="1"/>
  <c r="T14" i="15"/>
  <c r="V14" i="15" s="1"/>
  <c r="P14" i="15"/>
  <c r="R14" i="15" s="1"/>
  <c r="L14" i="15"/>
  <c r="N14" i="15" s="1"/>
  <c r="H14" i="15"/>
  <c r="J14" i="15" s="1"/>
  <c r="D14" i="15"/>
  <c r="F14" i="15" s="1"/>
  <c r="AX13" i="15"/>
  <c r="AW13" i="15"/>
  <c r="AV13" i="15"/>
  <c r="AU13" i="15"/>
  <c r="AT13" i="15"/>
  <c r="AS13" i="15"/>
  <c r="AR13" i="15"/>
  <c r="AQ13" i="15"/>
  <c r="AP13" i="15"/>
  <c r="AN13" i="15"/>
  <c r="AK13" i="15"/>
  <c r="AM13" i="15" s="1"/>
  <c r="AG13" i="15"/>
  <c r="AC13" i="15"/>
  <c r="Y13" i="15"/>
  <c r="T13" i="15"/>
  <c r="P13" i="15"/>
  <c r="L13" i="15"/>
  <c r="H13" i="15"/>
  <c r="D13" i="15"/>
  <c r="AX12" i="15"/>
  <c r="AW12" i="15"/>
  <c r="AV12" i="15"/>
  <c r="AU12" i="15"/>
  <c r="AT12" i="15"/>
  <c r="AS12" i="15"/>
  <c r="AR12" i="15"/>
  <c r="AQ12" i="15"/>
  <c r="AP12" i="15"/>
  <c r="AN12" i="15"/>
  <c r="AK12" i="15"/>
  <c r="AM12" i="15" s="1"/>
  <c r="AG12" i="15"/>
  <c r="AC12" i="15"/>
  <c r="Y12" i="15"/>
  <c r="T12" i="15"/>
  <c r="P12" i="15"/>
  <c r="L12" i="15"/>
  <c r="H12" i="15"/>
  <c r="D12" i="15"/>
  <c r="AX11" i="15"/>
  <c r="AW11" i="15"/>
  <c r="AV11" i="15"/>
  <c r="AU11" i="15"/>
  <c r="AT11" i="15"/>
  <c r="AS11" i="15"/>
  <c r="AR11" i="15"/>
  <c r="AQ11" i="15"/>
  <c r="AP11" i="15"/>
  <c r="AN11" i="15"/>
  <c r="AK11" i="15"/>
  <c r="AM11" i="15" s="1"/>
  <c r="AG11" i="15"/>
  <c r="AI11" i="15" s="1"/>
  <c r="AC11" i="15"/>
  <c r="AE11" i="15" s="1"/>
  <c r="Y11" i="15"/>
  <c r="AA11" i="15" s="1"/>
  <c r="T11" i="15"/>
  <c r="V11" i="15" s="1"/>
  <c r="P11" i="15"/>
  <c r="R11" i="15" s="1"/>
  <c r="L11" i="15"/>
  <c r="N11" i="15" s="1"/>
  <c r="H11" i="15"/>
  <c r="J11" i="15" s="1"/>
  <c r="D11" i="15"/>
  <c r="F11" i="15" s="1"/>
  <c r="AX10" i="15"/>
  <c r="AW10" i="15"/>
  <c r="AV10" i="15"/>
  <c r="AU10" i="15"/>
  <c r="AT10" i="15"/>
  <c r="AS10" i="15"/>
  <c r="AR10" i="15"/>
  <c r="AQ10" i="15"/>
  <c r="AP10" i="15"/>
  <c r="AN10" i="15"/>
  <c r="AK10" i="15"/>
  <c r="AM10" i="15" s="1"/>
  <c r="AG10" i="15"/>
  <c r="AC10" i="15"/>
  <c r="Y10" i="15"/>
  <c r="T10" i="15"/>
  <c r="P10" i="15"/>
  <c r="L10" i="15"/>
  <c r="H10" i="15"/>
  <c r="D10" i="15"/>
  <c r="AX9" i="15"/>
  <c r="AW9" i="15"/>
  <c r="AV9" i="15"/>
  <c r="AU9" i="15"/>
  <c r="AT9" i="15"/>
  <c r="AS9" i="15"/>
  <c r="AR9" i="15"/>
  <c r="AQ9" i="15"/>
  <c r="AP9" i="15"/>
  <c r="AN9" i="15"/>
  <c r="AK9" i="15"/>
  <c r="AM9" i="15" s="1"/>
  <c r="AG9" i="15"/>
  <c r="AC9" i="15"/>
  <c r="Y9" i="15"/>
  <c r="T9" i="15"/>
  <c r="P9" i="15"/>
  <c r="L9" i="15"/>
  <c r="H9" i="15"/>
  <c r="D9" i="15"/>
  <c r="AX8" i="15"/>
  <c r="AW8" i="15"/>
  <c r="AV8" i="15"/>
  <c r="AU8" i="15"/>
  <c r="AT8" i="15"/>
  <c r="AS8" i="15"/>
  <c r="AR8" i="15"/>
  <c r="AQ8" i="15"/>
  <c r="AP8" i="15"/>
  <c r="AN8" i="15"/>
  <c r="AK8" i="15"/>
  <c r="AM8" i="15" s="1"/>
  <c r="AG8" i="15"/>
  <c r="AC8" i="15"/>
  <c r="Y8" i="15"/>
  <c r="T8" i="15"/>
  <c r="P8" i="15"/>
  <c r="L8" i="15"/>
  <c r="H8" i="15"/>
  <c r="D8" i="15"/>
  <c r="AX7" i="15"/>
  <c r="AW7" i="15"/>
  <c r="AV7" i="15"/>
  <c r="AU7" i="15"/>
  <c r="AT7" i="15"/>
  <c r="AS7" i="15"/>
  <c r="AR7" i="15"/>
  <c r="AQ7" i="15"/>
  <c r="AP7" i="15"/>
  <c r="AN7" i="15"/>
  <c r="AK7" i="15"/>
  <c r="AM7" i="15" s="1"/>
  <c r="AG7" i="15"/>
  <c r="AC7" i="15"/>
  <c r="Y7" i="15"/>
  <c r="T7" i="15"/>
  <c r="P7" i="15"/>
  <c r="L7" i="15"/>
  <c r="H7" i="15"/>
  <c r="D7" i="15"/>
  <c r="AX6" i="15"/>
  <c r="AW6" i="15"/>
  <c r="AV6" i="15"/>
  <c r="AU6" i="15"/>
  <c r="AT6" i="15"/>
  <c r="AS6" i="15"/>
  <c r="AR6" i="15"/>
  <c r="AQ6" i="15"/>
  <c r="AP6" i="15"/>
  <c r="AN6" i="15"/>
  <c r="AK6" i="15"/>
  <c r="AM6" i="15" s="1"/>
  <c r="AG6" i="15"/>
  <c r="AC6" i="15"/>
  <c r="Y6" i="15"/>
  <c r="T6" i="15"/>
  <c r="P6" i="15"/>
  <c r="L6" i="15"/>
  <c r="H6" i="15"/>
  <c r="D6" i="15"/>
  <c r="G200" i="15" l="1"/>
  <c r="A200" i="15"/>
  <c r="AF200" i="15"/>
  <c r="Y44" i="15"/>
  <c r="AA6" i="15" s="1"/>
  <c r="AS44" i="15"/>
  <c r="D198" i="15"/>
  <c r="F198" i="15" s="1"/>
  <c r="D150" i="15"/>
  <c r="F96" i="15" s="1"/>
  <c r="L198" i="15"/>
  <c r="N168" i="15" s="1"/>
  <c r="L150" i="15"/>
  <c r="N96" i="15" s="1"/>
  <c r="P198" i="15"/>
  <c r="R196" i="15" s="1"/>
  <c r="P150" i="15"/>
  <c r="R77" i="15" s="1"/>
  <c r="L44" i="15"/>
  <c r="N16" i="15" s="1"/>
  <c r="T150" i="15"/>
  <c r="V125" i="15" s="1"/>
  <c r="AC150" i="15"/>
  <c r="AE63" i="15" s="1"/>
  <c r="AG198" i="15"/>
  <c r="AI164" i="15" s="1"/>
  <c r="AG150" i="15"/>
  <c r="AI89" i="15" s="1"/>
  <c r="AA29" i="15"/>
  <c r="AA35" i="15"/>
  <c r="F185" i="15"/>
  <c r="F132" i="15"/>
  <c r="P44" i="15"/>
  <c r="R16" i="15" s="1"/>
  <c r="AN198" i="15"/>
  <c r="AW198" i="15"/>
  <c r="AU44" i="15"/>
  <c r="AT44" i="15"/>
  <c r="H44" i="15"/>
  <c r="J32" i="15" s="1"/>
  <c r="O200" i="15"/>
  <c r="S200" i="15"/>
  <c r="T44" i="15"/>
  <c r="V18" i="15" s="1"/>
  <c r="AV44" i="15"/>
  <c r="AW44" i="15"/>
  <c r="AG44" i="15"/>
  <c r="AI20" i="15" s="1"/>
  <c r="AV198" i="15"/>
  <c r="AC198" i="15" s="1"/>
  <c r="AE194" i="15" s="1"/>
  <c r="AQ150" i="15"/>
  <c r="AT150" i="15"/>
  <c r="AX150" i="15"/>
  <c r="AK150" i="15" s="1"/>
  <c r="AM132" i="15" s="1"/>
  <c r="AN150" i="15"/>
  <c r="AU150" i="15"/>
  <c r="AX198" i="15"/>
  <c r="AK198" i="15" s="1"/>
  <c r="AM198" i="15" s="1"/>
  <c r="W200" i="15"/>
  <c r="Y150" i="15"/>
  <c r="AA100" i="15" s="1"/>
  <c r="AV150" i="15"/>
  <c r="AW150" i="15"/>
  <c r="AR44" i="15"/>
  <c r="AQ44" i="15"/>
  <c r="AX44" i="15"/>
  <c r="AA27" i="15"/>
  <c r="AA17" i="15"/>
  <c r="AA36" i="15"/>
  <c r="AC44" i="15"/>
  <c r="AE20" i="15" s="1"/>
  <c r="AB200" i="15"/>
  <c r="C200" i="15"/>
  <c r="D44" i="15"/>
  <c r="F12" i="15" s="1"/>
  <c r="AJ200" i="15"/>
  <c r="AK44" i="15"/>
  <c r="AM44" i="15" s="1"/>
  <c r="AP198" i="15"/>
  <c r="AQ198" i="15"/>
  <c r="AP150" i="15"/>
  <c r="AR198" i="15"/>
  <c r="AS198" i="15"/>
  <c r="AT198" i="15"/>
  <c r="T198" i="15" s="1"/>
  <c r="AP44" i="15"/>
  <c r="AS150" i="15"/>
  <c r="AU198" i="15"/>
  <c r="Y198" i="15" s="1"/>
  <c r="AA198" i="15" s="1"/>
  <c r="K200" i="15"/>
  <c r="AO200" i="15"/>
  <c r="AN44" i="15"/>
  <c r="H150" i="15"/>
  <c r="J82" i="15" s="1"/>
  <c r="AR150" i="15"/>
  <c r="AA42" i="15" l="1"/>
  <c r="AA32" i="15"/>
  <c r="AA37" i="15"/>
  <c r="AA20" i="15"/>
  <c r="AA16" i="15"/>
  <c r="AA43" i="15"/>
  <c r="R17" i="15"/>
  <c r="F99" i="15"/>
  <c r="R28" i="15"/>
  <c r="AA19" i="15"/>
  <c r="AA34" i="15"/>
  <c r="AA18" i="15"/>
  <c r="AA9" i="15"/>
  <c r="F170" i="15"/>
  <c r="AA26" i="15"/>
  <c r="F149" i="15"/>
  <c r="F169" i="15"/>
  <c r="R169" i="15"/>
  <c r="AA41" i="15"/>
  <c r="AA44" i="15"/>
  <c r="F183" i="15"/>
  <c r="F182" i="15"/>
  <c r="F168" i="15"/>
  <c r="R178" i="15"/>
  <c r="F181" i="15"/>
  <c r="N186" i="15"/>
  <c r="F118" i="15"/>
  <c r="N174" i="15"/>
  <c r="N198" i="15"/>
  <c r="J23" i="15"/>
  <c r="F116" i="15"/>
  <c r="F100" i="15"/>
  <c r="F138" i="15"/>
  <c r="J13" i="15"/>
  <c r="AA24" i="15"/>
  <c r="AA38" i="15"/>
  <c r="AA10" i="15"/>
  <c r="F164" i="15"/>
  <c r="AA28" i="15"/>
  <c r="AI87" i="15"/>
  <c r="AI62" i="15"/>
  <c r="AI13" i="15"/>
  <c r="AI116" i="15"/>
  <c r="V71" i="15"/>
  <c r="AE191" i="15"/>
  <c r="AI137" i="15"/>
  <c r="F119" i="15"/>
  <c r="R13" i="15"/>
  <c r="N67" i="15"/>
  <c r="N190" i="15"/>
  <c r="R42" i="15"/>
  <c r="R34" i="15"/>
  <c r="AA25" i="15"/>
  <c r="AA8" i="15"/>
  <c r="N98" i="15"/>
  <c r="N57" i="15"/>
  <c r="N99" i="15"/>
  <c r="F131" i="15"/>
  <c r="AA21" i="15"/>
  <c r="F175" i="15"/>
  <c r="AI64" i="15"/>
  <c r="F104" i="15"/>
  <c r="AI63" i="15"/>
  <c r="F65" i="15"/>
  <c r="F124" i="15"/>
  <c r="F136" i="15"/>
  <c r="F114" i="15"/>
  <c r="AI99" i="15"/>
  <c r="F92" i="15"/>
  <c r="AI104" i="15"/>
  <c r="F140" i="15"/>
  <c r="N111" i="15"/>
  <c r="F143" i="15"/>
  <c r="F133" i="15"/>
  <c r="F105" i="15"/>
  <c r="F145" i="15"/>
  <c r="AI132" i="15"/>
  <c r="AI125" i="15"/>
  <c r="AI139" i="15"/>
  <c r="AI138" i="15"/>
  <c r="R8" i="15"/>
  <c r="AI119" i="15"/>
  <c r="AI71" i="15"/>
  <c r="AI78" i="15"/>
  <c r="R12" i="15"/>
  <c r="R23" i="15"/>
  <c r="R32" i="15"/>
  <c r="V138" i="15"/>
  <c r="AI92" i="15"/>
  <c r="R19" i="15"/>
  <c r="V84" i="15"/>
  <c r="AI111" i="15"/>
  <c r="R10" i="15"/>
  <c r="AI113" i="15"/>
  <c r="AA40" i="15"/>
  <c r="AI169" i="15"/>
  <c r="AI102" i="15"/>
  <c r="R15" i="15"/>
  <c r="AI149" i="15"/>
  <c r="V6" i="15"/>
  <c r="R74" i="15"/>
  <c r="AI57" i="15"/>
  <c r="F102" i="15"/>
  <c r="AA15" i="15"/>
  <c r="AI61" i="15"/>
  <c r="AI120" i="15"/>
  <c r="R65" i="15"/>
  <c r="R24" i="15"/>
  <c r="AI96" i="15"/>
  <c r="AI60" i="15"/>
  <c r="V149" i="15"/>
  <c r="F177" i="15"/>
  <c r="AI91" i="15"/>
  <c r="AI75" i="15"/>
  <c r="R38" i="15"/>
  <c r="AI131" i="15"/>
  <c r="R29" i="15"/>
  <c r="AI136" i="15"/>
  <c r="AA12" i="15"/>
  <c r="R37" i="15"/>
  <c r="AA39" i="15"/>
  <c r="AI123" i="15"/>
  <c r="F195" i="15"/>
  <c r="N7" i="15"/>
  <c r="N12" i="15"/>
  <c r="AE100" i="15"/>
  <c r="F24" i="15"/>
  <c r="F67" i="15"/>
  <c r="F167" i="15"/>
  <c r="V85" i="15"/>
  <c r="F173" i="15"/>
  <c r="F87" i="15"/>
  <c r="F147" i="15"/>
  <c r="F187" i="15"/>
  <c r="V119" i="15"/>
  <c r="N21" i="15"/>
  <c r="N194" i="15"/>
  <c r="F172" i="15"/>
  <c r="F85" i="15"/>
  <c r="F73" i="15"/>
  <c r="F103" i="15"/>
  <c r="N79" i="15"/>
  <c r="N183" i="15"/>
  <c r="F139" i="15"/>
  <c r="F79" i="15"/>
  <c r="N18" i="15"/>
  <c r="AI25" i="15"/>
  <c r="J27" i="15"/>
  <c r="F180" i="15"/>
  <c r="F176" i="15"/>
  <c r="F150" i="15"/>
  <c r="AA122" i="15"/>
  <c r="F148" i="15"/>
  <c r="F57" i="15"/>
  <c r="N142" i="15"/>
  <c r="F27" i="15"/>
  <c r="F66" i="15"/>
  <c r="F62" i="15"/>
  <c r="R41" i="15"/>
  <c r="N102" i="15"/>
  <c r="F95" i="15"/>
  <c r="N81" i="15"/>
  <c r="AE76" i="15"/>
  <c r="N185" i="15"/>
  <c r="P200" i="15"/>
  <c r="F63" i="15"/>
  <c r="R7" i="15"/>
  <c r="F189" i="15"/>
  <c r="AA79" i="15"/>
  <c r="N140" i="15"/>
  <c r="F161" i="15"/>
  <c r="N197" i="15"/>
  <c r="F122" i="15"/>
  <c r="N25" i="15"/>
  <c r="AE120" i="15"/>
  <c r="F91" i="15"/>
  <c r="AE129" i="15"/>
  <c r="F77" i="15"/>
  <c r="AE97" i="15"/>
  <c r="R27" i="15"/>
  <c r="V110" i="15"/>
  <c r="J7" i="15"/>
  <c r="N175" i="15"/>
  <c r="N119" i="15"/>
  <c r="F93" i="15"/>
  <c r="F126" i="15"/>
  <c r="N150" i="15"/>
  <c r="AE119" i="15"/>
  <c r="F97" i="15"/>
  <c r="F112" i="15"/>
  <c r="AE150" i="15"/>
  <c r="AA131" i="15"/>
  <c r="F186" i="15"/>
  <c r="F174" i="15"/>
  <c r="F163" i="15"/>
  <c r="V120" i="15"/>
  <c r="N42" i="15"/>
  <c r="V111" i="15"/>
  <c r="V82" i="15"/>
  <c r="V70" i="15"/>
  <c r="N24" i="15"/>
  <c r="N9" i="15"/>
  <c r="V74" i="15"/>
  <c r="AE28" i="15"/>
  <c r="V60" i="15"/>
  <c r="AA93" i="15"/>
  <c r="N71" i="15"/>
  <c r="V145" i="15"/>
  <c r="V99" i="15"/>
  <c r="V88" i="15"/>
  <c r="V95" i="15"/>
  <c r="J93" i="15"/>
  <c r="V142" i="15"/>
  <c r="N120" i="15"/>
  <c r="V67" i="15"/>
  <c r="V141" i="15"/>
  <c r="V91" i="15"/>
  <c r="V56" i="15"/>
  <c r="V79" i="15"/>
  <c r="V105" i="15"/>
  <c r="N15" i="15"/>
  <c r="N37" i="15"/>
  <c r="V81" i="15"/>
  <c r="N127" i="15"/>
  <c r="V129" i="15"/>
  <c r="V139" i="15"/>
  <c r="AA110" i="15"/>
  <c r="V150" i="15"/>
  <c r="V57" i="15"/>
  <c r="V76" i="15"/>
  <c r="V97" i="15"/>
  <c r="R93" i="15"/>
  <c r="V73" i="15"/>
  <c r="V93" i="15"/>
  <c r="N39" i="15"/>
  <c r="N38" i="15"/>
  <c r="V140" i="15"/>
  <c r="F71" i="15"/>
  <c r="N92" i="15"/>
  <c r="V112" i="15"/>
  <c r="V103" i="15"/>
  <c r="V123" i="15"/>
  <c r="V117" i="15"/>
  <c r="V68" i="15"/>
  <c r="V96" i="15"/>
  <c r="N36" i="15"/>
  <c r="F121" i="15"/>
  <c r="F107" i="15"/>
  <c r="F68" i="15"/>
  <c r="F88" i="15"/>
  <c r="V118" i="15"/>
  <c r="V100" i="15"/>
  <c r="J39" i="15"/>
  <c r="N29" i="15"/>
  <c r="N132" i="15"/>
  <c r="N10" i="15"/>
  <c r="N32" i="15"/>
  <c r="V61" i="15"/>
  <c r="V104" i="15"/>
  <c r="V75" i="15"/>
  <c r="N20" i="15"/>
  <c r="F166" i="15"/>
  <c r="V127" i="15"/>
  <c r="V122" i="15"/>
  <c r="V108" i="15"/>
  <c r="V92" i="15"/>
  <c r="V116" i="15"/>
  <c r="N26" i="15"/>
  <c r="F190" i="15"/>
  <c r="N27" i="15"/>
  <c r="V134" i="15"/>
  <c r="F162" i="15"/>
  <c r="V143" i="15"/>
  <c r="V58" i="15"/>
  <c r="V147" i="15"/>
  <c r="N125" i="15"/>
  <c r="AA78" i="15"/>
  <c r="V115" i="15"/>
  <c r="N68" i="15"/>
  <c r="AI56" i="15"/>
  <c r="N8" i="15"/>
  <c r="AE88" i="15"/>
  <c r="V133" i="15"/>
  <c r="V148" i="15"/>
  <c r="N133" i="15"/>
  <c r="V72" i="15"/>
  <c r="N137" i="15"/>
  <c r="V130" i="15"/>
  <c r="V126" i="15"/>
  <c r="V90" i="15"/>
  <c r="N6" i="15"/>
  <c r="N44" i="15"/>
  <c r="N139" i="15"/>
  <c r="F123" i="15"/>
  <c r="V113" i="15"/>
  <c r="N104" i="15"/>
  <c r="V63" i="15"/>
  <c r="AE25" i="15"/>
  <c r="V137" i="15"/>
  <c r="AI114" i="15"/>
  <c r="AA61" i="15"/>
  <c r="V62" i="15"/>
  <c r="AA76" i="15"/>
  <c r="N19" i="15"/>
  <c r="F90" i="15"/>
  <c r="F141" i="15"/>
  <c r="F194" i="15"/>
  <c r="N138" i="15"/>
  <c r="V89" i="15"/>
  <c r="J42" i="15"/>
  <c r="N105" i="15"/>
  <c r="J8" i="15"/>
  <c r="AA109" i="15"/>
  <c r="AI127" i="15"/>
  <c r="AA7" i="15"/>
  <c r="V64" i="15"/>
  <c r="AI67" i="15"/>
  <c r="N34" i="15"/>
  <c r="F179" i="15"/>
  <c r="F193" i="15"/>
  <c r="N28" i="15"/>
  <c r="N65" i="15"/>
  <c r="AE87" i="15"/>
  <c r="AI188" i="15"/>
  <c r="AI180" i="15"/>
  <c r="AA66" i="15"/>
  <c r="AA137" i="15"/>
  <c r="AE67" i="15"/>
  <c r="J83" i="15"/>
  <c r="N76" i="15"/>
  <c r="AI172" i="15"/>
  <c r="AE117" i="15"/>
  <c r="AE126" i="15"/>
  <c r="R188" i="15"/>
  <c r="J133" i="15"/>
  <c r="N182" i="15"/>
  <c r="AA91" i="15"/>
  <c r="N141" i="15"/>
  <c r="AE125" i="15"/>
  <c r="AE95" i="15"/>
  <c r="R177" i="15"/>
  <c r="AI167" i="15"/>
  <c r="AA92" i="15"/>
  <c r="R187" i="15"/>
  <c r="N169" i="15"/>
  <c r="AA121" i="15"/>
  <c r="N180" i="15"/>
  <c r="AE114" i="15"/>
  <c r="AE124" i="15"/>
  <c r="N95" i="15"/>
  <c r="R174" i="15"/>
  <c r="AI166" i="15"/>
  <c r="R194" i="15"/>
  <c r="AA81" i="15"/>
  <c r="AA83" i="15"/>
  <c r="AE116" i="15"/>
  <c r="N179" i="15"/>
  <c r="AE77" i="15"/>
  <c r="AE81" i="15"/>
  <c r="J57" i="15"/>
  <c r="AA63" i="15"/>
  <c r="AE143" i="15"/>
  <c r="N109" i="15"/>
  <c r="AE58" i="15"/>
  <c r="N58" i="15"/>
  <c r="AA115" i="15"/>
  <c r="N196" i="15"/>
  <c r="AE89" i="15"/>
  <c r="AI18" i="15"/>
  <c r="AE74" i="15"/>
  <c r="N82" i="15"/>
  <c r="F56" i="15"/>
  <c r="AI173" i="15"/>
  <c r="R164" i="15"/>
  <c r="AE113" i="15"/>
  <c r="AI176" i="15"/>
  <c r="AE91" i="15"/>
  <c r="AE71" i="15"/>
  <c r="AE64" i="15"/>
  <c r="AA70" i="15"/>
  <c r="AA90" i="15"/>
  <c r="AE79" i="15"/>
  <c r="AA57" i="15"/>
  <c r="AI40" i="15"/>
  <c r="R175" i="15"/>
  <c r="R44" i="15"/>
  <c r="AI185" i="15"/>
  <c r="AI168" i="15"/>
  <c r="AI175" i="15"/>
  <c r="AE78" i="15"/>
  <c r="AE121" i="15"/>
  <c r="AE137" i="15"/>
  <c r="AI163" i="15"/>
  <c r="AI186" i="15"/>
  <c r="N170" i="15"/>
  <c r="AI196" i="15"/>
  <c r="AI198" i="15"/>
  <c r="N166" i="15"/>
  <c r="AE84" i="15"/>
  <c r="AA73" i="15"/>
  <c r="N161" i="15"/>
  <c r="R168" i="15"/>
  <c r="AI190" i="15"/>
  <c r="AI187" i="15"/>
  <c r="N90" i="15"/>
  <c r="N189" i="15"/>
  <c r="AE98" i="15"/>
  <c r="AE130" i="15"/>
  <c r="AE99" i="15"/>
  <c r="AE96" i="15"/>
  <c r="AE61" i="15"/>
  <c r="AI193" i="15"/>
  <c r="AE70" i="15"/>
  <c r="AE141" i="15"/>
  <c r="N193" i="15"/>
  <c r="N191" i="15"/>
  <c r="AI183" i="15"/>
  <c r="R185" i="15"/>
  <c r="AE73" i="15"/>
  <c r="AE72" i="15"/>
  <c r="R183" i="15"/>
  <c r="AA82" i="15"/>
  <c r="AA142" i="15"/>
  <c r="AA99" i="15"/>
  <c r="F58" i="15"/>
  <c r="F178" i="15"/>
  <c r="AE86" i="15"/>
  <c r="N118" i="15"/>
  <c r="R62" i="15"/>
  <c r="AE103" i="15"/>
  <c r="AE104" i="15"/>
  <c r="AE145" i="15"/>
  <c r="N167" i="15"/>
  <c r="N176" i="15"/>
  <c r="N97" i="15"/>
  <c r="R167" i="15"/>
  <c r="N173" i="15"/>
  <c r="R197" i="15"/>
  <c r="J122" i="15"/>
  <c r="AE62" i="15"/>
  <c r="AA149" i="15"/>
  <c r="AA120" i="15"/>
  <c r="AA97" i="15"/>
  <c r="J41" i="15"/>
  <c r="F84" i="15"/>
  <c r="F196" i="15"/>
  <c r="AE147" i="15"/>
  <c r="AE115" i="15"/>
  <c r="V83" i="15"/>
  <c r="V87" i="15"/>
  <c r="AI179" i="15"/>
  <c r="AE82" i="15"/>
  <c r="R173" i="15"/>
  <c r="AE118" i="15"/>
  <c r="AE110" i="15"/>
  <c r="N181" i="15"/>
  <c r="N162" i="15"/>
  <c r="N149" i="15"/>
  <c r="R190" i="15"/>
  <c r="R39" i="15"/>
  <c r="R193" i="15"/>
  <c r="AA127" i="15"/>
  <c r="N163" i="15"/>
  <c r="R189" i="15"/>
  <c r="F191" i="15"/>
  <c r="N134" i="15"/>
  <c r="V77" i="15"/>
  <c r="F81" i="15"/>
  <c r="AI177" i="15"/>
  <c r="V78" i="15"/>
  <c r="AE149" i="15"/>
  <c r="AA125" i="15"/>
  <c r="N188" i="15"/>
  <c r="AA67" i="15"/>
  <c r="AE111" i="15"/>
  <c r="N126" i="15"/>
  <c r="N112" i="15"/>
  <c r="N177" i="15"/>
  <c r="N164" i="15"/>
  <c r="AI174" i="15"/>
  <c r="AE66" i="15"/>
  <c r="N110" i="15"/>
  <c r="J81" i="15"/>
  <c r="N172" i="15"/>
  <c r="AE139" i="15"/>
  <c r="AI195" i="15"/>
  <c r="R166" i="15"/>
  <c r="AA104" i="15"/>
  <c r="AA65" i="15"/>
  <c r="AA101" i="15"/>
  <c r="N187" i="15"/>
  <c r="F129" i="15"/>
  <c r="F75" i="15"/>
  <c r="F117" i="15"/>
  <c r="F197" i="15"/>
  <c r="V109" i="15"/>
  <c r="F142" i="15"/>
  <c r="AI162" i="15"/>
  <c r="N17" i="15"/>
  <c r="N61" i="15"/>
  <c r="R176" i="15"/>
  <c r="AE133" i="15"/>
  <c r="AI182" i="15"/>
  <c r="AE56" i="15"/>
  <c r="AA84" i="15"/>
  <c r="N178" i="15"/>
  <c r="AE112" i="15"/>
  <c r="AE132" i="15"/>
  <c r="AI161" i="15"/>
  <c r="N73" i="15"/>
  <c r="N129" i="15"/>
  <c r="AE57" i="15"/>
  <c r="AE83" i="15"/>
  <c r="N108" i="15"/>
  <c r="N70" i="15"/>
  <c r="J28" i="15"/>
  <c r="AE122" i="15"/>
  <c r="AE101" i="15"/>
  <c r="AS200" i="15"/>
  <c r="F109" i="15"/>
  <c r="N101" i="15"/>
  <c r="F101" i="15"/>
  <c r="J43" i="15"/>
  <c r="N195" i="15"/>
  <c r="AI88" i="15"/>
  <c r="AE107" i="15"/>
  <c r="AI6" i="15"/>
  <c r="V65" i="15"/>
  <c r="AA77" i="15"/>
  <c r="F188" i="15"/>
  <c r="AA23" i="15"/>
  <c r="AA13" i="15"/>
  <c r="F70" i="15"/>
  <c r="V66" i="15"/>
  <c r="V114" i="15"/>
  <c r="N116" i="15"/>
  <c r="AI189" i="15"/>
  <c r="V131" i="15"/>
  <c r="R79" i="15"/>
  <c r="R92" i="15"/>
  <c r="R113" i="15"/>
  <c r="R82" i="15"/>
  <c r="R75" i="15"/>
  <c r="AI105" i="15"/>
  <c r="R67" i="15"/>
  <c r="R96" i="15"/>
  <c r="R66" i="15"/>
  <c r="J100" i="15"/>
  <c r="R109" i="15"/>
  <c r="R86" i="15"/>
  <c r="R125" i="15"/>
  <c r="R116" i="15"/>
  <c r="R138" i="15"/>
  <c r="J99" i="15"/>
  <c r="R127" i="15"/>
  <c r="R132" i="15"/>
  <c r="R142" i="15"/>
  <c r="R89" i="15"/>
  <c r="AE181" i="15"/>
  <c r="R126" i="15"/>
  <c r="R68" i="15"/>
  <c r="R136" i="15"/>
  <c r="N78" i="15"/>
  <c r="N124" i="15"/>
  <c r="R122" i="15"/>
  <c r="R143" i="15"/>
  <c r="R98" i="15"/>
  <c r="AI107" i="15"/>
  <c r="AI122" i="15"/>
  <c r="AE43" i="15"/>
  <c r="AI73" i="15"/>
  <c r="N123" i="15"/>
  <c r="R149" i="15"/>
  <c r="R124" i="15"/>
  <c r="R72" i="15"/>
  <c r="J84" i="15"/>
  <c r="AI124" i="15"/>
  <c r="R71" i="15"/>
  <c r="R84" i="15"/>
  <c r="AI101" i="15"/>
  <c r="AI74" i="15"/>
  <c r="AI97" i="15"/>
  <c r="AI133" i="15"/>
  <c r="R172" i="15"/>
  <c r="AI85" i="15"/>
  <c r="F137" i="15"/>
  <c r="N107" i="15"/>
  <c r="N115" i="15"/>
  <c r="N87" i="15"/>
  <c r="N122" i="15"/>
  <c r="R99" i="15"/>
  <c r="AE24" i="15"/>
  <c r="R83" i="15"/>
  <c r="R100" i="15"/>
  <c r="AI118" i="15"/>
  <c r="R63" i="15"/>
  <c r="AI115" i="15"/>
  <c r="AI77" i="15"/>
  <c r="J102" i="15"/>
  <c r="R180" i="15"/>
  <c r="N103" i="15"/>
  <c r="R114" i="15"/>
  <c r="F120" i="15"/>
  <c r="AE138" i="15"/>
  <c r="AE190" i="15"/>
  <c r="R110" i="15"/>
  <c r="R108" i="15"/>
  <c r="AT200" i="15"/>
  <c r="AI142" i="15"/>
  <c r="AI112" i="15"/>
  <c r="F32" i="15"/>
  <c r="AI90" i="15"/>
  <c r="R70" i="15"/>
  <c r="N113" i="15"/>
  <c r="N91" i="15"/>
  <c r="AE134" i="15"/>
  <c r="AE92" i="15"/>
  <c r="AE177" i="15"/>
  <c r="AE167" i="15"/>
  <c r="R105" i="15"/>
  <c r="R118" i="15"/>
  <c r="AI86" i="15"/>
  <c r="AI98" i="15"/>
  <c r="AI143" i="15"/>
  <c r="F17" i="15"/>
  <c r="F115" i="15"/>
  <c r="F78" i="15"/>
  <c r="N64" i="15"/>
  <c r="N66" i="15"/>
  <c r="N117" i="15"/>
  <c r="AI130" i="15"/>
  <c r="N23" i="15"/>
  <c r="N56" i="15"/>
  <c r="V132" i="15"/>
  <c r="N88" i="15"/>
  <c r="R148" i="15"/>
  <c r="J140" i="15"/>
  <c r="J74" i="15"/>
  <c r="R117" i="15"/>
  <c r="AE189" i="15"/>
  <c r="AI141" i="15"/>
  <c r="R58" i="15"/>
  <c r="R81" i="15"/>
  <c r="AI145" i="15"/>
  <c r="AI147" i="15"/>
  <c r="N147" i="15"/>
  <c r="F113" i="15"/>
  <c r="N63" i="15"/>
  <c r="AE140" i="15"/>
  <c r="R73" i="15"/>
  <c r="R76" i="15"/>
  <c r="AE90" i="15"/>
  <c r="AE127" i="15"/>
  <c r="N131" i="15"/>
  <c r="N130" i="15"/>
  <c r="N74" i="15"/>
  <c r="R88" i="15"/>
  <c r="AE180" i="15"/>
  <c r="AI100" i="15"/>
  <c r="R90" i="15"/>
  <c r="R140" i="15"/>
  <c r="R198" i="15"/>
  <c r="R162" i="15"/>
  <c r="AI66" i="15"/>
  <c r="AI95" i="15"/>
  <c r="F125" i="15"/>
  <c r="F110" i="15"/>
  <c r="F64" i="15"/>
  <c r="N13" i="15"/>
  <c r="R137" i="15"/>
  <c r="F61" i="15"/>
  <c r="V136" i="15"/>
  <c r="N75" i="15"/>
  <c r="V86" i="15"/>
  <c r="V124" i="15"/>
  <c r="AE131" i="15"/>
  <c r="AE108" i="15"/>
  <c r="AE105" i="15"/>
  <c r="N89" i="15"/>
  <c r="AI109" i="15"/>
  <c r="AI117" i="15"/>
  <c r="AI81" i="15"/>
  <c r="R139" i="15"/>
  <c r="R150" i="15"/>
  <c r="AE29" i="15"/>
  <c r="R182" i="15"/>
  <c r="R191" i="15"/>
  <c r="AI150" i="15"/>
  <c r="AI110" i="15"/>
  <c r="R195" i="15"/>
  <c r="F98" i="15"/>
  <c r="AI93" i="15"/>
  <c r="F127" i="15"/>
  <c r="N35" i="15"/>
  <c r="N136" i="15"/>
  <c r="N60" i="15"/>
  <c r="V107" i="15"/>
  <c r="F72" i="15"/>
  <c r="N84" i="15"/>
  <c r="V121" i="15"/>
  <c r="N121" i="15"/>
  <c r="R133" i="15"/>
  <c r="V98" i="15"/>
  <c r="AE68" i="15"/>
  <c r="R61" i="15"/>
  <c r="R95" i="15"/>
  <c r="AN200" i="15"/>
  <c r="N145" i="15"/>
  <c r="N85" i="15"/>
  <c r="F130" i="15"/>
  <c r="J18" i="15"/>
  <c r="J123" i="15"/>
  <c r="AI76" i="15"/>
  <c r="R147" i="15"/>
  <c r="R78" i="15"/>
  <c r="J108" i="15"/>
  <c r="R170" i="15"/>
  <c r="R161" i="15"/>
  <c r="AI82" i="15"/>
  <c r="AI121" i="15"/>
  <c r="F134" i="15"/>
  <c r="AI103" i="15"/>
  <c r="F74" i="15"/>
  <c r="R179" i="15"/>
  <c r="N43" i="15"/>
  <c r="R107" i="15"/>
  <c r="AE142" i="15"/>
  <c r="N143" i="15"/>
  <c r="AE65" i="15"/>
  <c r="N83" i="15"/>
  <c r="AE93" i="15"/>
  <c r="R91" i="15"/>
  <c r="V101" i="15"/>
  <c r="R97" i="15"/>
  <c r="R57" i="15"/>
  <c r="R102" i="15"/>
  <c r="R87" i="15"/>
  <c r="J91" i="15"/>
  <c r="R145" i="15"/>
  <c r="AI126" i="15"/>
  <c r="J110" i="15"/>
  <c r="R85" i="15"/>
  <c r="R129" i="15"/>
  <c r="AE9" i="15"/>
  <c r="R186" i="15"/>
  <c r="AI108" i="15"/>
  <c r="AI72" i="15"/>
  <c r="AI129" i="15"/>
  <c r="AI84" i="15"/>
  <c r="N41" i="15"/>
  <c r="F89" i="15"/>
  <c r="F82" i="15"/>
  <c r="R163" i="15"/>
  <c r="AI58" i="15"/>
  <c r="R181" i="15"/>
  <c r="J16" i="15"/>
  <c r="N100" i="15"/>
  <c r="AI191" i="15"/>
  <c r="AI194" i="15"/>
  <c r="F108" i="15"/>
  <c r="N114" i="15"/>
  <c r="V102" i="15"/>
  <c r="N77" i="15"/>
  <c r="N86" i="15"/>
  <c r="F86" i="15"/>
  <c r="AI181" i="15"/>
  <c r="AI65" i="15"/>
  <c r="AI170" i="15"/>
  <c r="R101" i="15"/>
  <c r="R134" i="15"/>
  <c r="R121" i="15"/>
  <c r="R115" i="15"/>
  <c r="J113" i="15"/>
  <c r="R112" i="15"/>
  <c r="AE179" i="15"/>
  <c r="N93" i="15"/>
  <c r="J104" i="15"/>
  <c r="N72" i="15"/>
  <c r="F76" i="15"/>
  <c r="J38" i="15"/>
  <c r="AI83" i="15"/>
  <c r="AI134" i="15"/>
  <c r="R104" i="15"/>
  <c r="R111" i="15"/>
  <c r="AI140" i="15"/>
  <c r="AI70" i="15"/>
  <c r="AI79" i="15"/>
  <c r="F60" i="15"/>
  <c r="N40" i="15"/>
  <c r="J34" i="15"/>
  <c r="AI68" i="15"/>
  <c r="N148" i="15"/>
  <c r="R64" i="15"/>
  <c r="AI197" i="15"/>
  <c r="AE75" i="15"/>
  <c r="F111" i="15"/>
  <c r="F83" i="15"/>
  <c r="AE60" i="15"/>
  <c r="AI178" i="15"/>
  <c r="R141" i="15"/>
  <c r="R131" i="15"/>
  <c r="R119" i="15"/>
  <c r="AI148" i="15"/>
  <c r="R120" i="15"/>
  <c r="R130" i="15"/>
  <c r="R103" i="15"/>
  <c r="R123" i="15"/>
  <c r="N62" i="15"/>
  <c r="AE148" i="15"/>
  <c r="AE123" i="15"/>
  <c r="AE102" i="15"/>
  <c r="AE85" i="15"/>
  <c r="R56" i="15"/>
  <c r="AE136" i="15"/>
  <c r="R60" i="15"/>
  <c r="V36" i="15"/>
  <c r="AW200" i="15"/>
  <c r="R20" i="15"/>
  <c r="J66" i="15"/>
  <c r="J89" i="15"/>
  <c r="J137" i="15"/>
  <c r="R25" i="15"/>
  <c r="R35" i="15"/>
  <c r="AM176" i="15"/>
  <c r="R40" i="15"/>
  <c r="J12" i="15"/>
  <c r="V12" i="15"/>
  <c r="V7" i="15"/>
  <c r="J61" i="15"/>
  <c r="AM172" i="15"/>
  <c r="R9" i="15"/>
  <c r="AI15" i="15"/>
  <c r="J56" i="15"/>
  <c r="V32" i="15"/>
  <c r="V43" i="15"/>
  <c r="R18" i="15"/>
  <c r="V16" i="15"/>
  <c r="J35" i="15"/>
  <c r="J36" i="15"/>
  <c r="J26" i="15"/>
  <c r="J10" i="15"/>
  <c r="J44" i="15"/>
  <c r="J37" i="15"/>
  <c r="J17" i="15"/>
  <c r="R6" i="15"/>
  <c r="V17" i="15"/>
  <c r="J86" i="15"/>
  <c r="J97" i="15"/>
  <c r="R43" i="15"/>
  <c r="J117" i="15"/>
  <c r="J65" i="15"/>
  <c r="J29" i="15"/>
  <c r="J40" i="15"/>
  <c r="AP200" i="15"/>
  <c r="J58" i="15"/>
  <c r="J95" i="15"/>
  <c r="R21" i="15"/>
  <c r="AA194" i="15"/>
  <c r="J125" i="15"/>
  <c r="R36" i="15"/>
  <c r="J20" i="15"/>
  <c r="R26" i="15"/>
  <c r="J138" i="15"/>
  <c r="AU200" i="15"/>
  <c r="Y200" i="15" s="1"/>
  <c r="J76" i="15"/>
  <c r="J9" i="15"/>
  <c r="J25" i="15"/>
  <c r="J19" i="15"/>
  <c r="J148" i="15"/>
  <c r="AA71" i="15"/>
  <c r="AI41" i="15"/>
  <c r="J24" i="15"/>
  <c r="J21" i="15"/>
  <c r="J15" i="15"/>
  <c r="V37" i="15"/>
  <c r="J127" i="15"/>
  <c r="AA119" i="15"/>
  <c r="J147" i="15"/>
  <c r="J62" i="15"/>
  <c r="AI43" i="15"/>
  <c r="J111" i="15"/>
  <c r="J98" i="15"/>
  <c r="J6" i="15"/>
  <c r="V198" i="15"/>
  <c r="V185" i="15"/>
  <c r="V195" i="15"/>
  <c r="V186" i="15"/>
  <c r="V190" i="15"/>
  <c r="V179" i="15"/>
  <c r="V191" i="15"/>
  <c r="V173" i="15"/>
  <c r="V161" i="15"/>
  <c r="V177" i="15"/>
  <c r="V196" i="15"/>
  <c r="V170" i="15"/>
  <c r="V178" i="15"/>
  <c r="V197" i="15"/>
  <c r="V166" i="15"/>
  <c r="V189" i="15"/>
  <c r="V193" i="15"/>
  <c r="V174" i="15"/>
  <c r="V182" i="15"/>
  <c r="V163" i="15"/>
  <c r="V169" i="15"/>
  <c r="V167" i="15"/>
  <c r="V194" i="15"/>
  <c r="V164" i="15"/>
  <c r="V172" i="15"/>
  <c r="V183" i="15"/>
  <c r="AE23" i="15"/>
  <c r="AI21" i="15"/>
  <c r="AE161" i="15"/>
  <c r="AQ200" i="15"/>
  <c r="H200" i="15" s="1"/>
  <c r="AE183" i="15"/>
  <c r="AR200" i="15"/>
  <c r="AE185" i="15"/>
  <c r="AE39" i="15"/>
  <c r="AE175" i="15"/>
  <c r="AE10" i="15"/>
  <c r="D200" i="15"/>
  <c r="AE166" i="15"/>
  <c r="J71" i="15"/>
  <c r="J68" i="15"/>
  <c r="AA113" i="15"/>
  <c r="AA148" i="15"/>
  <c r="AA138" i="15"/>
  <c r="AA118" i="15"/>
  <c r="AA126" i="15"/>
  <c r="AA145" i="15"/>
  <c r="AA141" i="15"/>
  <c r="AA114" i="15"/>
  <c r="AA107" i="15"/>
  <c r="AA87" i="15"/>
  <c r="AA56" i="15"/>
  <c r="AA136" i="15"/>
  <c r="AA132" i="15"/>
  <c r="AA124" i="15"/>
  <c r="AA103" i="15"/>
  <c r="AA72" i="15"/>
  <c r="AA112" i="15"/>
  <c r="AA123" i="15"/>
  <c r="AA139" i="15"/>
  <c r="AA117" i="15"/>
  <c r="AA64" i="15"/>
  <c r="AA60" i="15"/>
  <c r="AA133" i="15"/>
  <c r="AA86" i="15"/>
  <c r="AA129" i="15"/>
  <c r="AA111" i="15"/>
  <c r="AA95" i="15"/>
  <c r="AA98" i="15"/>
  <c r="AA88" i="15"/>
  <c r="AA89" i="15"/>
  <c r="AA62" i="15"/>
  <c r="AA143" i="15"/>
  <c r="AA116" i="15"/>
  <c r="AA150" i="15"/>
  <c r="AA134" i="15"/>
  <c r="AA108" i="15"/>
  <c r="AA102" i="15"/>
  <c r="AA105" i="15"/>
  <c r="AA68" i="15"/>
  <c r="AA130" i="15"/>
  <c r="AA147" i="15"/>
  <c r="AA140" i="15"/>
  <c r="AA96" i="15"/>
  <c r="AA58" i="15"/>
  <c r="J79" i="15"/>
  <c r="J115" i="15"/>
  <c r="V42" i="15"/>
  <c r="AE174" i="15"/>
  <c r="AE188" i="15"/>
  <c r="AI39" i="15"/>
  <c r="AI34" i="15"/>
  <c r="AI29" i="15"/>
  <c r="AI24" i="15"/>
  <c r="AI19" i="15"/>
  <c r="AI9" i="15"/>
  <c r="AI37" i="15"/>
  <c r="AI7" i="15"/>
  <c r="AI44" i="15"/>
  <c r="AI42" i="15"/>
  <c r="AI36" i="15"/>
  <c r="AI10" i="15"/>
  <c r="AI16" i="15"/>
  <c r="AI32" i="15"/>
  <c r="AI27" i="15"/>
  <c r="AI26" i="15"/>
  <c r="AE187" i="15"/>
  <c r="AE164" i="15"/>
  <c r="F21" i="15"/>
  <c r="F36" i="15"/>
  <c r="F42" i="15"/>
  <c r="F39" i="15"/>
  <c r="F41" i="15"/>
  <c r="F28" i="15"/>
  <c r="F20" i="15"/>
  <c r="F9" i="15"/>
  <c r="F40" i="15"/>
  <c r="F16" i="15"/>
  <c r="F44" i="15"/>
  <c r="F35" i="15"/>
  <c r="F38" i="15"/>
  <c r="F26" i="15"/>
  <c r="F18" i="15"/>
  <c r="F10" i="15"/>
  <c r="F29" i="15"/>
  <c r="F15" i="15"/>
  <c r="F43" i="15"/>
  <c r="F13" i="15"/>
  <c r="F6" i="15"/>
  <c r="F25" i="15"/>
  <c r="AI17" i="15"/>
  <c r="F8" i="15"/>
  <c r="AE35" i="15"/>
  <c r="J150" i="15"/>
  <c r="J139" i="15"/>
  <c r="J88" i="15"/>
  <c r="J60" i="15"/>
  <c r="J141" i="15"/>
  <c r="J118" i="15"/>
  <c r="J107" i="15"/>
  <c r="J90" i="15"/>
  <c r="J87" i="15"/>
  <c r="J73" i="15"/>
  <c r="J149" i="15"/>
  <c r="J114" i="15"/>
  <c r="J109" i="15"/>
  <c r="J119" i="15"/>
  <c r="J85" i="15"/>
  <c r="J129" i="15"/>
  <c r="J124" i="15"/>
  <c r="J145" i="15"/>
  <c r="J75" i="15"/>
  <c r="J131" i="15"/>
  <c r="J63" i="15"/>
  <c r="J105" i="15"/>
  <c r="J121" i="15"/>
  <c r="J96" i="15"/>
  <c r="J130" i="15"/>
  <c r="J101" i="15"/>
  <c r="J112" i="15"/>
  <c r="J136" i="15"/>
  <c r="J134" i="15"/>
  <c r="J126" i="15"/>
  <c r="J103" i="15"/>
  <c r="J72" i="15"/>
  <c r="J70" i="15"/>
  <c r="J64" i="15"/>
  <c r="J116" i="15"/>
  <c r="J143" i="15"/>
  <c r="J120" i="15"/>
  <c r="J78" i="15"/>
  <c r="J77" i="15"/>
  <c r="V41" i="15"/>
  <c r="J67" i="15"/>
  <c r="F23" i="15"/>
  <c r="AI38" i="15"/>
  <c r="AG200" i="15"/>
  <c r="J92" i="15"/>
  <c r="AA75" i="15"/>
  <c r="AE198" i="15"/>
  <c r="AE172" i="15"/>
  <c r="AE163" i="15"/>
  <c r="AE182" i="15"/>
  <c r="AE178" i="15"/>
  <c r="AE186" i="15"/>
  <c r="AE13" i="15"/>
  <c r="AE193" i="15"/>
  <c r="AI23" i="15"/>
  <c r="AE195" i="15"/>
  <c r="AA172" i="15"/>
  <c r="AE170" i="15"/>
  <c r="AX200" i="15"/>
  <c r="AK200" i="15" s="1"/>
  <c r="F7" i="15"/>
  <c r="AA85" i="15"/>
  <c r="AA74" i="15"/>
  <c r="AC200" i="15"/>
  <c r="L200" i="15"/>
  <c r="AE169" i="15"/>
  <c r="AE44" i="15"/>
  <c r="AE7" i="15"/>
  <c r="AE16" i="15"/>
  <c r="AE19" i="15"/>
  <c r="AE21" i="15"/>
  <c r="AE38" i="15"/>
  <c r="AE26" i="15"/>
  <c r="AE17" i="15"/>
  <c r="AE6" i="15"/>
  <c r="AE37" i="15"/>
  <c r="AE42" i="15"/>
  <c r="AE41" i="15"/>
  <c r="AE32" i="15"/>
  <c r="AE15" i="15"/>
  <c r="AE12" i="15"/>
  <c r="AE27" i="15"/>
  <c r="AE8" i="15"/>
  <c r="AE18" i="15"/>
  <c r="AE36" i="15"/>
  <c r="AE173" i="15"/>
  <c r="AM150" i="15"/>
  <c r="AM102" i="15"/>
  <c r="AE162" i="15"/>
  <c r="AI12" i="15"/>
  <c r="AE40" i="15"/>
  <c r="AE34" i="15"/>
  <c r="AE197" i="15"/>
  <c r="AI35" i="15"/>
  <c r="AV200" i="15"/>
  <c r="AE196" i="15"/>
  <c r="AI28" i="15"/>
  <c r="AE168" i="15"/>
  <c r="F34" i="15"/>
  <c r="V44" i="15"/>
  <c r="V20" i="15"/>
  <c r="V35" i="15"/>
  <c r="V29" i="15"/>
  <c r="V40" i="15"/>
  <c r="V39" i="15"/>
  <c r="V15" i="15"/>
  <c r="V34" i="15"/>
  <c r="V26" i="15"/>
  <c r="V8" i="15"/>
  <c r="V9" i="15"/>
  <c r="V23" i="15"/>
  <c r="V28" i="15"/>
  <c r="V21" i="15"/>
  <c r="V27" i="15"/>
  <c r="V19" i="15"/>
  <c r="V10" i="15"/>
  <c r="V25" i="15"/>
  <c r="V24" i="15"/>
  <c r="V38" i="15"/>
  <c r="V13" i="15"/>
  <c r="AI8" i="15"/>
  <c r="F37" i="15"/>
  <c r="F19" i="15"/>
  <c r="T200" i="15"/>
  <c r="J132" i="15"/>
  <c r="J142" i="15"/>
  <c r="A195" i="14" l="1"/>
  <c r="AG194" i="14"/>
  <c r="D194" i="14"/>
  <c r="S194" i="14"/>
  <c r="H194" i="14"/>
  <c r="D193" i="14"/>
  <c r="AG193" i="14"/>
  <c r="H193" i="14"/>
  <c r="AE193" i="14"/>
  <c r="AG192" i="14"/>
  <c r="S192" i="14"/>
  <c r="S191" i="14"/>
  <c r="AG191" i="14"/>
  <c r="AE191" i="14"/>
  <c r="AG190" i="14"/>
  <c r="S190" i="14"/>
  <c r="AG189" i="14"/>
  <c r="S189" i="14"/>
  <c r="AF189" i="14"/>
  <c r="H189" i="14"/>
  <c r="AG188" i="14"/>
  <c r="S188" i="14"/>
  <c r="AE188" i="14"/>
  <c r="AG187" i="14"/>
  <c r="S187" i="14"/>
  <c r="AG186" i="14"/>
  <c r="AE186" i="14"/>
  <c r="S186" i="14"/>
  <c r="H186" i="14"/>
  <c r="D186" i="14"/>
  <c r="AG185" i="14"/>
  <c r="D185" i="14"/>
  <c r="S185" i="14"/>
  <c r="H185" i="14"/>
  <c r="AG184" i="14"/>
  <c r="S184" i="14"/>
  <c r="AG183" i="14"/>
  <c r="S183" i="14"/>
  <c r="AG182" i="14"/>
  <c r="S182" i="14"/>
  <c r="H182" i="14"/>
  <c r="AE182" i="14"/>
  <c r="AG181" i="14"/>
  <c r="S181" i="14"/>
  <c r="D181" i="14"/>
  <c r="V181" i="14"/>
  <c r="AG180" i="14"/>
  <c r="AE180" i="14"/>
  <c r="D180" i="14"/>
  <c r="AE179" i="14"/>
  <c r="D179" i="14"/>
  <c r="AG178" i="14"/>
  <c r="AG177" i="14"/>
  <c r="S177" i="14"/>
  <c r="D177" i="14"/>
  <c r="AE177" i="14"/>
  <c r="AG175" i="14"/>
  <c r="AF175" i="14"/>
  <c r="S175" i="14"/>
  <c r="H175" i="14"/>
  <c r="D175" i="14"/>
  <c r="S174" i="14"/>
  <c r="AG174" i="14"/>
  <c r="AE174" i="14"/>
  <c r="S173" i="14"/>
  <c r="AG173" i="14"/>
  <c r="AF173" i="14"/>
  <c r="D173" i="14"/>
  <c r="AG172" i="14"/>
  <c r="S172" i="14"/>
  <c r="AE171" i="14"/>
  <c r="V171" i="14"/>
  <c r="AB171" i="14" s="1"/>
  <c r="D171" i="14"/>
  <c r="AG170" i="14"/>
  <c r="D170" i="14"/>
  <c r="AF170" i="14"/>
  <c r="AG169" i="14"/>
  <c r="S169" i="14"/>
  <c r="D169" i="14"/>
  <c r="AE169" i="14"/>
  <c r="AG168" i="14"/>
  <c r="AE168" i="14"/>
  <c r="AG167" i="14"/>
  <c r="AE167" i="14"/>
  <c r="D167" i="14"/>
  <c r="S167" i="14"/>
  <c r="AG166" i="14"/>
  <c r="AE166" i="14"/>
  <c r="V166" i="14"/>
  <c r="S166" i="14"/>
  <c r="AG165" i="14"/>
  <c r="AE165" i="14"/>
  <c r="S164" i="14"/>
  <c r="AG164" i="14"/>
  <c r="D164" i="14"/>
  <c r="S163" i="14"/>
  <c r="AG163" i="14"/>
  <c r="AG162" i="14"/>
  <c r="AE162" i="14"/>
  <c r="D162" i="14"/>
  <c r="AG161" i="14"/>
  <c r="AE161" i="14"/>
  <c r="S161" i="14"/>
  <c r="D161" i="14"/>
  <c r="AE160" i="14"/>
  <c r="S160" i="14"/>
  <c r="AF160" i="14"/>
  <c r="AE159" i="14"/>
  <c r="D159" i="14"/>
  <c r="S158" i="14"/>
  <c r="A149" i="14"/>
  <c r="AG148" i="14"/>
  <c r="S148" i="14"/>
  <c r="D148" i="14"/>
  <c r="AE148" i="14"/>
  <c r="AE147" i="14"/>
  <c r="S147" i="14"/>
  <c r="AE146" i="14"/>
  <c r="S146" i="14"/>
  <c r="AG146" i="14"/>
  <c r="D146" i="14"/>
  <c r="AG144" i="14"/>
  <c r="D144" i="14"/>
  <c r="AE144" i="14"/>
  <c r="AG143" i="14"/>
  <c r="S143" i="14"/>
  <c r="D143" i="14"/>
  <c r="AE143" i="14"/>
  <c r="AF142" i="14"/>
  <c r="AG141" i="14"/>
  <c r="AE141" i="14"/>
  <c r="S141" i="14"/>
  <c r="D141" i="14"/>
  <c r="AG139" i="14"/>
  <c r="H139" i="14"/>
  <c r="D139" i="14"/>
  <c r="AE139" i="14"/>
  <c r="AG138" i="14"/>
  <c r="S138" i="14"/>
  <c r="D138" i="14"/>
  <c r="AE138" i="14"/>
  <c r="AG137" i="14"/>
  <c r="AE137" i="14"/>
  <c r="H137" i="14"/>
  <c r="AE136" i="14"/>
  <c r="S136" i="14"/>
  <c r="AG136" i="14"/>
  <c r="D136" i="14"/>
  <c r="AE135" i="14"/>
  <c r="V135" i="14"/>
  <c r="D135" i="14"/>
  <c r="AG134" i="14"/>
  <c r="D134" i="14"/>
  <c r="AE134" i="14"/>
  <c r="AG133" i="14"/>
  <c r="S133" i="14"/>
  <c r="D133" i="14"/>
  <c r="AE133" i="14"/>
  <c r="AG132" i="14"/>
  <c r="AE132" i="14"/>
  <c r="S132" i="14"/>
  <c r="AE131" i="14"/>
  <c r="AG131" i="14"/>
  <c r="D131" i="14"/>
  <c r="AE130" i="14"/>
  <c r="D130" i="14"/>
  <c r="AG129" i="14"/>
  <c r="H129" i="14"/>
  <c r="AF129" i="14"/>
  <c r="D129" i="14"/>
  <c r="AG128" i="14"/>
  <c r="S128" i="14"/>
  <c r="H128" i="14"/>
  <c r="D128" i="14"/>
  <c r="AE128" i="14"/>
  <c r="AG127" i="14"/>
  <c r="AG126" i="14"/>
  <c r="S126" i="14"/>
  <c r="AE125" i="14"/>
  <c r="D125" i="14"/>
  <c r="AE124" i="14"/>
  <c r="AG123" i="14"/>
  <c r="S123" i="14"/>
  <c r="D123" i="14"/>
  <c r="AE123" i="14"/>
  <c r="AE122" i="14"/>
  <c r="AG122" i="14"/>
  <c r="S122" i="14"/>
  <c r="D122" i="14"/>
  <c r="AE121" i="14"/>
  <c r="S121" i="14"/>
  <c r="AF121" i="14"/>
  <c r="AG119" i="14"/>
  <c r="AG118" i="14"/>
  <c r="S118" i="14"/>
  <c r="D118" i="14"/>
  <c r="AE118" i="14"/>
  <c r="AG117" i="14"/>
  <c r="AE117" i="14"/>
  <c r="S117" i="14"/>
  <c r="V116" i="14"/>
  <c r="AG116" i="14"/>
  <c r="AE115" i="14"/>
  <c r="V115" i="14"/>
  <c r="H115" i="14"/>
  <c r="AF115" i="14"/>
  <c r="D115" i="14"/>
  <c r="AG114" i="14"/>
  <c r="D114" i="14"/>
  <c r="S113" i="14"/>
  <c r="AF113" i="14"/>
  <c r="H113" i="14"/>
  <c r="D113" i="14"/>
  <c r="AG112" i="14"/>
  <c r="S112" i="14"/>
  <c r="AF112" i="14"/>
  <c r="H112" i="14"/>
  <c r="D112" i="14"/>
  <c r="S111" i="14"/>
  <c r="AG111" i="14"/>
  <c r="D111" i="14"/>
  <c r="AG109" i="14"/>
  <c r="AG107" i="14"/>
  <c r="AE107" i="14"/>
  <c r="AG106" i="14"/>
  <c r="AE106" i="14"/>
  <c r="S106" i="14"/>
  <c r="D106" i="14"/>
  <c r="AE105" i="14"/>
  <c r="D105" i="14"/>
  <c r="AG103" i="14"/>
  <c r="S103" i="14"/>
  <c r="AG102" i="14"/>
  <c r="S102" i="14"/>
  <c r="H102" i="14"/>
  <c r="AG101" i="14"/>
  <c r="AE101" i="14"/>
  <c r="S101" i="14"/>
  <c r="AF100" i="14"/>
  <c r="AE100" i="14"/>
  <c r="AG99" i="14"/>
  <c r="D99" i="14"/>
  <c r="AG98" i="14"/>
  <c r="S98" i="14"/>
  <c r="AE98" i="14"/>
  <c r="AG97" i="14"/>
  <c r="AG96" i="14"/>
  <c r="V96" i="14"/>
  <c r="Z96" i="14" s="1"/>
  <c r="H96" i="14"/>
  <c r="AF95" i="14"/>
  <c r="AG94" i="14"/>
  <c r="S94" i="14"/>
  <c r="H94" i="14"/>
  <c r="D94" i="14"/>
  <c r="S93" i="14"/>
  <c r="AG93" i="14"/>
  <c r="D93" i="14"/>
  <c r="AE93" i="14"/>
  <c r="AG92" i="14"/>
  <c r="V92" i="14"/>
  <c r="X92" i="14" s="1"/>
  <c r="AG91" i="14"/>
  <c r="S90" i="14"/>
  <c r="AG89" i="14"/>
  <c r="AG88" i="14"/>
  <c r="D88" i="14"/>
  <c r="AE88" i="14"/>
  <c r="AE87" i="14"/>
  <c r="D87" i="14"/>
  <c r="AE86" i="14"/>
  <c r="AE85" i="14"/>
  <c r="S85" i="14"/>
  <c r="AG85" i="14"/>
  <c r="D85" i="14"/>
  <c r="AF84" i="14"/>
  <c r="AE84" i="14"/>
  <c r="H84" i="14"/>
  <c r="V83" i="14"/>
  <c r="Z83" i="14" s="1"/>
  <c r="S83" i="14"/>
  <c r="AG83" i="14"/>
  <c r="D83" i="14"/>
  <c r="AE83" i="14"/>
  <c r="AG82" i="14"/>
  <c r="D82" i="14"/>
  <c r="AG81" i="14"/>
  <c r="AE81" i="14"/>
  <c r="D81" i="14"/>
  <c r="AE80" i="14"/>
  <c r="AG79" i="14"/>
  <c r="AG78" i="14"/>
  <c r="D78" i="14"/>
  <c r="V77" i="14"/>
  <c r="AG76" i="14"/>
  <c r="H75" i="14"/>
  <c r="V75" i="14"/>
  <c r="Z75" i="14" s="1"/>
  <c r="AG74" i="14"/>
  <c r="AE74" i="14"/>
  <c r="D74" i="14"/>
  <c r="S73" i="14"/>
  <c r="AG73" i="14"/>
  <c r="D73" i="14"/>
  <c r="AE73" i="14"/>
  <c r="D72" i="14"/>
  <c r="AE72" i="14"/>
  <c r="AE70" i="14"/>
  <c r="V70" i="14"/>
  <c r="AB70" i="14" s="1"/>
  <c r="S70" i="14"/>
  <c r="D70" i="14"/>
  <c r="AE69" i="14"/>
  <c r="AF69" i="14"/>
  <c r="AE68" i="14"/>
  <c r="S68" i="14"/>
  <c r="AG68" i="14"/>
  <c r="D68" i="14"/>
  <c r="AG67" i="14"/>
  <c r="AE67" i="14"/>
  <c r="D67" i="14"/>
  <c r="S67" i="14"/>
  <c r="AE66" i="14"/>
  <c r="D66" i="14"/>
  <c r="O149" i="14"/>
  <c r="AE65" i="14"/>
  <c r="S65" i="14"/>
  <c r="AG65" i="14"/>
  <c r="V65" i="14"/>
  <c r="D65" i="14"/>
  <c r="AF64" i="14"/>
  <c r="AE64" i="14"/>
  <c r="H64" i="14"/>
  <c r="D64" i="14"/>
  <c r="S63" i="14"/>
  <c r="AG63" i="14"/>
  <c r="AG62" i="14"/>
  <c r="AF62" i="14"/>
  <c r="AG61" i="14"/>
  <c r="AE61" i="14"/>
  <c r="S61" i="14"/>
  <c r="H61" i="14"/>
  <c r="D61" i="14"/>
  <c r="AE60" i="14"/>
  <c r="S60" i="14"/>
  <c r="D60" i="14"/>
  <c r="AG58" i="14"/>
  <c r="AE58" i="14"/>
  <c r="AG57" i="14"/>
  <c r="S57" i="14"/>
  <c r="AF57" i="14"/>
  <c r="D57" i="14"/>
  <c r="AG56" i="14"/>
  <c r="H56" i="14"/>
  <c r="AG55" i="14"/>
  <c r="AE55" i="14"/>
  <c r="S55" i="14"/>
  <c r="V55" i="14"/>
  <c r="D55" i="14"/>
  <c r="AG54" i="14"/>
  <c r="H54" i="14"/>
  <c r="A45" i="14"/>
  <c r="V44" i="14"/>
  <c r="Z44" i="14" s="1"/>
  <c r="S44" i="14"/>
  <c r="AG44" i="14"/>
  <c r="AF44" i="14"/>
  <c r="D44" i="14"/>
  <c r="AE44" i="14"/>
  <c r="S43" i="14"/>
  <c r="H43" i="14"/>
  <c r="S42" i="14"/>
  <c r="AG42" i="14"/>
  <c r="AE42" i="14"/>
  <c r="AG41" i="14"/>
  <c r="S41" i="14"/>
  <c r="AE41" i="14"/>
  <c r="AG40" i="14"/>
  <c r="AE40" i="14"/>
  <c r="S40" i="14"/>
  <c r="D40" i="14"/>
  <c r="S39" i="14"/>
  <c r="AG39" i="14"/>
  <c r="AF39" i="14"/>
  <c r="D39" i="14"/>
  <c r="AE39" i="14"/>
  <c r="AG38" i="14"/>
  <c r="AF38" i="14"/>
  <c r="S38" i="14"/>
  <c r="H38" i="14"/>
  <c r="D38" i="14"/>
  <c r="AG37" i="14"/>
  <c r="AE37" i="14"/>
  <c r="AG36" i="14"/>
  <c r="S36" i="14"/>
  <c r="H36" i="14"/>
  <c r="AE35" i="14"/>
  <c r="S35" i="14"/>
  <c r="AG35" i="14"/>
  <c r="H35" i="14"/>
  <c r="D35" i="14"/>
  <c r="V34" i="14"/>
  <c r="Z34" i="14" s="1"/>
  <c r="S34" i="14"/>
  <c r="AG34" i="14"/>
  <c r="AF34" i="14"/>
  <c r="D34" i="14"/>
  <c r="AE34" i="14"/>
  <c r="AG33" i="14"/>
  <c r="AE33" i="14"/>
  <c r="S33" i="14"/>
  <c r="D33" i="14"/>
  <c r="AG32" i="14"/>
  <c r="AE32" i="14"/>
  <c r="AG31" i="14"/>
  <c r="AE31" i="14"/>
  <c r="S31" i="14"/>
  <c r="H31" i="14"/>
  <c r="D31" i="14"/>
  <c r="AE30" i="14"/>
  <c r="S30" i="14"/>
  <c r="D30" i="14"/>
  <c r="AG29" i="14"/>
  <c r="AF29" i="14"/>
  <c r="D29" i="14"/>
  <c r="AE29" i="14"/>
  <c r="AG28" i="14"/>
  <c r="AF28" i="14"/>
  <c r="S28" i="14"/>
  <c r="H28" i="14"/>
  <c r="D28" i="14"/>
  <c r="AG27" i="14"/>
  <c r="AE27" i="14"/>
  <c r="AG26" i="14"/>
  <c r="S26" i="14"/>
  <c r="H26" i="14"/>
  <c r="AG25" i="14"/>
  <c r="AF25" i="14"/>
  <c r="AE25" i="14"/>
  <c r="S25" i="14"/>
  <c r="H25" i="14"/>
  <c r="D25" i="14"/>
  <c r="V24" i="14"/>
  <c r="AB24" i="14" s="1"/>
  <c r="AG24" i="14"/>
  <c r="AF24" i="14"/>
  <c r="D24" i="14"/>
  <c r="AE24" i="14"/>
  <c r="AG23" i="14"/>
  <c r="AF23" i="14"/>
  <c r="AE23" i="14"/>
  <c r="S23" i="14"/>
  <c r="H23" i="14"/>
  <c r="V23" i="14"/>
  <c r="S22" i="14"/>
  <c r="AG22" i="14"/>
  <c r="AE22" i="14"/>
  <c r="AG21" i="14"/>
  <c r="AE21" i="14"/>
  <c r="S21" i="14"/>
  <c r="H21" i="14"/>
  <c r="D21" i="14"/>
  <c r="AE20" i="14"/>
  <c r="AG20" i="14"/>
  <c r="H20" i="14"/>
  <c r="D20" i="14"/>
  <c r="AG19" i="14"/>
  <c r="AF19" i="14"/>
  <c r="D19" i="14"/>
  <c r="AE19" i="14"/>
  <c r="AG18" i="14"/>
  <c r="AE18" i="14"/>
  <c r="S18" i="14"/>
  <c r="AG17" i="14"/>
  <c r="Q45" i="14"/>
  <c r="AE17" i="14"/>
  <c r="AG16" i="14"/>
  <c r="AE16" i="14"/>
  <c r="S16" i="14"/>
  <c r="D16" i="14"/>
  <c r="AE15" i="14"/>
  <c r="S15" i="14"/>
  <c r="M45" i="14"/>
  <c r="D15" i="14"/>
  <c r="AG14" i="14"/>
  <c r="AF14" i="14"/>
  <c r="D14" i="14"/>
  <c r="AE14" i="14"/>
  <c r="S13" i="14"/>
  <c r="AG12" i="14"/>
  <c r="O45" i="14"/>
  <c r="AE12" i="14"/>
  <c r="AG11" i="14"/>
  <c r="AE11" i="14"/>
  <c r="S11" i="14"/>
  <c r="H11" i="14"/>
  <c r="D11" i="14"/>
  <c r="AG10" i="14"/>
  <c r="AF10" i="14"/>
  <c r="AE10" i="14"/>
  <c r="S10" i="14"/>
  <c r="H10" i="14"/>
  <c r="D10" i="14"/>
  <c r="V9" i="14"/>
  <c r="Z9" i="14" s="1"/>
  <c r="S9" i="14"/>
  <c r="AG9" i="14"/>
  <c r="AF9" i="14"/>
  <c r="D9" i="14"/>
  <c r="AE9" i="14"/>
  <c r="D8" i="14"/>
  <c r="L45" i="14"/>
  <c r="K45" i="14"/>
  <c r="S7" i="14"/>
  <c r="AG7" i="14"/>
  <c r="N45" i="14"/>
  <c r="X24" i="14" l="1"/>
  <c r="A197" i="14"/>
  <c r="X70" i="14"/>
  <c r="Z92" i="14"/>
  <c r="AB92" i="14"/>
  <c r="X171" i="14"/>
  <c r="AF82" i="14"/>
  <c r="H82" i="14"/>
  <c r="H33" i="14"/>
  <c r="AF33" i="14"/>
  <c r="AF74" i="14"/>
  <c r="H74" i="14"/>
  <c r="H16" i="14"/>
  <c r="AF16" i="14"/>
  <c r="H18" i="14"/>
  <c r="AF18" i="14"/>
  <c r="H41" i="14"/>
  <c r="AF41" i="14"/>
  <c r="AF126" i="14"/>
  <c r="H126" i="14"/>
  <c r="Z77" i="14"/>
  <c r="AB77" i="14"/>
  <c r="X77" i="14"/>
  <c r="H89" i="14"/>
  <c r="AF89" i="14"/>
  <c r="AB55" i="14"/>
  <c r="Z55" i="14"/>
  <c r="X55" i="14"/>
  <c r="AF67" i="14"/>
  <c r="H67" i="14"/>
  <c r="H127" i="14"/>
  <c r="AF127" i="14"/>
  <c r="H13" i="14"/>
  <c r="AF13" i="14"/>
  <c r="AF80" i="14"/>
  <c r="H80" i="14"/>
  <c r="AB65" i="14"/>
  <c r="Z65" i="14"/>
  <c r="X65" i="14"/>
  <c r="H179" i="14"/>
  <c r="AF179" i="14"/>
  <c r="AE56" i="14"/>
  <c r="AE75" i="14"/>
  <c r="H95" i="14"/>
  <c r="AF101" i="14"/>
  <c r="H101" i="14"/>
  <c r="AE145" i="14"/>
  <c r="V145" i="14"/>
  <c r="V194" i="14"/>
  <c r="AF194" i="14"/>
  <c r="AG8" i="14"/>
  <c r="AB9" i="14"/>
  <c r="V26" i="14"/>
  <c r="S32" i="14"/>
  <c r="V43" i="14"/>
  <c r="AE43" i="14"/>
  <c r="C149" i="14"/>
  <c r="AE54" i="14"/>
  <c r="AD149" i="14"/>
  <c r="S54" i="14"/>
  <c r="V56" i="14"/>
  <c r="AF56" i="14"/>
  <c r="AB75" i="14"/>
  <c r="D145" i="14"/>
  <c r="AE163" i="14"/>
  <c r="D163" i="14"/>
  <c r="V163" i="14"/>
  <c r="H168" i="14"/>
  <c r="AF168" i="14"/>
  <c r="AF190" i="14"/>
  <c r="H190" i="14"/>
  <c r="C45" i="14"/>
  <c r="V8" i="14"/>
  <c r="V14" i="14"/>
  <c r="D26" i="14"/>
  <c r="D43" i="14"/>
  <c r="AF43" i="14"/>
  <c r="D54" i="14"/>
  <c r="D56" i="14"/>
  <c r="S66" i="14"/>
  <c r="AG66" i="14"/>
  <c r="D75" i="14"/>
  <c r="D76" i="14"/>
  <c r="AE92" i="14"/>
  <c r="H100" i="14"/>
  <c r="H163" i="14"/>
  <c r="AF163" i="14"/>
  <c r="AF183" i="14"/>
  <c r="H183" i="14"/>
  <c r="V11" i="14"/>
  <c r="S17" i="14"/>
  <c r="AE26" i="14"/>
  <c r="V28" i="14"/>
  <c r="AE28" i="14"/>
  <c r="AG43" i="14"/>
  <c r="AB44" i="14"/>
  <c r="AF54" i="14"/>
  <c r="V57" i="14"/>
  <c r="AE57" i="14"/>
  <c r="AF75" i="14"/>
  <c r="AF77" i="14"/>
  <c r="H77" i="14"/>
  <c r="AE82" i="14"/>
  <c r="D84" i="14"/>
  <c r="V84" i="14"/>
  <c r="D92" i="14"/>
  <c r="AF36" i="14"/>
  <c r="V63" i="14"/>
  <c r="D63" i="14"/>
  <c r="AF191" i="14"/>
  <c r="H191" i="14"/>
  <c r="AF21" i="14"/>
  <c r="V41" i="14"/>
  <c r="AA149" i="14"/>
  <c r="AF61" i="14"/>
  <c r="V61" i="14"/>
  <c r="AC149" i="14"/>
  <c r="D13" i="14"/>
  <c r="S20" i="14"/>
  <c r="H57" i="14"/>
  <c r="Z70" i="14"/>
  <c r="AE90" i="14"/>
  <c r="AF136" i="14"/>
  <c r="H136" i="14"/>
  <c r="AG142" i="14"/>
  <c r="AF167" i="14"/>
  <c r="H167" i="14"/>
  <c r="V167" i="14"/>
  <c r="V180" i="14"/>
  <c r="AF180" i="14"/>
  <c r="V182" i="14"/>
  <c r="AF182" i="14"/>
  <c r="AG13" i="14"/>
  <c r="V31" i="14"/>
  <c r="S37" i="14"/>
  <c r="M149" i="14"/>
  <c r="V69" i="14"/>
  <c r="AE110" i="14"/>
  <c r="V110" i="14"/>
  <c r="D110" i="14"/>
  <c r="AF116" i="14"/>
  <c r="H116" i="14"/>
  <c r="AF130" i="14"/>
  <c r="H130" i="14"/>
  <c r="V130" i="14"/>
  <c r="AF145" i="14"/>
  <c r="H145" i="14"/>
  <c r="H180" i="14"/>
  <c r="AF181" i="14"/>
  <c r="H181" i="14"/>
  <c r="AC45" i="14"/>
  <c r="AB135" i="14"/>
  <c r="Z135" i="14"/>
  <c r="X135" i="14"/>
  <c r="D23" i="14"/>
  <c r="H62" i="14"/>
  <c r="AF87" i="14"/>
  <c r="H87" i="14"/>
  <c r="AB115" i="14"/>
  <c r="Z115" i="14"/>
  <c r="X115" i="14"/>
  <c r="AF65" i="14"/>
  <c r="H65" i="14"/>
  <c r="AE189" i="14"/>
  <c r="D189" i="14"/>
  <c r="V189" i="14"/>
  <c r="AF161" i="14"/>
  <c r="H161" i="14"/>
  <c r="V161" i="14"/>
  <c r="P45" i="14"/>
  <c r="AG15" i="14"/>
  <c r="V19" i="14"/>
  <c r="X34" i="14"/>
  <c r="N149" i="14"/>
  <c r="D69" i="14"/>
  <c r="AG69" i="14"/>
  <c r="S77" i="14"/>
  <c r="AG77" i="14"/>
  <c r="V80" i="14"/>
  <c r="V90" i="14"/>
  <c r="D127" i="14"/>
  <c r="V127" i="14"/>
  <c r="AE127" i="14"/>
  <c r="D142" i="14"/>
  <c r="V142" i="14"/>
  <c r="AE142" i="14"/>
  <c r="AE76" i="14"/>
  <c r="V95" i="14"/>
  <c r="AE95" i="14"/>
  <c r="D95" i="14"/>
  <c r="S14" i="14"/>
  <c r="AB181" i="14"/>
  <c r="Z181" i="14"/>
  <c r="X181" i="14"/>
  <c r="K149" i="14"/>
  <c r="AE71" i="14"/>
  <c r="D71" i="14"/>
  <c r="AF93" i="14"/>
  <c r="H93" i="14"/>
  <c r="V93" i="14"/>
  <c r="AF11" i="14"/>
  <c r="S19" i="14"/>
  <c r="AG30" i="14"/>
  <c r="H59" i="14"/>
  <c r="AF59" i="14"/>
  <c r="S78" i="14"/>
  <c r="V16" i="14"/>
  <c r="V33" i="14"/>
  <c r="V68" i="14"/>
  <c r="S86" i="14"/>
  <c r="AG86" i="14"/>
  <c r="D89" i="14"/>
  <c r="V89" i="14"/>
  <c r="AE89" i="14"/>
  <c r="D90" i="14"/>
  <c r="S108" i="14"/>
  <c r="AG108" i="14"/>
  <c r="H108" i="14"/>
  <c r="H142" i="14"/>
  <c r="AB83" i="14"/>
  <c r="X83" i="14"/>
  <c r="S12" i="14"/>
  <c r="AF125" i="14"/>
  <c r="H125" i="14"/>
  <c r="V125" i="14"/>
  <c r="AE8" i="14"/>
  <c r="D41" i="14"/>
  <c r="D80" i="14"/>
  <c r="S80" i="14"/>
  <c r="AE13" i="14"/>
  <c r="L149" i="14"/>
  <c r="V87" i="14"/>
  <c r="AF31" i="14"/>
  <c r="V67" i="14"/>
  <c r="H69" i="14"/>
  <c r="AF90" i="14"/>
  <c r="AF110" i="14"/>
  <c r="H110" i="14"/>
  <c r="V120" i="14"/>
  <c r="AE120" i="14"/>
  <c r="D120" i="14"/>
  <c r="AF139" i="14"/>
  <c r="Z23" i="14"/>
  <c r="X23" i="14"/>
  <c r="AF184" i="14"/>
  <c r="H184" i="14"/>
  <c r="X44" i="14"/>
  <c r="V82" i="14"/>
  <c r="AF7" i="14"/>
  <c r="H7" i="14"/>
  <c r="S64" i="14"/>
  <c r="AG64" i="14"/>
  <c r="AF73" i="14"/>
  <c r="H73" i="14"/>
  <c r="AB34" i="14"/>
  <c r="AF35" i="14"/>
  <c r="S59" i="14"/>
  <c r="AG59" i="14"/>
  <c r="AF70" i="14"/>
  <c r="H70" i="14"/>
  <c r="H90" i="14"/>
  <c r="S100" i="14"/>
  <c r="AG100" i="14"/>
  <c r="H109" i="14"/>
  <c r="AF109" i="14"/>
  <c r="AF97" i="14"/>
  <c r="H97" i="14"/>
  <c r="AF17" i="14"/>
  <c r="H17" i="14"/>
  <c r="AF146" i="14"/>
  <c r="H146" i="14"/>
  <c r="AE91" i="14"/>
  <c r="D91" i="14"/>
  <c r="V18" i="14"/>
  <c r="S8" i="14"/>
  <c r="D18" i="14"/>
  <c r="S24" i="14"/>
  <c r="V39" i="14"/>
  <c r="V88" i="14"/>
  <c r="V122" i="14"/>
  <c r="S29" i="14"/>
  <c r="W45" i="14"/>
  <c r="AF20" i="14"/>
  <c r="V36" i="14"/>
  <c r="AE63" i="14"/>
  <c r="S84" i="14"/>
  <c r="AG84" i="14"/>
  <c r="S104" i="14"/>
  <c r="AG104" i="14"/>
  <c r="H114" i="14"/>
  <c r="AF114" i="14"/>
  <c r="AF120" i="14"/>
  <c r="H120" i="14"/>
  <c r="AF135" i="14"/>
  <c r="H135" i="14"/>
  <c r="AF178" i="14"/>
  <c r="H178" i="14"/>
  <c r="Y149" i="14"/>
  <c r="S71" i="14"/>
  <c r="AG71" i="14"/>
  <c r="AF26" i="14"/>
  <c r="S87" i="14"/>
  <c r="AG87" i="14"/>
  <c r="AF188" i="14"/>
  <c r="H188" i="14"/>
  <c r="AB23" i="14"/>
  <c r="Z24" i="14"/>
  <c r="D36" i="14"/>
  <c r="V54" i="14"/>
  <c r="S58" i="14"/>
  <c r="V62" i="14"/>
  <c r="AE62" i="14"/>
  <c r="X75" i="14"/>
  <c r="V79" i="14"/>
  <c r="AE108" i="14"/>
  <c r="V108" i="14"/>
  <c r="D108" i="14"/>
  <c r="AF140" i="14"/>
  <c r="H140" i="14"/>
  <c r="M195" i="14"/>
  <c r="AF119" i="14"/>
  <c r="H119" i="14"/>
  <c r="AD45" i="14"/>
  <c r="X9" i="14"/>
  <c r="H107" i="14"/>
  <c r="AF107" i="14"/>
  <c r="H132" i="14"/>
  <c r="AF132" i="14"/>
  <c r="V29" i="14"/>
  <c r="D77" i="14"/>
  <c r="AE77" i="14"/>
  <c r="AF55" i="14"/>
  <c r="H55" i="14"/>
  <c r="V13" i="14"/>
  <c r="H160" i="14"/>
  <c r="Y45" i="14"/>
  <c r="AA45" i="14"/>
  <c r="V21" i="14"/>
  <c r="S27" i="14"/>
  <c r="AE36" i="14"/>
  <c r="V38" i="14"/>
  <c r="AE38" i="14"/>
  <c r="R45" i="14"/>
  <c r="W149" i="14"/>
  <c r="D62" i="14"/>
  <c r="S72" i="14"/>
  <c r="AG72" i="14"/>
  <c r="AE113" i="14"/>
  <c r="V113" i="14"/>
  <c r="AB116" i="14"/>
  <c r="X116" i="14"/>
  <c r="Z116" i="14"/>
  <c r="AF137" i="14"/>
  <c r="N195" i="14"/>
  <c r="AF92" i="14"/>
  <c r="D97" i="14"/>
  <c r="AE97" i="14"/>
  <c r="AE109" i="14"/>
  <c r="AF128" i="14"/>
  <c r="V128" i="14"/>
  <c r="V140" i="14"/>
  <c r="AE140" i="14"/>
  <c r="K195" i="14"/>
  <c r="Z166" i="14"/>
  <c r="AB166" i="14"/>
  <c r="X166" i="14"/>
  <c r="V178" i="14"/>
  <c r="AE178" i="14"/>
  <c r="V12" i="14"/>
  <c r="V17" i="14"/>
  <c r="V22" i="14"/>
  <c r="V27" i="14"/>
  <c r="V32" i="14"/>
  <c r="V37" i="14"/>
  <c r="AG60" i="14"/>
  <c r="V64" i="14"/>
  <c r="S79" i="14"/>
  <c r="H92" i="14"/>
  <c r="D96" i="14"/>
  <c r="AE96" i="14"/>
  <c r="D107" i="14"/>
  <c r="V107" i="14"/>
  <c r="D109" i="14"/>
  <c r="S116" i="14"/>
  <c r="D140" i="14"/>
  <c r="H144" i="14"/>
  <c r="AF144" i="14"/>
  <c r="L195" i="14"/>
  <c r="S165" i="14"/>
  <c r="V173" i="14"/>
  <c r="D178" i="14"/>
  <c r="AF186" i="14"/>
  <c r="AF83" i="14"/>
  <c r="H83" i="14"/>
  <c r="AF94" i="14"/>
  <c r="V94" i="14"/>
  <c r="AE176" i="14"/>
  <c r="D176" i="14"/>
  <c r="H9" i="14"/>
  <c r="V10" i="14"/>
  <c r="H14" i="14"/>
  <c r="V15" i="14"/>
  <c r="H19" i="14"/>
  <c r="V20" i="14"/>
  <c r="H24" i="14"/>
  <c r="V25" i="14"/>
  <c r="H29" i="14"/>
  <c r="V30" i="14"/>
  <c r="H34" i="14"/>
  <c r="V35" i="14"/>
  <c r="H39" i="14"/>
  <c r="H44" i="14"/>
  <c r="D58" i="14"/>
  <c r="V59" i="14"/>
  <c r="V73" i="14"/>
  <c r="S88" i="14"/>
  <c r="AF96" i="14"/>
  <c r="AE119" i="14"/>
  <c r="V119" i="14"/>
  <c r="D121" i="14"/>
  <c r="V121" i="14"/>
  <c r="AF122" i="14"/>
  <c r="H122" i="14"/>
  <c r="P195" i="14"/>
  <c r="AG159" i="14"/>
  <c r="S159" i="14"/>
  <c r="D7" i="14"/>
  <c r="D12" i="14"/>
  <c r="D17" i="14"/>
  <c r="D22" i="14"/>
  <c r="D27" i="14"/>
  <c r="D32" i="14"/>
  <c r="D37" i="14"/>
  <c r="D42" i="14"/>
  <c r="D59" i="14"/>
  <c r="AE59" i="14"/>
  <c r="S74" i="14"/>
  <c r="S81" i="14"/>
  <c r="S89" i="14"/>
  <c r="V106" i="14"/>
  <c r="AF108" i="14"/>
  <c r="D119" i="14"/>
  <c r="H121" i="14"/>
  <c r="S131" i="14"/>
  <c r="Q195" i="14"/>
  <c r="V176" i="14"/>
  <c r="D187" i="14"/>
  <c r="AE187" i="14"/>
  <c r="V187" i="14"/>
  <c r="AE184" i="14"/>
  <c r="D184" i="14"/>
  <c r="V184" i="14"/>
  <c r="AF187" i="14"/>
  <c r="H187" i="14"/>
  <c r="S145" i="14"/>
  <c r="AG145" i="14"/>
  <c r="S56" i="14"/>
  <c r="S62" i="14"/>
  <c r="AE78" i="14"/>
  <c r="AG90" i="14"/>
  <c r="S91" i="14"/>
  <c r="AF102" i="14"/>
  <c r="S110" i="14"/>
  <c r="AG110" i="14"/>
  <c r="S144" i="14"/>
  <c r="D168" i="14"/>
  <c r="V168" i="14"/>
  <c r="AF141" i="14"/>
  <c r="H141" i="14"/>
  <c r="AG75" i="14"/>
  <c r="D79" i="14"/>
  <c r="AE79" i="14"/>
  <c r="S82" i="14"/>
  <c r="S97" i="14"/>
  <c r="D102" i="14"/>
  <c r="V102" i="14"/>
  <c r="AE102" i="14"/>
  <c r="V117" i="14"/>
  <c r="AE170" i="14"/>
  <c r="AE7" i="14"/>
  <c r="P149" i="14"/>
  <c r="S69" i="14"/>
  <c r="S75" i="14"/>
  <c r="D86" i="14"/>
  <c r="S92" i="14"/>
  <c r="D101" i="14"/>
  <c r="V101" i="14"/>
  <c r="AE103" i="14"/>
  <c r="D103" i="14"/>
  <c r="AG113" i="14"/>
  <c r="W195" i="14"/>
  <c r="AF171" i="14"/>
  <c r="H171" i="14"/>
  <c r="Q149" i="14"/>
  <c r="Q197" i="14" s="1"/>
  <c r="S96" i="14"/>
  <c r="V97" i="14"/>
  <c r="V109" i="14"/>
  <c r="AE114" i="14"/>
  <c r="V114" i="14"/>
  <c r="S124" i="14"/>
  <c r="AG124" i="14"/>
  <c r="AG160" i="14"/>
  <c r="AF166" i="14"/>
  <c r="H166" i="14"/>
  <c r="H170" i="14"/>
  <c r="H173" i="14"/>
  <c r="H124" i="14"/>
  <c r="AF124" i="14"/>
  <c r="R149" i="14"/>
  <c r="S76" i="14"/>
  <c r="AB96" i="14"/>
  <c r="X96" i="14"/>
  <c r="D100" i="14"/>
  <c r="V100" i="14"/>
  <c r="D116" i="14"/>
  <c r="AE116" i="14"/>
  <c r="V124" i="14"/>
  <c r="V183" i="14"/>
  <c r="AE183" i="14"/>
  <c r="D183" i="14"/>
  <c r="AG80" i="14"/>
  <c r="O195" i="14"/>
  <c r="O197" i="14" s="1"/>
  <c r="Z171" i="14"/>
  <c r="AG70" i="14"/>
  <c r="V74" i="14"/>
  <c r="S105" i="14"/>
  <c r="AG105" i="14"/>
  <c r="S99" i="14"/>
  <c r="AG121" i="14"/>
  <c r="S125" i="14"/>
  <c r="AG125" i="14"/>
  <c r="AE129" i="14"/>
  <c r="V129" i="14"/>
  <c r="S134" i="14"/>
  <c r="S135" i="14"/>
  <c r="AG135" i="14"/>
  <c r="R195" i="14"/>
  <c r="AG158" i="14"/>
  <c r="V185" i="14"/>
  <c r="AF185" i="14"/>
  <c r="V112" i="14"/>
  <c r="V118" i="14"/>
  <c r="S119" i="14"/>
  <c r="S137" i="14"/>
  <c r="S176" i="14"/>
  <c r="AG176" i="14"/>
  <c r="V192" i="14"/>
  <c r="AE192" i="14"/>
  <c r="D192" i="14"/>
  <c r="AE104" i="14"/>
  <c r="D132" i="14"/>
  <c r="V132" i="14"/>
  <c r="Y195" i="14"/>
  <c r="V164" i="14"/>
  <c r="AE164" i="14"/>
  <c r="D104" i="14"/>
  <c r="S107" i="14"/>
  <c r="D117" i="14"/>
  <c r="S127" i="14"/>
  <c r="D147" i="14"/>
  <c r="V147" i="14"/>
  <c r="AG179" i="14"/>
  <c r="S179" i="14"/>
  <c r="S95" i="14"/>
  <c r="AG95" i="14"/>
  <c r="S120" i="14"/>
  <c r="AG120" i="14"/>
  <c r="S139" i="14"/>
  <c r="S140" i="14"/>
  <c r="AG140" i="14"/>
  <c r="AA195" i="14"/>
  <c r="D172" i="14"/>
  <c r="V172" i="14"/>
  <c r="AE172" i="14"/>
  <c r="D98" i="14"/>
  <c r="AE111" i="14"/>
  <c r="S114" i="14"/>
  <c r="D124" i="14"/>
  <c r="AC195" i="14"/>
  <c r="S162" i="14"/>
  <c r="S178" i="14"/>
  <c r="AF193" i="14"/>
  <c r="V193" i="14"/>
  <c r="AE94" i="14"/>
  <c r="AE99" i="14"/>
  <c r="AG147" i="14"/>
  <c r="AD195" i="14"/>
  <c r="D166" i="14"/>
  <c r="S168" i="14"/>
  <c r="AE173" i="14"/>
  <c r="C195" i="14"/>
  <c r="D195" i="14" s="1"/>
  <c r="AE158" i="14"/>
  <c r="V159" i="14"/>
  <c r="V160" i="14"/>
  <c r="V190" i="14"/>
  <c r="S115" i="14"/>
  <c r="AG115" i="14"/>
  <c r="S129" i="14"/>
  <c r="S142" i="14"/>
  <c r="D158" i="14"/>
  <c r="D160" i="14"/>
  <c r="AF192" i="14"/>
  <c r="H192" i="14"/>
  <c r="S109" i="14"/>
  <c r="AE112" i="14"/>
  <c r="D126" i="14"/>
  <c r="V126" i="14"/>
  <c r="AE126" i="14"/>
  <c r="S130" i="14"/>
  <c r="AG130" i="14"/>
  <c r="D137" i="14"/>
  <c r="V137" i="14"/>
  <c r="S170" i="14"/>
  <c r="S171" i="14"/>
  <c r="AG171" i="14"/>
  <c r="V175" i="14"/>
  <c r="AE175" i="14"/>
  <c r="V136" i="14"/>
  <c r="V141" i="14"/>
  <c r="V146" i="14"/>
  <c r="V188" i="14"/>
  <c r="AE194" i="14"/>
  <c r="V186" i="14"/>
  <c r="D190" i="14"/>
  <c r="S193" i="14"/>
  <c r="V179" i="14"/>
  <c r="AE185" i="14"/>
  <c r="V134" i="14"/>
  <c r="V139" i="14"/>
  <c r="V144" i="14"/>
  <c r="V170" i="14"/>
  <c r="D174" i="14"/>
  <c r="V191" i="14"/>
  <c r="D188" i="14"/>
  <c r="AE190" i="14"/>
  <c r="D165" i="14"/>
  <c r="AE181" i="14"/>
  <c r="S180" i="14"/>
  <c r="D191" i="14"/>
  <c r="D182" i="14"/>
  <c r="F46" i="14" l="1"/>
  <c r="L197" i="14"/>
  <c r="S149" i="14"/>
  <c r="U141" i="14" s="1"/>
  <c r="K197" i="14"/>
  <c r="AE149" i="14"/>
  <c r="M197" i="14"/>
  <c r="N197" i="14"/>
  <c r="AG149" i="14"/>
  <c r="AB106" i="14"/>
  <c r="X106" i="14"/>
  <c r="Z106" i="14"/>
  <c r="Z8" i="14"/>
  <c r="X8" i="14"/>
  <c r="AB8" i="14"/>
  <c r="AB176" i="14"/>
  <c r="Z176" i="14"/>
  <c r="X176" i="14"/>
  <c r="X79" i="14"/>
  <c r="Z79" i="14"/>
  <c r="AB79" i="14"/>
  <c r="AB191" i="14"/>
  <c r="Z191" i="14"/>
  <c r="X191" i="14"/>
  <c r="AB30" i="14"/>
  <c r="Z30" i="14"/>
  <c r="X30" i="14"/>
  <c r="AF72" i="14"/>
  <c r="H72" i="14"/>
  <c r="Z31" i="14"/>
  <c r="AB31" i="14"/>
  <c r="X31" i="14"/>
  <c r="X117" i="14"/>
  <c r="AB117" i="14"/>
  <c r="Z117" i="14"/>
  <c r="X41" i="14"/>
  <c r="Z41" i="14"/>
  <c r="AB41" i="14"/>
  <c r="AB25" i="14"/>
  <c r="Z25" i="14"/>
  <c r="X25" i="14"/>
  <c r="AF98" i="14"/>
  <c r="H98" i="14"/>
  <c r="X74" i="14"/>
  <c r="AB74" i="14"/>
  <c r="Z74" i="14"/>
  <c r="AB21" i="14"/>
  <c r="Z21" i="14"/>
  <c r="X21" i="14"/>
  <c r="AB68" i="14"/>
  <c r="X68" i="14"/>
  <c r="Z68" i="14"/>
  <c r="AB170" i="14"/>
  <c r="Z170" i="14"/>
  <c r="X170" i="14"/>
  <c r="AB118" i="14"/>
  <c r="Z118" i="14"/>
  <c r="X118" i="14"/>
  <c r="AB88" i="14"/>
  <c r="X88" i="14"/>
  <c r="Z88" i="14"/>
  <c r="Z33" i="14"/>
  <c r="X33" i="14"/>
  <c r="AB33" i="14"/>
  <c r="Y197" i="14"/>
  <c r="AB139" i="14"/>
  <c r="Z139" i="14"/>
  <c r="X139" i="14"/>
  <c r="AB121" i="14"/>
  <c r="X121" i="14"/>
  <c r="Z121" i="14"/>
  <c r="AB17" i="14"/>
  <c r="Z17" i="14"/>
  <c r="X17" i="14"/>
  <c r="AB108" i="14"/>
  <c r="X108" i="14"/>
  <c r="Z108" i="14"/>
  <c r="X16" i="14"/>
  <c r="Z16" i="14"/>
  <c r="AB16" i="14"/>
  <c r="AB134" i="14"/>
  <c r="Z134" i="14"/>
  <c r="X134" i="14"/>
  <c r="AB159" i="14"/>
  <c r="Z159" i="14"/>
  <c r="X159" i="14"/>
  <c r="Z180" i="14"/>
  <c r="X180" i="14"/>
  <c r="AB180" i="14"/>
  <c r="AE195" i="14"/>
  <c r="AG195" i="14"/>
  <c r="S195" i="14" s="1"/>
  <c r="AF111" i="14"/>
  <c r="H111" i="14"/>
  <c r="V111" i="14"/>
  <c r="AB189" i="14"/>
  <c r="X189" i="14"/>
  <c r="Z189" i="14"/>
  <c r="H134" i="14"/>
  <c r="AF134" i="14"/>
  <c r="X120" i="14"/>
  <c r="AB120" i="14"/>
  <c r="Z120" i="14"/>
  <c r="AB130" i="14"/>
  <c r="Z130" i="14"/>
  <c r="X130" i="14"/>
  <c r="Z11" i="14"/>
  <c r="X11" i="14"/>
  <c r="AB11" i="14"/>
  <c r="AB126" i="14"/>
  <c r="X126" i="14"/>
  <c r="Z126" i="14"/>
  <c r="AB178" i="14"/>
  <c r="Z178" i="14"/>
  <c r="X178" i="14"/>
  <c r="AF162" i="14"/>
  <c r="H162" i="14"/>
  <c r="AB183" i="14"/>
  <c r="Z183" i="14"/>
  <c r="X183" i="14"/>
  <c r="AG45" i="14"/>
  <c r="AB186" i="14"/>
  <c r="Z186" i="14"/>
  <c r="X186" i="14"/>
  <c r="X132" i="14"/>
  <c r="AB132" i="14"/>
  <c r="Z132" i="14"/>
  <c r="AF76" i="14"/>
  <c r="V76" i="14"/>
  <c r="H76" i="14"/>
  <c r="AF88" i="14"/>
  <c r="H88" i="14"/>
  <c r="Z29" i="14"/>
  <c r="AB29" i="14"/>
  <c r="X29" i="14"/>
  <c r="AF12" i="14"/>
  <c r="H12" i="14"/>
  <c r="X84" i="14"/>
  <c r="AB84" i="14"/>
  <c r="Z84" i="14"/>
  <c r="AB129" i="14"/>
  <c r="X129" i="14"/>
  <c r="Z129" i="14"/>
  <c r="AB124" i="14"/>
  <c r="X124" i="14"/>
  <c r="Z124" i="14"/>
  <c r="AB101" i="14"/>
  <c r="X101" i="14"/>
  <c r="Z101" i="14"/>
  <c r="H71" i="14"/>
  <c r="AF71" i="14"/>
  <c r="V71" i="14"/>
  <c r="X184" i="14"/>
  <c r="Z184" i="14"/>
  <c r="AB184" i="14"/>
  <c r="AB73" i="14"/>
  <c r="X73" i="14"/>
  <c r="Z73" i="14"/>
  <c r="AB54" i="14"/>
  <c r="Z54" i="14"/>
  <c r="X54" i="14"/>
  <c r="AB93" i="14"/>
  <c r="X93" i="14"/>
  <c r="Z93" i="14"/>
  <c r="H99" i="14"/>
  <c r="AF99" i="14"/>
  <c r="V99" i="14"/>
  <c r="AB194" i="14"/>
  <c r="Z194" i="14"/>
  <c r="X194" i="14"/>
  <c r="AB32" i="14"/>
  <c r="Z32" i="14"/>
  <c r="X32" i="14"/>
  <c r="AC197" i="14"/>
  <c r="AB144" i="14"/>
  <c r="Z144" i="14"/>
  <c r="X144" i="14"/>
  <c r="Z39" i="14"/>
  <c r="X39" i="14"/>
  <c r="AB39" i="14"/>
  <c r="AF37" i="14"/>
  <c r="H37" i="14"/>
  <c r="AB7" i="14"/>
  <c r="Z7" i="14"/>
  <c r="X7" i="14"/>
  <c r="X172" i="14"/>
  <c r="AB172" i="14"/>
  <c r="Z172" i="14"/>
  <c r="Z26" i="14"/>
  <c r="X26" i="14"/>
  <c r="AB26" i="14"/>
  <c r="AF123" i="14"/>
  <c r="H123" i="14"/>
  <c r="V123" i="14"/>
  <c r="AB113" i="14"/>
  <c r="Z113" i="14"/>
  <c r="X113" i="14"/>
  <c r="H159" i="14"/>
  <c r="AF159" i="14"/>
  <c r="V162" i="14"/>
  <c r="Z18" i="14"/>
  <c r="X18" i="14"/>
  <c r="AB18" i="14"/>
  <c r="AB188" i="14"/>
  <c r="Z188" i="14"/>
  <c r="X188" i="14"/>
  <c r="AF164" i="14"/>
  <c r="H164" i="14"/>
  <c r="AF148" i="14"/>
  <c r="H148" i="14"/>
  <c r="V148" i="14"/>
  <c r="AF63" i="14"/>
  <c r="H63" i="14"/>
  <c r="AB67" i="14"/>
  <c r="Z67" i="14"/>
  <c r="X67" i="14"/>
  <c r="AB90" i="14"/>
  <c r="X90" i="14"/>
  <c r="Z90" i="14"/>
  <c r="AB163" i="14"/>
  <c r="Z163" i="14"/>
  <c r="X163" i="14"/>
  <c r="Z145" i="14"/>
  <c r="AB145" i="14"/>
  <c r="X145" i="14"/>
  <c r="U149" i="14"/>
  <c r="U144" i="14"/>
  <c r="U139" i="14"/>
  <c r="U134" i="14"/>
  <c r="U129" i="14"/>
  <c r="U124" i="14"/>
  <c r="U119" i="14"/>
  <c r="U114" i="14"/>
  <c r="U109" i="14"/>
  <c r="U104" i="14"/>
  <c r="U99" i="14"/>
  <c r="U142" i="14"/>
  <c r="U121" i="14"/>
  <c r="U115" i="14"/>
  <c r="U96" i="14"/>
  <c r="U108" i="14"/>
  <c r="U89" i="14"/>
  <c r="U84" i="14"/>
  <c r="U79" i="14"/>
  <c r="U74" i="14"/>
  <c r="U69" i="14"/>
  <c r="U64" i="14"/>
  <c r="U59" i="14"/>
  <c r="U136" i="14"/>
  <c r="U133" i="14"/>
  <c r="U111" i="14"/>
  <c r="U76" i="14"/>
  <c r="U94" i="14"/>
  <c r="U143" i="14"/>
  <c r="U75" i="14"/>
  <c r="U97" i="14"/>
  <c r="U90" i="14"/>
  <c r="U56" i="14"/>
  <c r="U125" i="14"/>
  <c r="U112" i="14"/>
  <c r="U88" i="14"/>
  <c r="U145" i="14"/>
  <c r="U61" i="14"/>
  <c r="U66" i="14"/>
  <c r="U147" i="14"/>
  <c r="U116" i="14"/>
  <c r="U65" i="14"/>
  <c r="U71" i="14"/>
  <c r="U85" i="14"/>
  <c r="U54" i="14"/>
  <c r="U122" i="14"/>
  <c r="U148" i="14"/>
  <c r="U135" i="14"/>
  <c r="U70" i="14"/>
  <c r="X137" i="14"/>
  <c r="AB137" i="14"/>
  <c r="Z137" i="14"/>
  <c r="P197" i="14"/>
  <c r="H40" i="14"/>
  <c r="AF40" i="14"/>
  <c r="AF106" i="14"/>
  <c r="H106" i="14"/>
  <c r="AF58" i="14"/>
  <c r="H58" i="14"/>
  <c r="V58" i="14"/>
  <c r="Z14" i="14"/>
  <c r="X14" i="14"/>
  <c r="AB14" i="14"/>
  <c r="AB15" i="14"/>
  <c r="Z15" i="14"/>
  <c r="X15" i="14"/>
  <c r="H79" i="14"/>
  <c r="AF79" i="14"/>
  <c r="X142" i="14"/>
  <c r="Z142" i="14"/>
  <c r="AB142" i="14"/>
  <c r="AB167" i="14"/>
  <c r="Z167" i="14"/>
  <c r="X167" i="14"/>
  <c r="AB63" i="14"/>
  <c r="X63" i="14"/>
  <c r="Z63" i="14"/>
  <c r="AB179" i="14"/>
  <c r="Z179" i="14"/>
  <c r="X179" i="14"/>
  <c r="C197" i="14"/>
  <c r="D45" i="14"/>
  <c r="X107" i="14"/>
  <c r="Z107" i="14"/>
  <c r="AB107" i="14"/>
  <c r="X59" i="14"/>
  <c r="Z59" i="14"/>
  <c r="AB59" i="14"/>
  <c r="X94" i="14"/>
  <c r="AB94" i="14"/>
  <c r="Z94" i="14"/>
  <c r="AF91" i="14"/>
  <c r="V91" i="14"/>
  <c r="H91" i="14"/>
  <c r="AB80" i="14"/>
  <c r="Z80" i="14"/>
  <c r="X80" i="14"/>
  <c r="X110" i="14"/>
  <c r="AB110" i="14"/>
  <c r="Z110" i="14"/>
  <c r="AF78" i="14"/>
  <c r="H78" i="14"/>
  <c r="X122" i="14"/>
  <c r="AB122" i="14"/>
  <c r="Z122" i="14"/>
  <c r="D149" i="14"/>
  <c r="H165" i="14"/>
  <c r="AF165" i="14"/>
  <c r="V165" i="14"/>
  <c r="X102" i="14"/>
  <c r="AB102" i="14"/>
  <c r="Z102" i="14"/>
  <c r="AB22" i="14"/>
  <c r="Z22" i="14"/>
  <c r="X22" i="14"/>
  <c r="AB160" i="14"/>
  <c r="Z160" i="14"/>
  <c r="X160" i="14"/>
  <c r="AB20" i="14"/>
  <c r="Z20" i="14"/>
  <c r="X20" i="14"/>
  <c r="AF118" i="14"/>
  <c r="H118" i="14"/>
  <c r="AB12" i="14"/>
  <c r="Z12" i="14"/>
  <c r="X12" i="14"/>
  <c r="AF117" i="14"/>
  <c r="H117" i="14"/>
  <c r="AB119" i="14"/>
  <c r="X119" i="14"/>
  <c r="Z119" i="14"/>
  <c r="AF8" i="14"/>
  <c r="H8" i="14"/>
  <c r="F187" i="14"/>
  <c r="F194" i="14"/>
  <c r="F182" i="14"/>
  <c r="F189" i="14"/>
  <c r="F175" i="14"/>
  <c r="F191" i="14"/>
  <c r="F170" i="14"/>
  <c r="F193" i="14"/>
  <c r="F179" i="14"/>
  <c r="F159" i="14"/>
  <c r="F186" i="14"/>
  <c r="F195" i="14"/>
  <c r="F188" i="14"/>
  <c r="F167" i="14"/>
  <c r="F174" i="14"/>
  <c r="F181" i="14"/>
  <c r="F161" i="14"/>
  <c r="F183" i="14"/>
  <c r="F163" i="14"/>
  <c r="F190" i="14"/>
  <c r="F169" i="14"/>
  <c r="F192" i="14"/>
  <c r="F178" i="14"/>
  <c r="F158" i="14"/>
  <c r="F160" i="14"/>
  <c r="F173" i="14"/>
  <c r="F166" i="14"/>
  <c r="F172" i="14"/>
  <c r="F165" i="14"/>
  <c r="F164" i="14"/>
  <c r="F162" i="14"/>
  <c r="F171" i="14"/>
  <c r="F168" i="14"/>
  <c r="F184" i="14"/>
  <c r="F185" i="14"/>
  <c r="F177" i="14"/>
  <c r="F176" i="14"/>
  <c r="F180" i="14"/>
  <c r="AB164" i="14"/>
  <c r="X164" i="14"/>
  <c r="Z164" i="14"/>
  <c r="H104" i="14"/>
  <c r="AF104" i="14"/>
  <c r="V104" i="14"/>
  <c r="AB10" i="14"/>
  <c r="Z10" i="14"/>
  <c r="X10" i="14"/>
  <c r="H15" i="14"/>
  <c r="AF15" i="14"/>
  <c r="Z62" i="14"/>
  <c r="X62" i="14"/>
  <c r="AB62" i="14"/>
  <c r="X127" i="14"/>
  <c r="Z127" i="14"/>
  <c r="AB127" i="14"/>
  <c r="AB146" i="14"/>
  <c r="Z146" i="14"/>
  <c r="X146" i="14"/>
  <c r="AB141" i="14"/>
  <c r="Z141" i="14"/>
  <c r="X141" i="14"/>
  <c r="AF172" i="14"/>
  <c r="H172" i="14"/>
  <c r="AB100" i="14"/>
  <c r="Z100" i="14"/>
  <c r="X100" i="14"/>
  <c r="X168" i="14"/>
  <c r="AB168" i="14"/>
  <c r="Z168" i="14"/>
  <c r="AF138" i="14"/>
  <c r="H138" i="14"/>
  <c r="V138" i="14"/>
  <c r="X140" i="14"/>
  <c r="Z140" i="14"/>
  <c r="AB140" i="14"/>
  <c r="H30" i="14"/>
  <c r="AF30" i="14"/>
  <c r="AB161" i="14"/>
  <c r="Z161" i="14"/>
  <c r="X161" i="14"/>
  <c r="Z43" i="14"/>
  <c r="X43" i="14"/>
  <c r="AB43" i="14"/>
  <c r="X190" i="14"/>
  <c r="AB190" i="14"/>
  <c r="Z190" i="14"/>
  <c r="AA197" i="14"/>
  <c r="AF27" i="14"/>
  <c r="H27" i="14"/>
  <c r="AB182" i="14"/>
  <c r="Z182" i="14"/>
  <c r="X182" i="14"/>
  <c r="AF133" i="14"/>
  <c r="H133" i="14"/>
  <c r="V133" i="14"/>
  <c r="AF103" i="14"/>
  <c r="H103" i="14"/>
  <c r="V103" i="14"/>
  <c r="AF131" i="14"/>
  <c r="H131" i="14"/>
  <c r="V131" i="14"/>
  <c r="V72" i="14"/>
  <c r="Z19" i="14"/>
  <c r="AB19" i="14"/>
  <c r="X19" i="14"/>
  <c r="G195" i="14"/>
  <c r="H195" i="14" s="1"/>
  <c r="AF158" i="14"/>
  <c r="H158" i="14"/>
  <c r="V158" i="14"/>
  <c r="AB125" i="14"/>
  <c r="Z125" i="14"/>
  <c r="X125" i="14"/>
  <c r="X112" i="14"/>
  <c r="AB112" i="14"/>
  <c r="Z112" i="14"/>
  <c r="Z28" i="14"/>
  <c r="X28" i="14"/>
  <c r="AB28" i="14"/>
  <c r="Z185" i="14"/>
  <c r="X185" i="14"/>
  <c r="AB185" i="14"/>
  <c r="Z13" i="14"/>
  <c r="X13" i="14"/>
  <c r="AB13" i="14"/>
  <c r="AF22" i="14"/>
  <c r="H22" i="14"/>
  <c r="AB136" i="14"/>
  <c r="Z136" i="14"/>
  <c r="X136" i="14"/>
  <c r="AB114" i="14"/>
  <c r="X114" i="14"/>
  <c r="Z114" i="14"/>
  <c r="AB187" i="14"/>
  <c r="X187" i="14"/>
  <c r="Z187" i="14"/>
  <c r="V78" i="14"/>
  <c r="R197" i="14"/>
  <c r="S45" i="14"/>
  <c r="AB87" i="14"/>
  <c r="Z87" i="14"/>
  <c r="X87" i="14"/>
  <c r="AB89" i="14"/>
  <c r="X89" i="14"/>
  <c r="Z89" i="14"/>
  <c r="AF85" i="14"/>
  <c r="H85" i="14"/>
  <c r="V85" i="14"/>
  <c r="X192" i="14"/>
  <c r="AB192" i="14"/>
  <c r="Z192" i="14"/>
  <c r="V40" i="14"/>
  <c r="AB128" i="14"/>
  <c r="Z128" i="14"/>
  <c r="X128" i="14"/>
  <c r="X69" i="14"/>
  <c r="Z69" i="14"/>
  <c r="AB69" i="14"/>
  <c r="AB193" i="14"/>
  <c r="Z193" i="14"/>
  <c r="X193" i="14"/>
  <c r="V98" i="14"/>
  <c r="AB109" i="14"/>
  <c r="X109" i="14"/>
  <c r="Z109" i="14"/>
  <c r="X64" i="14"/>
  <c r="AB64" i="14"/>
  <c r="Z64" i="14"/>
  <c r="Z38" i="14"/>
  <c r="X38" i="14"/>
  <c r="AB38" i="14"/>
  <c r="AD197" i="14"/>
  <c r="AB36" i="14"/>
  <c r="Z36" i="14"/>
  <c r="X36" i="14"/>
  <c r="G45" i="14"/>
  <c r="Z57" i="14"/>
  <c r="X57" i="14"/>
  <c r="AB57" i="14"/>
  <c r="AB37" i="14"/>
  <c r="Z37" i="14"/>
  <c r="X37" i="14"/>
  <c r="H86" i="14"/>
  <c r="AF86" i="14"/>
  <c r="V86" i="14"/>
  <c r="X97" i="14"/>
  <c r="AB97" i="14"/>
  <c r="Z97" i="14"/>
  <c r="V177" i="14"/>
  <c r="H177" i="14"/>
  <c r="AF177" i="14"/>
  <c r="X82" i="14"/>
  <c r="AB82" i="14"/>
  <c r="Z82" i="14"/>
  <c r="AB61" i="14"/>
  <c r="Z61" i="14"/>
  <c r="X61" i="14"/>
  <c r="AF60" i="14"/>
  <c r="H60" i="14"/>
  <c r="V60" i="14"/>
  <c r="AB56" i="14"/>
  <c r="Z56" i="14"/>
  <c r="X56" i="14"/>
  <c r="X147" i="14"/>
  <c r="AB147" i="14"/>
  <c r="Z147" i="14"/>
  <c r="AF143" i="14"/>
  <c r="H143" i="14"/>
  <c r="V143" i="14"/>
  <c r="AB27" i="14"/>
  <c r="Z27" i="14"/>
  <c r="X27" i="14"/>
  <c r="H66" i="14"/>
  <c r="AF66" i="14"/>
  <c r="V66" i="14"/>
  <c r="AF68" i="14"/>
  <c r="H68" i="14"/>
  <c r="X95" i="14"/>
  <c r="AB95" i="14"/>
  <c r="Z95" i="14"/>
  <c r="AB175" i="14"/>
  <c r="Z175" i="14"/>
  <c r="X175" i="14"/>
  <c r="H147" i="14"/>
  <c r="AF147" i="14"/>
  <c r="AE45" i="14"/>
  <c r="AF176" i="14"/>
  <c r="H176" i="14"/>
  <c r="AB35" i="14"/>
  <c r="Z35" i="14"/>
  <c r="X35" i="14"/>
  <c r="AF42" i="14"/>
  <c r="H42" i="14"/>
  <c r="AF169" i="14"/>
  <c r="H169" i="14"/>
  <c r="V169" i="14"/>
  <c r="AF174" i="14"/>
  <c r="V174" i="14"/>
  <c r="H174" i="14"/>
  <c r="AF105" i="14"/>
  <c r="H105" i="14"/>
  <c r="V105" i="14"/>
  <c r="X173" i="14"/>
  <c r="AB173" i="14"/>
  <c r="Z173" i="14"/>
  <c r="V42" i="14"/>
  <c r="AF32" i="14"/>
  <c r="H32" i="14"/>
  <c r="W197" i="14"/>
  <c r="V81" i="14"/>
  <c r="H81" i="14"/>
  <c r="AF81" i="14"/>
  <c r="G149" i="14"/>
  <c r="H149" i="14" s="1"/>
  <c r="U81" i="14" l="1"/>
  <c r="U126" i="14"/>
  <c r="U130" i="14"/>
  <c r="U137" i="14"/>
  <c r="U60" i="14"/>
  <c r="U91" i="14"/>
  <c r="U107" i="14"/>
  <c r="U118" i="14"/>
  <c r="U98" i="14"/>
  <c r="U113" i="14"/>
  <c r="U117" i="14"/>
  <c r="U110" i="14"/>
  <c r="U127" i="14"/>
  <c r="U58" i="14"/>
  <c r="U146" i="14"/>
  <c r="U138" i="14"/>
  <c r="U86" i="14"/>
  <c r="U63" i="14"/>
  <c r="U95" i="14"/>
  <c r="U103" i="14"/>
  <c r="U93" i="14"/>
  <c r="U101" i="14"/>
  <c r="U132" i="14"/>
  <c r="U73" i="14"/>
  <c r="U83" i="14"/>
  <c r="U120" i="14"/>
  <c r="U78" i="14"/>
  <c r="U80" i="14"/>
  <c r="U105" i="14"/>
  <c r="U140" i="14"/>
  <c r="U123" i="14"/>
  <c r="U131" i="14"/>
  <c r="U100" i="14"/>
  <c r="U57" i="14"/>
  <c r="U55" i="14"/>
  <c r="U68" i="14"/>
  <c r="U106" i="14"/>
  <c r="U62" i="14"/>
  <c r="AE197" i="14"/>
  <c r="U67" i="14"/>
  <c r="U72" i="14"/>
  <c r="U77" i="14"/>
  <c r="U82" i="14"/>
  <c r="U92" i="14"/>
  <c r="U102" i="14"/>
  <c r="U46" i="14"/>
  <c r="J46" i="14"/>
  <c r="U87" i="14"/>
  <c r="U128" i="14"/>
  <c r="AG197" i="14"/>
  <c r="AF149" i="14"/>
  <c r="S197" i="14"/>
  <c r="V149" i="14"/>
  <c r="AB149" i="14" s="1"/>
  <c r="AF45" i="14"/>
  <c r="U195" i="14"/>
  <c r="U190" i="14"/>
  <c r="U192" i="14"/>
  <c r="U178" i="14"/>
  <c r="U158" i="14"/>
  <c r="U194" i="14"/>
  <c r="U173" i="14"/>
  <c r="U182" i="14"/>
  <c r="U166" i="14"/>
  <c r="U189" i="14"/>
  <c r="U175" i="14"/>
  <c r="U177" i="14"/>
  <c r="U162" i="14"/>
  <c r="U184" i="14"/>
  <c r="U191" i="14"/>
  <c r="U170" i="14"/>
  <c r="U193" i="14"/>
  <c r="U172" i="14"/>
  <c r="U186" i="14"/>
  <c r="U165" i="14"/>
  <c r="U169" i="14"/>
  <c r="U163" i="14"/>
  <c r="U168" i="14"/>
  <c r="U185" i="14"/>
  <c r="U181" i="14"/>
  <c r="U167" i="14"/>
  <c r="U187" i="14"/>
  <c r="U183" i="14"/>
  <c r="U180" i="14"/>
  <c r="U179" i="14"/>
  <c r="U161" i="14"/>
  <c r="U188" i="14"/>
  <c r="U176" i="14"/>
  <c r="U160" i="14"/>
  <c r="U159" i="14"/>
  <c r="U164" i="14"/>
  <c r="U174" i="14"/>
  <c r="U171" i="14"/>
  <c r="G197" i="14"/>
  <c r="H197" i="14" s="1"/>
  <c r="H45" i="14"/>
  <c r="AB66" i="14"/>
  <c r="Z66" i="14"/>
  <c r="X66" i="14"/>
  <c r="Z165" i="14"/>
  <c r="X165" i="14"/>
  <c r="AB165" i="14"/>
  <c r="Z162" i="14"/>
  <c r="X162" i="14"/>
  <c r="AB162" i="14"/>
  <c r="AB138" i="14"/>
  <c r="Z138" i="14"/>
  <c r="X138" i="14"/>
  <c r="F144" i="14"/>
  <c r="F139" i="14"/>
  <c r="F134" i="14"/>
  <c r="F129" i="14"/>
  <c r="F124" i="14"/>
  <c r="F119" i="14"/>
  <c r="F114" i="14"/>
  <c r="F109" i="14"/>
  <c r="F104" i="14"/>
  <c r="F99" i="14"/>
  <c r="F146" i="14"/>
  <c r="F141" i="14"/>
  <c r="F136" i="14"/>
  <c r="F131" i="14"/>
  <c r="F126" i="14"/>
  <c r="F121" i="14"/>
  <c r="F116" i="14"/>
  <c r="F111" i="14"/>
  <c r="F106" i="14"/>
  <c r="F101" i="14"/>
  <c r="F96" i="14"/>
  <c r="F148" i="14"/>
  <c r="F143" i="14"/>
  <c r="F138" i="14"/>
  <c r="F133" i="14"/>
  <c r="F128" i="14"/>
  <c r="F123" i="14"/>
  <c r="F118" i="14"/>
  <c r="F113" i="14"/>
  <c r="F108" i="14"/>
  <c r="F103" i="14"/>
  <c r="F98" i="14"/>
  <c r="F149" i="14"/>
  <c r="F100" i="14"/>
  <c r="F89" i="14"/>
  <c r="F112" i="14"/>
  <c r="F94" i="14"/>
  <c r="F135" i="14"/>
  <c r="F125" i="14"/>
  <c r="F105" i="14"/>
  <c r="F91" i="14"/>
  <c r="F86" i="14"/>
  <c r="F81" i="14"/>
  <c r="F76" i="14"/>
  <c r="F71" i="14"/>
  <c r="F66" i="14"/>
  <c r="F61" i="14"/>
  <c r="F147" i="14"/>
  <c r="F117" i="14"/>
  <c r="F132" i="14"/>
  <c r="F145" i="14"/>
  <c r="F110" i="14"/>
  <c r="F93" i="14"/>
  <c r="F88" i="14"/>
  <c r="F83" i="14"/>
  <c r="F78" i="14"/>
  <c r="F73" i="14"/>
  <c r="F68" i="14"/>
  <c r="F63" i="14"/>
  <c r="F58" i="14"/>
  <c r="F142" i="14"/>
  <c r="F115" i="14"/>
  <c r="F90" i="14"/>
  <c r="F85" i="14"/>
  <c r="F80" i="14"/>
  <c r="F75" i="14"/>
  <c r="F70" i="14"/>
  <c r="F65" i="14"/>
  <c r="F60" i="14"/>
  <c r="F67" i="14"/>
  <c r="F87" i="14"/>
  <c r="F102" i="14"/>
  <c r="F79" i="14"/>
  <c r="F122" i="14"/>
  <c r="F72" i="14"/>
  <c r="F55" i="14"/>
  <c r="F59" i="14"/>
  <c r="F120" i="14"/>
  <c r="F77" i="14"/>
  <c r="F137" i="14"/>
  <c r="F97" i="14"/>
  <c r="F95" i="14"/>
  <c r="F57" i="14"/>
  <c r="F54" i="14"/>
  <c r="F84" i="14"/>
  <c r="F140" i="14"/>
  <c r="F62" i="14"/>
  <c r="F127" i="14"/>
  <c r="F69" i="14"/>
  <c r="F92" i="14"/>
  <c r="F64" i="14"/>
  <c r="F130" i="14"/>
  <c r="F82" i="14"/>
  <c r="F107" i="14"/>
  <c r="F56" i="14"/>
  <c r="F74" i="14"/>
  <c r="AB81" i="14"/>
  <c r="Z81" i="14"/>
  <c r="X81" i="14"/>
  <c r="AB40" i="14"/>
  <c r="Z40" i="14"/>
  <c r="X40" i="14"/>
  <c r="V195" i="14"/>
  <c r="AB158" i="14"/>
  <c r="Z158" i="14"/>
  <c r="X158" i="14"/>
  <c r="AB42" i="14"/>
  <c r="Z42" i="14"/>
  <c r="X42" i="14"/>
  <c r="AB85" i="14"/>
  <c r="Z85" i="14"/>
  <c r="X85" i="14"/>
  <c r="AF195" i="14"/>
  <c r="F45" i="14"/>
  <c r="F40" i="14"/>
  <c r="F35" i="14"/>
  <c r="F30" i="14"/>
  <c r="F25" i="14"/>
  <c r="F20" i="14"/>
  <c r="F15" i="14"/>
  <c r="F10" i="14"/>
  <c r="F42" i="14"/>
  <c r="F37" i="14"/>
  <c r="F32" i="14"/>
  <c r="F27" i="14"/>
  <c r="F22" i="14"/>
  <c r="F17" i="14"/>
  <c r="F12" i="14"/>
  <c r="F7" i="14"/>
  <c r="F36" i="14"/>
  <c r="F39" i="14"/>
  <c r="F34" i="14"/>
  <c r="F11" i="14"/>
  <c r="F23" i="14"/>
  <c r="F18" i="14"/>
  <c r="F9" i="14"/>
  <c r="F33" i="14"/>
  <c r="F16" i="14"/>
  <c r="F14" i="14"/>
  <c r="F38" i="14"/>
  <c r="F21" i="14"/>
  <c r="F19" i="14"/>
  <c r="F31" i="14"/>
  <c r="F44" i="14"/>
  <c r="F28" i="14"/>
  <c r="F29" i="14"/>
  <c r="F13" i="14"/>
  <c r="F43" i="14"/>
  <c r="F26" i="14"/>
  <c r="F24" i="14"/>
  <c r="F41" i="14"/>
  <c r="F8" i="14"/>
  <c r="AB123" i="14"/>
  <c r="Z123" i="14"/>
  <c r="X123" i="14"/>
  <c r="AB169" i="14"/>
  <c r="Z169" i="14"/>
  <c r="X169" i="14"/>
  <c r="AB143" i="14"/>
  <c r="Z143" i="14"/>
  <c r="X143" i="14"/>
  <c r="V45" i="14"/>
  <c r="J182" i="14"/>
  <c r="J189" i="14"/>
  <c r="J177" i="14"/>
  <c r="J184" i="14"/>
  <c r="J191" i="14"/>
  <c r="J170" i="14"/>
  <c r="J193" i="14"/>
  <c r="J186" i="14"/>
  <c r="J165" i="14"/>
  <c r="J195" i="14"/>
  <c r="J188" i="14"/>
  <c r="J174" i="14"/>
  <c r="J181" i="14"/>
  <c r="J183" i="14"/>
  <c r="J163" i="14"/>
  <c r="J190" i="14"/>
  <c r="J169" i="14"/>
  <c r="J192" i="14"/>
  <c r="J176" i="14"/>
  <c r="J178" i="14"/>
  <c r="J158" i="14"/>
  <c r="J185" i="14"/>
  <c r="J164" i="14"/>
  <c r="J187" i="14"/>
  <c r="J194" i="14"/>
  <c r="J173" i="14"/>
  <c r="J172" i="14"/>
  <c r="J171" i="14"/>
  <c r="J162" i="14"/>
  <c r="J167" i="14"/>
  <c r="J168" i="14"/>
  <c r="J166" i="14"/>
  <c r="J175" i="14"/>
  <c r="J179" i="14"/>
  <c r="J180" i="14"/>
  <c r="J159" i="14"/>
  <c r="J160" i="14"/>
  <c r="J161" i="14"/>
  <c r="D197" i="14"/>
  <c r="J144" i="14"/>
  <c r="J139" i="14"/>
  <c r="J134" i="14"/>
  <c r="J129" i="14"/>
  <c r="J124" i="14"/>
  <c r="J119" i="14"/>
  <c r="J114" i="14"/>
  <c r="J109" i="14"/>
  <c r="J104" i="14"/>
  <c r="J99" i="14"/>
  <c r="J148" i="14"/>
  <c r="J143" i="14"/>
  <c r="J138" i="14"/>
  <c r="J133" i="14"/>
  <c r="J128" i="14"/>
  <c r="J123" i="14"/>
  <c r="J118" i="14"/>
  <c r="J113" i="14"/>
  <c r="J108" i="14"/>
  <c r="J103" i="14"/>
  <c r="J98" i="14"/>
  <c r="J135" i="14"/>
  <c r="J125" i="14"/>
  <c r="J105" i="14"/>
  <c r="J91" i="14"/>
  <c r="J86" i="14"/>
  <c r="J81" i="14"/>
  <c r="J147" i="14"/>
  <c r="J117" i="14"/>
  <c r="J111" i="14"/>
  <c r="J132" i="14"/>
  <c r="J146" i="14"/>
  <c r="J131" i="14"/>
  <c r="J110" i="14"/>
  <c r="J93" i="14"/>
  <c r="J145" i="14"/>
  <c r="J116" i="14"/>
  <c r="J97" i="14"/>
  <c r="J122" i="14"/>
  <c r="J130" i="14"/>
  <c r="J115" i="14"/>
  <c r="J101" i="14"/>
  <c r="J79" i="14"/>
  <c r="J60" i="14"/>
  <c r="J102" i="14"/>
  <c r="J72" i="14"/>
  <c r="J66" i="14"/>
  <c r="J55" i="14"/>
  <c r="J95" i="14"/>
  <c r="J76" i="14"/>
  <c r="J57" i="14"/>
  <c r="J78" i="14"/>
  <c r="J59" i="14"/>
  <c r="J140" i="14"/>
  <c r="J149" i="14"/>
  <c r="J85" i="14"/>
  <c r="J65" i="14"/>
  <c r="J106" i="14"/>
  <c r="J54" i="14"/>
  <c r="J120" i="14"/>
  <c r="J77" i="14"/>
  <c r="J71" i="14"/>
  <c r="J137" i="14"/>
  <c r="J136" i="14"/>
  <c r="J121" i="14"/>
  <c r="J84" i="14"/>
  <c r="J64" i="14"/>
  <c r="J58" i="14"/>
  <c r="J107" i="14"/>
  <c r="J70" i="14"/>
  <c r="J82" i="14"/>
  <c r="J75" i="14"/>
  <c r="J90" i="14"/>
  <c r="J73" i="14"/>
  <c r="J61" i="14"/>
  <c r="J88" i="14"/>
  <c r="J87" i="14"/>
  <c r="J126" i="14"/>
  <c r="J67" i="14"/>
  <c r="J127" i="14"/>
  <c r="J89" i="14"/>
  <c r="J74" i="14"/>
  <c r="J141" i="14"/>
  <c r="J80" i="14"/>
  <c r="J69" i="14"/>
  <c r="J68" i="14"/>
  <c r="J142" i="14"/>
  <c r="J96" i="14"/>
  <c r="J92" i="14"/>
  <c r="J83" i="14"/>
  <c r="J62" i="14"/>
  <c r="J63" i="14"/>
  <c r="J56" i="14"/>
  <c r="J100" i="14"/>
  <c r="J94" i="14"/>
  <c r="J112" i="14"/>
  <c r="Z177" i="14"/>
  <c r="X177" i="14"/>
  <c r="AB177" i="14"/>
  <c r="AB86" i="14"/>
  <c r="Z86" i="14"/>
  <c r="X86" i="14"/>
  <c r="AB58" i="14"/>
  <c r="X58" i="14"/>
  <c r="Z58" i="14"/>
  <c r="AB78" i="14"/>
  <c r="X78" i="14"/>
  <c r="Z78" i="14"/>
  <c r="AB133" i="14"/>
  <c r="Z133" i="14"/>
  <c r="X133" i="14"/>
  <c r="AB104" i="14"/>
  <c r="X104" i="14"/>
  <c r="Z104" i="14"/>
  <c r="AB148" i="14"/>
  <c r="Z148" i="14"/>
  <c r="X148" i="14"/>
  <c r="AB71" i="14"/>
  <c r="Z71" i="14"/>
  <c r="X71" i="14"/>
  <c r="U41" i="14"/>
  <c r="U36" i="14"/>
  <c r="U31" i="14"/>
  <c r="U26" i="14"/>
  <c r="U21" i="14"/>
  <c r="U16" i="14"/>
  <c r="U11" i="14"/>
  <c r="U30" i="14"/>
  <c r="U25" i="14"/>
  <c r="U10" i="14"/>
  <c r="U43" i="14"/>
  <c r="U38" i="14"/>
  <c r="U33" i="14"/>
  <c r="U28" i="14"/>
  <c r="U23" i="14"/>
  <c r="U18" i="14"/>
  <c r="U13" i="14"/>
  <c r="U8" i="14"/>
  <c r="U20" i="14"/>
  <c r="U40" i="14"/>
  <c r="U35" i="14"/>
  <c r="U45" i="14"/>
  <c r="U15" i="14"/>
  <c r="U9" i="14"/>
  <c r="U42" i="14"/>
  <c r="U24" i="14"/>
  <c r="U34" i="14"/>
  <c r="U29" i="14"/>
  <c r="U7" i="14"/>
  <c r="U39" i="14"/>
  <c r="U22" i="14"/>
  <c r="U37" i="14"/>
  <c r="U17" i="14"/>
  <c r="U12" i="14"/>
  <c r="U19" i="14"/>
  <c r="U44" i="14"/>
  <c r="U27" i="14"/>
  <c r="U32" i="14"/>
  <c r="U14" i="14"/>
  <c r="AB105" i="14"/>
  <c r="Z105" i="14"/>
  <c r="X105" i="14"/>
  <c r="AB111" i="14"/>
  <c r="X111" i="14"/>
  <c r="Z111" i="14"/>
  <c r="AB98" i="14"/>
  <c r="Z98" i="14"/>
  <c r="X98" i="14"/>
  <c r="AB72" i="14"/>
  <c r="Z72" i="14"/>
  <c r="X72" i="14"/>
  <c r="AB103" i="14"/>
  <c r="Z103" i="14"/>
  <c r="X103" i="14"/>
  <c r="AB60" i="14"/>
  <c r="Z60" i="14"/>
  <c r="X60" i="14"/>
  <c r="AB131" i="14"/>
  <c r="Z131" i="14"/>
  <c r="X131" i="14"/>
  <c r="AB76" i="14"/>
  <c r="Z76" i="14"/>
  <c r="X76" i="14"/>
  <c r="AB99" i="14"/>
  <c r="X99" i="14"/>
  <c r="Z99" i="14"/>
  <c r="AB174" i="14"/>
  <c r="Z174" i="14"/>
  <c r="X174" i="14"/>
  <c r="AB91" i="14"/>
  <c r="Z91" i="14"/>
  <c r="X91" i="14"/>
  <c r="AF197" i="14" l="1"/>
  <c r="X149" i="14"/>
  <c r="Z149" i="14"/>
  <c r="AB195" i="14"/>
  <c r="Z195" i="14"/>
  <c r="X195" i="14"/>
  <c r="V197" i="14"/>
  <c r="AB45" i="14"/>
  <c r="Z45" i="14"/>
  <c r="X45" i="14"/>
  <c r="J42" i="14"/>
  <c r="J37" i="14"/>
  <c r="J32" i="14"/>
  <c r="J27" i="14"/>
  <c r="J22" i="14"/>
  <c r="J17" i="14"/>
  <c r="J12" i="14"/>
  <c r="J7" i="14"/>
  <c r="J44" i="14"/>
  <c r="J39" i="14"/>
  <c r="J34" i="14"/>
  <c r="J29" i="14"/>
  <c r="J24" i="14"/>
  <c r="J19" i="14"/>
  <c r="J14" i="14"/>
  <c r="J9" i="14"/>
  <c r="J35" i="14"/>
  <c r="J21" i="14"/>
  <c r="J36" i="14"/>
  <c r="J33" i="14"/>
  <c r="J16" i="14"/>
  <c r="J8" i="14"/>
  <c r="J31" i="14"/>
  <c r="J15" i="14"/>
  <c r="J26" i="14"/>
  <c r="J13" i="14"/>
  <c r="J30" i="14"/>
  <c r="J20" i="14"/>
  <c r="J45" i="14"/>
  <c r="J28" i="14"/>
  <c r="J10" i="14"/>
  <c r="J18" i="14"/>
  <c r="J11" i="14"/>
  <c r="J43" i="14"/>
  <c r="J41" i="14"/>
  <c r="J25" i="14"/>
  <c r="J23" i="14"/>
  <c r="J40" i="14"/>
  <c r="J38" i="14"/>
  <c r="AB197" i="14" l="1"/>
  <c r="Z197" i="14"/>
  <c r="X197" i="14"/>
  <c r="U195" i="13"/>
  <c r="T195" i="13"/>
  <c r="R195" i="13"/>
  <c r="P195" i="13"/>
  <c r="N195" i="13"/>
  <c r="I195" i="13"/>
  <c r="J195" i="13" s="1"/>
  <c r="H195" i="13"/>
  <c r="G195" i="13"/>
  <c r="C195" i="13"/>
  <c r="D195" i="13" s="1"/>
  <c r="A195" i="13"/>
  <c r="W194" i="13"/>
  <c r="V194" i="13"/>
  <c r="M194" i="13"/>
  <c r="O194" i="13" s="1"/>
  <c r="J194" i="13"/>
  <c r="D194" i="13"/>
  <c r="W193" i="13"/>
  <c r="V193" i="13"/>
  <c r="M193" i="13"/>
  <c r="S193" i="13" s="1"/>
  <c r="J193" i="13"/>
  <c r="D193" i="13"/>
  <c r="W192" i="13"/>
  <c r="V192" i="13"/>
  <c r="M192" i="13"/>
  <c r="S192" i="13" s="1"/>
  <c r="J192" i="13"/>
  <c r="D192" i="13"/>
  <c r="W191" i="13"/>
  <c r="V191" i="13"/>
  <c r="M191" i="13"/>
  <c r="S191" i="13" s="1"/>
  <c r="J191" i="13"/>
  <c r="D191" i="13"/>
  <c r="W190" i="13"/>
  <c r="V190" i="13"/>
  <c r="M190" i="13"/>
  <c r="S190" i="13" s="1"/>
  <c r="J190" i="13"/>
  <c r="D190" i="13"/>
  <c r="W189" i="13"/>
  <c r="V189" i="13"/>
  <c r="M189" i="13"/>
  <c r="S189" i="13" s="1"/>
  <c r="J189" i="13"/>
  <c r="D189" i="13"/>
  <c r="W188" i="13"/>
  <c r="V188" i="13"/>
  <c r="M188" i="13"/>
  <c r="S188" i="13" s="1"/>
  <c r="J188" i="13"/>
  <c r="D188" i="13"/>
  <c r="W187" i="13"/>
  <c r="V187" i="13"/>
  <c r="M187" i="13"/>
  <c r="O187" i="13" s="1"/>
  <c r="J187" i="13"/>
  <c r="D187" i="13"/>
  <c r="W186" i="13"/>
  <c r="V186" i="13"/>
  <c r="M186" i="13"/>
  <c r="S186" i="13" s="1"/>
  <c r="J186" i="13"/>
  <c r="D186" i="13"/>
  <c r="W185" i="13"/>
  <c r="V185" i="13"/>
  <c r="M185" i="13"/>
  <c r="S185" i="13" s="1"/>
  <c r="J185" i="13"/>
  <c r="D185" i="13"/>
  <c r="W184" i="13"/>
  <c r="V184" i="13"/>
  <c r="M184" i="13"/>
  <c r="S184" i="13" s="1"/>
  <c r="J184" i="13"/>
  <c r="D184" i="13"/>
  <c r="W183" i="13"/>
  <c r="V183" i="13"/>
  <c r="M183" i="13"/>
  <c r="J183" i="13"/>
  <c r="D183" i="13"/>
  <c r="W182" i="13"/>
  <c r="V182" i="13"/>
  <c r="M182" i="13"/>
  <c r="S182" i="13" s="1"/>
  <c r="J182" i="13"/>
  <c r="D182" i="13"/>
  <c r="W181" i="13"/>
  <c r="V181" i="13"/>
  <c r="M181" i="13"/>
  <c r="S181" i="13" s="1"/>
  <c r="J181" i="13"/>
  <c r="D181" i="13"/>
  <c r="W180" i="13"/>
  <c r="V180" i="13"/>
  <c r="M180" i="13"/>
  <c r="S180" i="13" s="1"/>
  <c r="J180" i="13"/>
  <c r="D180" i="13"/>
  <c r="W179" i="13"/>
  <c r="V179" i="13"/>
  <c r="M179" i="13"/>
  <c r="S179" i="13" s="1"/>
  <c r="J179" i="13"/>
  <c r="D179" i="13"/>
  <c r="W178" i="13"/>
  <c r="V178" i="13"/>
  <c r="M178" i="13"/>
  <c r="S178" i="13" s="1"/>
  <c r="J178" i="13"/>
  <c r="D178" i="13"/>
  <c r="W177" i="13"/>
  <c r="V177" i="13"/>
  <c r="M177" i="13"/>
  <c r="O177" i="13" s="1"/>
  <c r="J177" i="13"/>
  <c r="D177" i="13"/>
  <c r="W176" i="13"/>
  <c r="V176" i="13"/>
  <c r="M176" i="13"/>
  <c r="S176" i="13" s="1"/>
  <c r="J176" i="13"/>
  <c r="D176" i="13"/>
  <c r="W175" i="13"/>
  <c r="V175" i="13"/>
  <c r="M175" i="13"/>
  <c r="O175" i="13" s="1"/>
  <c r="J175" i="13"/>
  <c r="D175" i="13"/>
  <c r="W174" i="13"/>
  <c r="V174" i="13"/>
  <c r="M174" i="13"/>
  <c r="O174" i="13" s="1"/>
  <c r="J174" i="13"/>
  <c r="D174" i="13"/>
  <c r="W173" i="13"/>
  <c r="V173" i="13"/>
  <c r="M173" i="13"/>
  <c r="S173" i="13" s="1"/>
  <c r="J173" i="13"/>
  <c r="D173" i="13"/>
  <c r="W172" i="13"/>
  <c r="V172" i="13"/>
  <c r="M172" i="13"/>
  <c r="S172" i="13" s="1"/>
  <c r="J172" i="13"/>
  <c r="D172" i="13"/>
  <c r="W171" i="13"/>
  <c r="V171" i="13"/>
  <c r="M171" i="13"/>
  <c r="O171" i="13" s="1"/>
  <c r="J171" i="13"/>
  <c r="D171" i="13"/>
  <c r="W170" i="13"/>
  <c r="V170" i="13"/>
  <c r="M170" i="13"/>
  <c r="S170" i="13" s="1"/>
  <c r="J170" i="13"/>
  <c r="D170" i="13"/>
  <c r="W169" i="13"/>
  <c r="V169" i="13"/>
  <c r="M169" i="13"/>
  <c r="O169" i="13" s="1"/>
  <c r="J169" i="13"/>
  <c r="D169" i="13"/>
  <c r="W168" i="13"/>
  <c r="V168" i="13"/>
  <c r="M168" i="13"/>
  <c r="S168" i="13" s="1"/>
  <c r="J168" i="13"/>
  <c r="D168" i="13"/>
  <c r="W167" i="13"/>
  <c r="V167" i="13"/>
  <c r="M167" i="13"/>
  <c r="S167" i="13" s="1"/>
  <c r="J167" i="13"/>
  <c r="D167" i="13"/>
  <c r="W166" i="13"/>
  <c r="V166" i="13"/>
  <c r="M166" i="13"/>
  <c r="S166" i="13" s="1"/>
  <c r="J166" i="13"/>
  <c r="D166" i="13"/>
  <c r="W165" i="13"/>
  <c r="V165" i="13"/>
  <c r="M165" i="13"/>
  <c r="S165" i="13" s="1"/>
  <c r="J165" i="13"/>
  <c r="D165" i="13"/>
  <c r="W164" i="13"/>
  <c r="V164" i="13"/>
  <c r="M164" i="13"/>
  <c r="S164" i="13" s="1"/>
  <c r="J164" i="13"/>
  <c r="D164" i="13"/>
  <c r="W163" i="13"/>
  <c r="V163" i="13"/>
  <c r="M163" i="13"/>
  <c r="S163" i="13" s="1"/>
  <c r="J163" i="13"/>
  <c r="D163" i="13"/>
  <c r="W162" i="13"/>
  <c r="V162" i="13"/>
  <c r="M162" i="13"/>
  <c r="S162" i="13" s="1"/>
  <c r="J162" i="13"/>
  <c r="D162" i="13"/>
  <c r="W161" i="13"/>
  <c r="V161" i="13"/>
  <c r="M161" i="13"/>
  <c r="S161" i="13" s="1"/>
  <c r="J161" i="13"/>
  <c r="D161" i="13"/>
  <c r="W160" i="13"/>
  <c r="V160" i="13"/>
  <c r="M160" i="13"/>
  <c r="S160" i="13" s="1"/>
  <c r="J160" i="13"/>
  <c r="D160" i="13"/>
  <c r="W159" i="13"/>
  <c r="V159" i="13"/>
  <c r="M159" i="13"/>
  <c r="S159" i="13" s="1"/>
  <c r="J159" i="13"/>
  <c r="D159" i="13"/>
  <c r="W158" i="13"/>
  <c r="V158" i="13"/>
  <c r="M158" i="13"/>
  <c r="S158" i="13" s="1"/>
  <c r="J158" i="13"/>
  <c r="D158" i="13"/>
  <c r="U149" i="13"/>
  <c r="T149" i="13"/>
  <c r="R149" i="13"/>
  <c r="P149" i="13"/>
  <c r="N149" i="13"/>
  <c r="I149" i="13"/>
  <c r="H149" i="13"/>
  <c r="G149" i="13"/>
  <c r="C149" i="13"/>
  <c r="A149" i="13"/>
  <c r="W148" i="13"/>
  <c r="V148" i="13"/>
  <c r="M148" i="13"/>
  <c r="S148" i="13" s="1"/>
  <c r="J148" i="13"/>
  <c r="D148" i="13"/>
  <c r="W147" i="13"/>
  <c r="V147" i="13"/>
  <c r="M147" i="13"/>
  <c r="O147" i="13" s="1"/>
  <c r="J147" i="13"/>
  <c r="D147" i="13"/>
  <c r="W146" i="13"/>
  <c r="V146" i="13"/>
  <c r="M146" i="13"/>
  <c r="O146" i="13" s="1"/>
  <c r="J146" i="13"/>
  <c r="D146" i="13"/>
  <c r="W145" i="13"/>
  <c r="V145" i="13"/>
  <c r="M145" i="13"/>
  <c r="S145" i="13" s="1"/>
  <c r="J145" i="13"/>
  <c r="D145" i="13"/>
  <c r="W144" i="13"/>
  <c r="V144" i="13"/>
  <c r="M144" i="13"/>
  <c r="S144" i="13" s="1"/>
  <c r="J144" i="13"/>
  <c r="D144" i="13"/>
  <c r="W143" i="13"/>
  <c r="V143" i="13"/>
  <c r="M143" i="13"/>
  <c r="S143" i="13" s="1"/>
  <c r="J143" i="13"/>
  <c r="D143" i="13"/>
  <c r="W142" i="13"/>
  <c r="V142" i="13"/>
  <c r="M142" i="13"/>
  <c r="S142" i="13" s="1"/>
  <c r="J142" i="13"/>
  <c r="D142" i="13"/>
  <c r="W141" i="13"/>
  <c r="V141" i="13"/>
  <c r="M141" i="13"/>
  <c r="S141" i="13" s="1"/>
  <c r="J141" i="13"/>
  <c r="D141" i="13"/>
  <c r="W140" i="13"/>
  <c r="V140" i="13"/>
  <c r="M140" i="13"/>
  <c r="S140" i="13" s="1"/>
  <c r="J140" i="13"/>
  <c r="D140" i="13"/>
  <c r="W139" i="13"/>
  <c r="V139" i="13"/>
  <c r="M139" i="13"/>
  <c r="S139" i="13" s="1"/>
  <c r="J139" i="13"/>
  <c r="D139" i="13"/>
  <c r="W138" i="13"/>
  <c r="V138" i="13"/>
  <c r="M138" i="13"/>
  <c r="O138" i="13" s="1"/>
  <c r="J138" i="13"/>
  <c r="D138" i="13"/>
  <c r="W137" i="13"/>
  <c r="V137" i="13"/>
  <c r="M137" i="13"/>
  <c r="J137" i="13"/>
  <c r="D137" i="13"/>
  <c r="W136" i="13"/>
  <c r="V136" i="13"/>
  <c r="M136" i="13"/>
  <c r="S136" i="13" s="1"/>
  <c r="J136" i="13"/>
  <c r="D136" i="13"/>
  <c r="W135" i="13"/>
  <c r="V135" i="13"/>
  <c r="M135" i="13"/>
  <c r="S135" i="13" s="1"/>
  <c r="J135" i="13"/>
  <c r="D135" i="13"/>
  <c r="W134" i="13"/>
  <c r="V134" i="13"/>
  <c r="M134" i="13"/>
  <c r="S134" i="13" s="1"/>
  <c r="J134" i="13"/>
  <c r="D134" i="13"/>
  <c r="W133" i="13"/>
  <c r="V133" i="13"/>
  <c r="M133" i="13"/>
  <c r="Q133" i="13" s="1"/>
  <c r="J133" i="13"/>
  <c r="D133" i="13"/>
  <c r="W132" i="13"/>
  <c r="V132" i="13"/>
  <c r="M132" i="13"/>
  <c r="Q132" i="13" s="1"/>
  <c r="J132" i="13"/>
  <c r="D132" i="13"/>
  <c r="W131" i="13"/>
  <c r="V131" i="13"/>
  <c r="M131" i="13"/>
  <c r="S131" i="13" s="1"/>
  <c r="J131" i="13"/>
  <c r="D131" i="13"/>
  <c r="W130" i="13"/>
  <c r="V130" i="13"/>
  <c r="M130" i="13"/>
  <c r="S130" i="13" s="1"/>
  <c r="J130" i="13"/>
  <c r="D130" i="13"/>
  <c r="W129" i="13"/>
  <c r="V129" i="13"/>
  <c r="M129" i="13"/>
  <c r="S129" i="13" s="1"/>
  <c r="J129" i="13"/>
  <c r="D129" i="13"/>
  <c r="W128" i="13"/>
  <c r="V128" i="13"/>
  <c r="M128" i="13"/>
  <c r="S128" i="13" s="1"/>
  <c r="J128" i="13"/>
  <c r="D128" i="13"/>
  <c r="W127" i="13"/>
  <c r="V127" i="13"/>
  <c r="M127" i="13"/>
  <c r="O127" i="13" s="1"/>
  <c r="J127" i="13"/>
  <c r="D127" i="13"/>
  <c r="W126" i="13"/>
  <c r="V126" i="13"/>
  <c r="M126" i="13"/>
  <c r="S126" i="13" s="1"/>
  <c r="J126" i="13"/>
  <c r="D126" i="13"/>
  <c r="W125" i="13"/>
  <c r="V125" i="13"/>
  <c r="M125" i="13"/>
  <c r="S125" i="13" s="1"/>
  <c r="J125" i="13"/>
  <c r="D125" i="13"/>
  <c r="W124" i="13"/>
  <c r="V124" i="13"/>
  <c r="M124" i="13"/>
  <c r="Q124" i="13" s="1"/>
  <c r="J124" i="13"/>
  <c r="D124" i="13"/>
  <c r="W123" i="13"/>
  <c r="V123" i="13"/>
  <c r="M123" i="13"/>
  <c r="Q123" i="13" s="1"/>
  <c r="J123" i="13"/>
  <c r="D123" i="13"/>
  <c r="W122" i="13"/>
  <c r="V122" i="13"/>
  <c r="M122" i="13"/>
  <c r="Q122" i="13" s="1"/>
  <c r="J122" i="13"/>
  <c r="D122" i="13"/>
  <c r="W121" i="13"/>
  <c r="V121" i="13"/>
  <c r="M121" i="13"/>
  <c r="Q121" i="13" s="1"/>
  <c r="J121" i="13"/>
  <c r="D121" i="13"/>
  <c r="W120" i="13"/>
  <c r="V120" i="13"/>
  <c r="M120" i="13"/>
  <c r="S120" i="13" s="1"/>
  <c r="J120" i="13"/>
  <c r="D120" i="13"/>
  <c r="W119" i="13"/>
  <c r="V119" i="13"/>
  <c r="M119" i="13"/>
  <c r="S119" i="13" s="1"/>
  <c r="J119" i="13"/>
  <c r="D119" i="13"/>
  <c r="W118" i="13"/>
  <c r="V118" i="13"/>
  <c r="M118" i="13"/>
  <c r="S118" i="13" s="1"/>
  <c r="J118" i="13"/>
  <c r="D118" i="13"/>
  <c r="W117" i="13"/>
  <c r="V117" i="13"/>
  <c r="M117" i="13"/>
  <c r="J117" i="13"/>
  <c r="D117" i="13"/>
  <c r="W116" i="13"/>
  <c r="V116" i="13"/>
  <c r="M116" i="13"/>
  <c r="Q116" i="13" s="1"/>
  <c r="J116" i="13"/>
  <c r="D116" i="13"/>
  <c r="W115" i="13"/>
  <c r="V115" i="13"/>
  <c r="M115" i="13"/>
  <c r="S115" i="13" s="1"/>
  <c r="J115" i="13"/>
  <c r="D115" i="13"/>
  <c r="W114" i="13"/>
  <c r="V114" i="13"/>
  <c r="M114" i="13"/>
  <c r="S114" i="13" s="1"/>
  <c r="J114" i="13"/>
  <c r="D114" i="13"/>
  <c r="W113" i="13"/>
  <c r="V113" i="13"/>
  <c r="M113" i="13"/>
  <c r="Q113" i="13" s="1"/>
  <c r="J113" i="13"/>
  <c r="D113" i="13"/>
  <c r="W112" i="13"/>
  <c r="V112" i="13"/>
  <c r="M112" i="13"/>
  <c r="S112" i="13" s="1"/>
  <c r="J112" i="13"/>
  <c r="D112" i="13"/>
  <c r="W111" i="13"/>
  <c r="V111" i="13"/>
  <c r="M111" i="13"/>
  <c r="S111" i="13" s="1"/>
  <c r="J111" i="13"/>
  <c r="D111" i="13"/>
  <c r="W110" i="13"/>
  <c r="V110" i="13"/>
  <c r="M110" i="13"/>
  <c r="S110" i="13" s="1"/>
  <c r="J110" i="13"/>
  <c r="D110" i="13"/>
  <c r="W109" i="13"/>
  <c r="V109" i="13"/>
  <c r="M109" i="13"/>
  <c r="S109" i="13" s="1"/>
  <c r="J109" i="13"/>
  <c r="D109" i="13"/>
  <c r="W108" i="13"/>
  <c r="V108" i="13"/>
  <c r="M108" i="13"/>
  <c r="S108" i="13" s="1"/>
  <c r="J108" i="13"/>
  <c r="D108" i="13"/>
  <c r="W107" i="13"/>
  <c r="V107" i="13"/>
  <c r="M107" i="13"/>
  <c r="O107" i="13" s="1"/>
  <c r="J107" i="13"/>
  <c r="D107" i="13"/>
  <c r="W106" i="13"/>
  <c r="V106" i="13"/>
  <c r="M106" i="13"/>
  <c r="S106" i="13" s="1"/>
  <c r="J106" i="13"/>
  <c r="D106" i="13"/>
  <c r="W105" i="13"/>
  <c r="V105" i="13"/>
  <c r="M105" i="13"/>
  <c r="Q105" i="13" s="1"/>
  <c r="J105" i="13"/>
  <c r="D105" i="13"/>
  <c r="W104" i="13"/>
  <c r="V104" i="13"/>
  <c r="M104" i="13"/>
  <c r="S104" i="13" s="1"/>
  <c r="J104" i="13"/>
  <c r="D104" i="13"/>
  <c r="W103" i="13"/>
  <c r="V103" i="13"/>
  <c r="M103" i="13"/>
  <c r="S103" i="13" s="1"/>
  <c r="J103" i="13"/>
  <c r="D103" i="13"/>
  <c r="W102" i="13"/>
  <c r="V102" i="13"/>
  <c r="M102" i="13"/>
  <c r="S102" i="13" s="1"/>
  <c r="J102" i="13"/>
  <c r="D102" i="13"/>
  <c r="W101" i="13"/>
  <c r="V101" i="13"/>
  <c r="M101" i="13"/>
  <c r="Q101" i="13" s="1"/>
  <c r="J101" i="13"/>
  <c r="D101" i="13"/>
  <c r="W100" i="13"/>
  <c r="V100" i="13"/>
  <c r="M100" i="13"/>
  <c r="S100" i="13" s="1"/>
  <c r="J100" i="13"/>
  <c r="D100" i="13"/>
  <c r="W99" i="13"/>
  <c r="V99" i="13"/>
  <c r="M99" i="13"/>
  <c r="S99" i="13" s="1"/>
  <c r="J99" i="13"/>
  <c r="D99" i="13"/>
  <c r="W98" i="13"/>
  <c r="V98" i="13"/>
  <c r="M98" i="13"/>
  <c r="S98" i="13" s="1"/>
  <c r="J98" i="13"/>
  <c r="D98" i="13"/>
  <c r="W97" i="13"/>
  <c r="V97" i="13"/>
  <c r="M97" i="13"/>
  <c r="J97" i="13"/>
  <c r="D97" i="13"/>
  <c r="W96" i="13"/>
  <c r="V96" i="13"/>
  <c r="M96" i="13"/>
  <c r="S96" i="13" s="1"/>
  <c r="J96" i="13"/>
  <c r="D96" i="13"/>
  <c r="W95" i="13"/>
  <c r="V95" i="13"/>
  <c r="M95" i="13"/>
  <c r="S95" i="13" s="1"/>
  <c r="J95" i="13"/>
  <c r="D95" i="13"/>
  <c r="W94" i="13"/>
  <c r="V94" i="13"/>
  <c r="M94" i="13"/>
  <c r="S94" i="13" s="1"/>
  <c r="J94" i="13"/>
  <c r="D94" i="13"/>
  <c r="W93" i="13"/>
  <c r="V93" i="13"/>
  <c r="M93" i="13"/>
  <c r="Q93" i="13" s="1"/>
  <c r="J93" i="13"/>
  <c r="D93" i="13"/>
  <c r="W92" i="13"/>
  <c r="V92" i="13"/>
  <c r="M92" i="13"/>
  <c r="S92" i="13" s="1"/>
  <c r="J92" i="13"/>
  <c r="D92" i="13"/>
  <c r="W91" i="13"/>
  <c r="V91" i="13"/>
  <c r="M91" i="13"/>
  <c r="S91" i="13" s="1"/>
  <c r="J91" i="13"/>
  <c r="D91" i="13"/>
  <c r="W90" i="13"/>
  <c r="V90" i="13"/>
  <c r="M90" i="13"/>
  <c r="Q90" i="13" s="1"/>
  <c r="J90" i="13"/>
  <c r="D90" i="13"/>
  <c r="W89" i="13"/>
  <c r="V89" i="13"/>
  <c r="M89" i="13"/>
  <c r="S89" i="13" s="1"/>
  <c r="J89" i="13"/>
  <c r="D89" i="13"/>
  <c r="W88" i="13"/>
  <c r="V88" i="13"/>
  <c r="M88" i="13"/>
  <c r="Q88" i="13" s="1"/>
  <c r="J88" i="13"/>
  <c r="D88" i="13"/>
  <c r="W87" i="13"/>
  <c r="V87" i="13"/>
  <c r="M87" i="13"/>
  <c r="O87" i="13" s="1"/>
  <c r="J87" i="13"/>
  <c r="D87" i="13"/>
  <c r="W86" i="13"/>
  <c r="V86" i="13"/>
  <c r="M86" i="13"/>
  <c r="S86" i="13" s="1"/>
  <c r="J86" i="13"/>
  <c r="D86" i="13"/>
  <c r="W85" i="13"/>
  <c r="V85" i="13"/>
  <c r="M85" i="13"/>
  <c r="S85" i="13" s="1"/>
  <c r="J85" i="13"/>
  <c r="D85" i="13"/>
  <c r="W84" i="13"/>
  <c r="V84" i="13"/>
  <c r="M84" i="13"/>
  <c r="S84" i="13" s="1"/>
  <c r="J84" i="13"/>
  <c r="D84" i="13"/>
  <c r="W83" i="13"/>
  <c r="V83" i="13"/>
  <c r="M83" i="13"/>
  <c r="Q83" i="13" s="1"/>
  <c r="J83" i="13"/>
  <c r="D83" i="13"/>
  <c r="W82" i="13"/>
  <c r="V82" i="13"/>
  <c r="M82" i="13"/>
  <c r="S82" i="13" s="1"/>
  <c r="J82" i="13"/>
  <c r="D82" i="13"/>
  <c r="W81" i="13"/>
  <c r="V81" i="13"/>
  <c r="M81" i="13"/>
  <c r="O81" i="13" s="1"/>
  <c r="J81" i="13"/>
  <c r="D81" i="13"/>
  <c r="W80" i="13"/>
  <c r="V80" i="13"/>
  <c r="M80" i="13"/>
  <c r="S80" i="13" s="1"/>
  <c r="J80" i="13"/>
  <c r="D80" i="13"/>
  <c r="W79" i="13"/>
  <c r="V79" i="13"/>
  <c r="M79" i="13"/>
  <c r="S79" i="13" s="1"/>
  <c r="J79" i="13"/>
  <c r="D79" i="13"/>
  <c r="W78" i="13"/>
  <c r="V78" i="13"/>
  <c r="M78" i="13"/>
  <c r="S78" i="13" s="1"/>
  <c r="J78" i="13"/>
  <c r="D78" i="13"/>
  <c r="W77" i="13"/>
  <c r="V77" i="13"/>
  <c r="M77" i="13"/>
  <c r="J77" i="13"/>
  <c r="D77" i="13"/>
  <c r="W76" i="13"/>
  <c r="V76" i="13"/>
  <c r="M76" i="13"/>
  <c r="S76" i="13" s="1"/>
  <c r="J76" i="13"/>
  <c r="D76" i="13"/>
  <c r="W75" i="13"/>
  <c r="V75" i="13"/>
  <c r="M75" i="13"/>
  <c r="S75" i="13" s="1"/>
  <c r="J75" i="13"/>
  <c r="D75" i="13"/>
  <c r="W74" i="13"/>
  <c r="V74" i="13"/>
  <c r="M74" i="13"/>
  <c r="S74" i="13" s="1"/>
  <c r="J74" i="13"/>
  <c r="D74" i="13"/>
  <c r="W73" i="13"/>
  <c r="V73" i="13"/>
  <c r="M73" i="13"/>
  <c r="Q73" i="13" s="1"/>
  <c r="J73" i="13"/>
  <c r="D73" i="13"/>
  <c r="W72" i="13"/>
  <c r="V72" i="13"/>
  <c r="M72" i="13"/>
  <c r="S72" i="13" s="1"/>
  <c r="J72" i="13"/>
  <c r="D72" i="13"/>
  <c r="W71" i="13"/>
  <c r="V71" i="13"/>
  <c r="M71" i="13"/>
  <c r="S71" i="13" s="1"/>
  <c r="J71" i="13"/>
  <c r="D71" i="13"/>
  <c r="W70" i="13"/>
  <c r="V70" i="13"/>
  <c r="M70" i="13"/>
  <c r="Q70" i="13" s="1"/>
  <c r="J70" i="13"/>
  <c r="D70" i="13"/>
  <c r="W69" i="13"/>
  <c r="V69" i="13"/>
  <c r="M69" i="13"/>
  <c r="S69" i="13" s="1"/>
  <c r="J69" i="13"/>
  <c r="D69" i="13"/>
  <c r="W68" i="13"/>
  <c r="V68" i="13"/>
  <c r="M68" i="13"/>
  <c r="Q68" i="13" s="1"/>
  <c r="J68" i="13"/>
  <c r="D68" i="13"/>
  <c r="W67" i="13"/>
  <c r="V67" i="13"/>
  <c r="M67" i="13"/>
  <c r="S67" i="13" s="1"/>
  <c r="J67" i="13"/>
  <c r="D67" i="13"/>
  <c r="W66" i="13"/>
  <c r="V66" i="13"/>
  <c r="M66" i="13"/>
  <c r="S66" i="13" s="1"/>
  <c r="J66" i="13"/>
  <c r="D66" i="13"/>
  <c r="W65" i="13"/>
  <c r="V65" i="13"/>
  <c r="M65" i="13"/>
  <c r="S65" i="13" s="1"/>
  <c r="J65" i="13"/>
  <c r="D65" i="13"/>
  <c r="W64" i="13"/>
  <c r="V64" i="13"/>
  <c r="M64" i="13"/>
  <c r="S64" i="13" s="1"/>
  <c r="J64" i="13"/>
  <c r="D64" i="13"/>
  <c r="W63" i="13"/>
  <c r="V63" i="13"/>
  <c r="M63" i="13"/>
  <c r="Q63" i="13" s="1"/>
  <c r="J63" i="13"/>
  <c r="D63" i="13"/>
  <c r="W62" i="13"/>
  <c r="V62" i="13"/>
  <c r="M62" i="13"/>
  <c r="S62" i="13" s="1"/>
  <c r="J62" i="13"/>
  <c r="D62" i="13"/>
  <c r="W61" i="13"/>
  <c r="V61" i="13"/>
  <c r="M61" i="13"/>
  <c r="S61" i="13" s="1"/>
  <c r="J61" i="13"/>
  <c r="D61" i="13"/>
  <c r="W60" i="13"/>
  <c r="V60" i="13"/>
  <c r="M60" i="13"/>
  <c r="S60" i="13" s="1"/>
  <c r="J60" i="13"/>
  <c r="D60" i="13"/>
  <c r="W59" i="13"/>
  <c r="V59" i="13"/>
  <c r="M59" i="13"/>
  <c r="Q59" i="13" s="1"/>
  <c r="J59" i="13"/>
  <c r="D59" i="13"/>
  <c r="W58" i="13"/>
  <c r="V58" i="13"/>
  <c r="M58" i="13"/>
  <c r="S58" i="13" s="1"/>
  <c r="J58" i="13"/>
  <c r="D58" i="13"/>
  <c r="W57" i="13"/>
  <c r="V57" i="13"/>
  <c r="M57" i="13"/>
  <c r="Q57" i="13" s="1"/>
  <c r="J57" i="13"/>
  <c r="D57" i="13"/>
  <c r="W56" i="13"/>
  <c r="V56" i="13"/>
  <c r="M56" i="13"/>
  <c r="S56" i="13" s="1"/>
  <c r="J56" i="13"/>
  <c r="D56" i="13"/>
  <c r="W55" i="13"/>
  <c r="V55" i="13"/>
  <c r="M55" i="13"/>
  <c r="S55" i="13" s="1"/>
  <c r="J55" i="13"/>
  <c r="D55" i="13"/>
  <c r="W54" i="13"/>
  <c r="V54" i="13"/>
  <c r="M54" i="13"/>
  <c r="S54" i="13" s="1"/>
  <c r="J54" i="13"/>
  <c r="D54" i="13"/>
  <c r="U45" i="13"/>
  <c r="T45" i="13"/>
  <c r="R45" i="13"/>
  <c r="P45" i="13"/>
  <c r="N45" i="13"/>
  <c r="I45" i="13"/>
  <c r="H45" i="13"/>
  <c r="G45" i="13"/>
  <c r="C45" i="13"/>
  <c r="A45" i="13"/>
  <c r="A197" i="13" s="1"/>
  <c r="W44" i="13"/>
  <c r="V44" i="13"/>
  <c r="M44" i="13"/>
  <c r="S44" i="13" s="1"/>
  <c r="J44" i="13"/>
  <c r="D44" i="13"/>
  <c r="W43" i="13"/>
  <c r="V43" i="13"/>
  <c r="M43" i="13"/>
  <c r="O43" i="13" s="1"/>
  <c r="J43" i="13"/>
  <c r="D43" i="13"/>
  <c r="W42" i="13"/>
  <c r="V42" i="13"/>
  <c r="M42" i="13"/>
  <c r="Q42" i="13" s="1"/>
  <c r="J42" i="13"/>
  <c r="D42" i="13"/>
  <c r="W41" i="13"/>
  <c r="V41" i="13"/>
  <c r="M41" i="13"/>
  <c r="O41" i="13" s="1"/>
  <c r="J41" i="13"/>
  <c r="D41" i="13"/>
  <c r="W40" i="13"/>
  <c r="V40" i="13"/>
  <c r="M40" i="13"/>
  <c r="S40" i="13" s="1"/>
  <c r="J40" i="13"/>
  <c r="D40" i="13"/>
  <c r="W39" i="13"/>
  <c r="V39" i="13"/>
  <c r="M39" i="13"/>
  <c r="Q39" i="13" s="1"/>
  <c r="J39" i="13"/>
  <c r="D39" i="13"/>
  <c r="W38" i="13"/>
  <c r="V38" i="13"/>
  <c r="M38" i="13"/>
  <c r="S38" i="13" s="1"/>
  <c r="J38" i="13"/>
  <c r="D38" i="13"/>
  <c r="W37" i="13"/>
  <c r="V37" i="13"/>
  <c r="M37" i="13"/>
  <c r="O37" i="13" s="1"/>
  <c r="J37" i="13"/>
  <c r="D37" i="13"/>
  <c r="W36" i="13"/>
  <c r="V36" i="13"/>
  <c r="M36" i="13"/>
  <c r="S36" i="13" s="1"/>
  <c r="J36" i="13"/>
  <c r="D36" i="13"/>
  <c r="W35" i="13"/>
  <c r="V35" i="13"/>
  <c r="M35" i="13"/>
  <c r="O35" i="13" s="1"/>
  <c r="J35" i="13"/>
  <c r="D35" i="13"/>
  <c r="W34" i="13"/>
  <c r="V34" i="13"/>
  <c r="M34" i="13"/>
  <c r="S34" i="13" s="1"/>
  <c r="J34" i="13"/>
  <c r="D34" i="13"/>
  <c r="W33" i="13"/>
  <c r="V33" i="13"/>
  <c r="M33" i="13"/>
  <c r="O33" i="13" s="1"/>
  <c r="J33" i="13"/>
  <c r="D33" i="13"/>
  <c r="W32" i="13"/>
  <c r="V32" i="13"/>
  <c r="M32" i="13"/>
  <c r="O32" i="13" s="1"/>
  <c r="J32" i="13"/>
  <c r="D32" i="13"/>
  <c r="W31" i="13"/>
  <c r="V31" i="13"/>
  <c r="M31" i="13"/>
  <c r="O31" i="13" s="1"/>
  <c r="J31" i="13"/>
  <c r="D31" i="13"/>
  <c r="W30" i="13"/>
  <c r="V30" i="13"/>
  <c r="M30" i="13"/>
  <c r="S30" i="13" s="1"/>
  <c r="J30" i="13"/>
  <c r="D30" i="13"/>
  <c r="W29" i="13"/>
  <c r="V29" i="13"/>
  <c r="M29" i="13"/>
  <c r="O29" i="13" s="1"/>
  <c r="J29" i="13"/>
  <c r="D29" i="13"/>
  <c r="W28" i="13"/>
  <c r="V28" i="13"/>
  <c r="M28" i="13"/>
  <c r="O28" i="13" s="1"/>
  <c r="J28" i="13"/>
  <c r="D28" i="13"/>
  <c r="W27" i="13"/>
  <c r="V27" i="13"/>
  <c r="M27" i="13"/>
  <c r="O27" i="13" s="1"/>
  <c r="J27" i="13"/>
  <c r="D27" i="13"/>
  <c r="W26" i="13"/>
  <c r="V26" i="13"/>
  <c r="M26" i="13"/>
  <c r="S26" i="13" s="1"/>
  <c r="J26" i="13"/>
  <c r="D26" i="13"/>
  <c r="W25" i="13"/>
  <c r="V25" i="13"/>
  <c r="M25" i="13"/>
  <c r="J25" i="13"/>
  <c r="D25" i="13"/>
  <c r="W24" i="13"/>
  <c r="V24" i="13"/>
  <c r="M24" i="13"/>
  <c r="S24" i="13" s="1"/>
  <c r="J24" i="13"/>
  <c r="D24" i="13"/>
  <c r="W23" i="13"/>
  <c r="V23" i="13"/>
  <c r="M23" i="13"/>
  <c r="O23" i="13" s="1"/>
  <c r="J23" i="13"/>
  <c r="D23" i="13"/>
  <c r="W22" i="13"/>
  <c r="V22" i="13"/>
  <c r="M22" i="13"/>
  <c r="Q22" i="13" s="1"/>
  <c r="J22" i="13"/>
  <c r="D22" i="13"/>
  <c r="W21" i="13"/>
  <c r="V21" i="13"/>
  <c r="M21" i="13"/>
  <c r="O21" i="13" s="1"/>
  <c r="J21" i="13"/>
  <c r="D21" i="13"/>
  <c r="W20" i="13"/>
  <c r="V20" i="13"/>
  <c r="M20" i="13"/>
  <c r="Q20" i="13" s="1"/>
  <c r="J20" i="13"/>
  <c r="D20" i="13"/>
  <c r="W19" i="13"/>
  <c r="V19" i="13"/>
  <c r="M19" i="13"/>
  <c r="O19" i="13" s="1"/>
  <c r="J19" i="13"/>
  <c r="D19" i="13"/>
  <c r="W18" i="13"/>
  <c r="V18" i="13"/>
  <c r="M18" i="13"/>
  <c r="J18" i="13"/>
  <c r="D18" i="13"/>
  <c r="W17" i="13"/>
  <c r="V17" i="13"/>
  <c r="M17" i="13"/>
  <c r="O17" i="13" s="1"/>
  <c r="J17" i="13"/>
  <c r="D17" i="13"/>
  <c r="W16" i="13"/>
  <c r="V16" i="13"/>
  <c r="M16" i="13"/>
  <c r="S16" i="13" s="1"/>
  <c r="J16" i="13"/>
  <c r="D16" i="13"/>
  <c r="W15" i="13"/>
  <c r="V15" i="13"/>
  <c r="M15" i="13"/>
  <c r="O15" i="13" s="1"/>
  <c r="J15" i="13"/>
  <c r="D15" i="13"/>
  <c r="W14" i="13"/>
  <c r="V14" i="13"/>
  <c r="M14" i="13"/>
  <c r="Q14" i="13" s="1"/>
  <c r="J14" i="13"/>
  <c r="D14" i="13"/>
  <c r="W13" i="13"/>
  <c r="V13" i="13"/>
  <c r="M13" i="13"/>
  <c r="O13" i="13" s="1"/>
  <c r="J13" i="13"/>
  <c r="D13" i="13"/>
  <c r="W12" i="13"/>
  <c r="V12" i="13"/>
  <c r="M12" i="13"/>
  <c r="Q12" i="13" s="1"/>
  <c r="J12" i="13"/>
  <c r="D12" i="13"/>
  <c r="W11" i="13"/>
  <c r="V11" i="13"/>
  <c r="M11" i="13"/>
  <c r="O11" i="13" s="1"/>
  <c r="J11" i="13"/>
  <c r="D11" i="13"/>
  <c r="W10" i="13"/>
  <c r="V10" i="13"/>
  <c r="M10" i="13"/>
  <c r="S10" i="13" s="1"/>
  <c r="J10" i="13"/>
  <c r="D10" i="13"/>
  <c r="W9" i="13"/>
  <c r="V9" i="13"/>
  <c r="M9" i="13"/>
  <c r="O9" i="13" s="1"/>
  <c r="J9" i="13"/>
  <c r="D9" i="13"/>
  <c r="W8" i="13"/>
  <c r="V8" i="13"/>
  <c r="M8" i="13"/>
  <c r="S8" i="13" s="1"/>
  <c r="J8" i="13"/>
  <c r="D8" i="13"/>
  <c r="W7" i="13"/>
  <c r="V7" i="13"/>
  <c r="O7" i="13"/>
  <c r="J7" i="13"/>
  <c r="D7" i="13"/>
  <c r="T197" i="13" l="1"/>
  <c r="U197" i="13"/>
  <c r="F192" i="13"/>
  <c r="L183" i="13"/>
  <c r="S14" i="13"/>
  <c r="S127" i="13"/>
  <c r="Q171" i="13"/>
  <c r="O60" i="13"/>
  <c r="M45" i="13"/>
  <c r="O45" i="13" s="1"/>
  <c r="O140" i="13"/>
  <c r="S138" i="13"/>
  <c r="S88" i="13"/>
  <c r="L165" i="13"/>
  <c r="O136" i="13"/>
  <c r="Q92" i="13"/>
  <c r="Q62" i="13"/>
  <c r="Q66" i="13"/>
  <c r="O78" i="13"/>
  <c r="Q146" i="13"/>
  <c r="O186" i="13"/>
  <c r="Q78" i="13"/>
  <c r="S146" i="13"/>
  <c r="S132" i="13"/>
  <c r="S17" i="13"/>
  <c r="S105" i="13"/>
  <c r="Q136" i="13"/>
  <c r="S37" i="13"/>
  <c r="O85" i="13"/>
  <c r="O14" i="13"/>
  <c r="I197" i="13"/>
  <c r="J197" i="13" s="1"/>
  <c r="Q147" i="13"/>
  <c r="O98" i="13"/>
  <c r="O144" i="13"/>
  <c r="Q144" i="13"/>
  <c r="S122" i="13"/>
  <c r="S57" i="13"/>
  <c r="Q91" i="13"/>
  <c r="Q169" i="13"/>
  <c r="Q84" i="13"/>
  <c r="Q177" i="13"/>
  <c r="S177" i="13"/>
  <c r="Q138" i="13"/>
  <c r="O166" i="13"/>
  <c r="S68" i="13"/>
  <c r="S133" i="13"/>
  <c r="S23" i="13"/>
  <c r="Q126" i="13"/>
  <c r="F194" i="13"/>
  <c r="O16" i="13"/>
  <c r="S43" i="13"/>
  <c r="S171" i="13"/>
  <c r="O72" i="13"/>
  <c r="O86" i="13"/>
  <c r="S116" i="13"/>
  <c r="S20" i="13"/>
  <c r="Q72" i="13"/>
  <c r="O62" i="13"/>
  <c r="S90" i="13"/>
  <c r="O134" i="13"/>
  <c r="F165" i="13"/>
  <c r="W195" i="13"/>
  <c r="O76" i="13"/>
  <c r="O131" i="13"/>
  <c r="O141" i="13"/>
  <c r="S124" i="13"/>
  <c r="Q141" i="13"/>
  <c r="O70" i="13"/>
  <c r="O180" i="13"/>
  <c r="S70" i="13"/>
  <c r="S73" i="13"/>
  <c r="O91" i="13"/>
  <c r="Q135" i="13"/>
  <c r="C197" i="13"/>
  <c r="O118" i="13"/>
  <c r="Q125" i="13"/>
  <c r="Q103" i="13"/>
  <c r="Q118" i="13"/>
  <c r="Q160" i="13"/>
  <c r="Q71" i="13"/>
  <c r="Q111" i="13"/>
  <c r="Q30" i="13"/>
  <c r="S59" i="13"/>
  <c r="O65" i="13"/>
  <c r="O82" i="13"/>
  <c r="O102" i="13"/>
  <c r="Q107" i="13"/>
  <c r="O110" i="13"/>
  <c r="Q65" i="13"/>
  <c r="Q82" i="13"/>
  <c r="S93" i="13"/>
  <c r="O96" i="13"/>
  <c r="Q102" i="13"/>
  <c r="S107" i="13"/>
  <c r="Q110" i="13"/>
  <c r="Q127" i="13"/>
  <c r="O130" i="13"/>
  <c r="S21" i="13"/>
  <c r="Q76" i="13"/>
  <c r="Q85" i="13"/>
  <c r="Q96" i="13"/>
  <c r="Q130" i="13"/>
  <c r="O54" i="13"/>
  <c r="M149" i="13"/>
  <c r="S149" i="13" s="1"/>
  <c r="O191" i="13"/>
  <c r="Q54" i="13"/>
  <c r="O57" i="13"/>
  <c r="O68" i="13"/>
  <c r="O88" i="13"/>
  <c r="O105" i="13"/>
  <c r="S113" i="13"/>
  <c r="O116" i="13"/>
  <c r="O122" i="13"/>
  <c r="N197" i="13"/>
  <c r="Q163" i="13"/>
  <c r="Q178" i="13"/>
  <c r="Q191" i="13"/>
  <c r="Q21" i="13"/>
  <c r="O71" i="13"/>
  <c r="O125" i="13"/>
  <c r="O160" i="13"/>
  <c r="G197" i="13"/>
  <c r="Q28" i="13"/>
  <c r="S31" i="13"/>
  <c r="O38" i="13"/>
  <c r="Q60" i="13"/>
  <c r="O74" i="13"/>
  <c r="O80" i="13"/>
  <c r="O94" i="13"/>
  <c r="O100" i="13"/>
  <c r="O108" i="13"/>
  <c r="O142" i="13"/>
  <c r="S147" i="13"/>
  <c r="O185" i="13"/>
  <c r="H197" i="13"/>
  <c r="O22" i="13"/>
  <c r="S28" i="13"/>
  <c r="S35" i="13"/>
  <c r="Q38" i="13"/>
  <c r="O66" i="13"/>
  <c r="Q74" i="13"/>
  <c r="Q80" i="13"/>
  <c r="Q94" i="13"/>
  <c r="Q100" i="13"/>
  <c r="O103" i="13"/>
  <c r="Q108" i="13"/>
  <c r="O111" i="13"/>
  <c r="O128" i="13"/>
  <c r="Q142" i="13"/>
  <c r="Q185" i="13"/>
  <c r="Q128" i="13"/>
  <c r="Q166" i="13"/>
  <c r="S169" i="13"/>
  <c r="Q182" i="13"/>
  <c r="Q24" i="13"/>
  <c r="S22" i="13"/>
  <c r="Q86" i="13"/>
  <c r="O114" i="13"/>
  <c r="O120" i="13"/>
  <c r="Q131" i="13"/>
  <c r="O145" i="13"/>
  <c r="O176" i="13"/>
  <c r="O179" i="13"/>
  <c r="Q114" i="13"/>
  <c r="Q120" i="13"/>
  <c r="Q145" i="13"/>
  <c r="Q176" i="13"/>
  <c r="Q179" i="13"/>
  <c r="O24" i="13"/>
  <c r="O10" i="13"/>
  <c r="Q16" i="13"/>
  <c r="S42" i="13"/>
  <c r="J45" i="13"/>
  <c r="L7" i="13" s="1"/>
  <c r="O58" i="13"/>
  <c r="O64" i="13"/>
  <c r="O106" i="13"/>
  <c r="Q134" i="13"/>
  <c r="Q140" i="13"/>
  <c r="O161" i="13"/>
  <c r="Q10" i="13"/>
  <c r="Q58" i="13"/>
  <c r="Q64" i="13"/>
  <c r="O84" i="13"/>
  <c r="O92" i="13"/>
  <c r="Q106" i="13"/>
  <c r="O126" i="13"/>
  <c r="O148" i="13"/>
  <c r="Q158" i="13"/>
  <c r="Q161" i="13"/>
  <c r="F183" i="13"/>
  <c r="O36" i="13"/>
  <c r="Q148" i="13"/>
  <c r="F190" i="13"/>
  <c r="S12" i="13"/>
  <c r="Q36" i="13"/>
  <c r="Q75" i="13"/>
  <c r="Q95" i="13"/>
  <c r="Q98" i="13"/>
  <c r="O143" i="13"/>
  <c r="O167" i="13"/>
  <c r="Q170" i="13"/>
  <c r="Q186" i="13"/>
  <c r="Q23" i="13"/>
  <c r="O56" i="13"/>
  <c r="O67" i="13"/>
  <c r="O104" i="13"/>
  <c r="O112" i="13"/>
  <c r="Q143" i="13"/>
  <c r="Q167" i="13"/>
  <c r="Q31" i="13"/>
  <c r="Q56" i="13"/>
  <c r="Q67" i="13"/>
  <c r="Q87" i="13"/>
  <c r="O90" i="13"/>
  <c r="Q104" i="13"/>
  <c r="Q112" i="13"/>
  <c r="O124" i="13"/>
  <c r="O132" i="13"/>
  <c r="F174" i="13"/>
  <c r="Q190" i="13"/>
  <c r="Q17" i="13"/>
  <c r="Q43" i="13"/>
  <c r="S87" i="13"/>
  <c r="Q115" i="13"/>
  <c r="S121" i="13"/>
  <c r="Q180" i="13"/>
  <c r="Q15" i="13"/>
  <c r="S29" i="13"/>
  <c r="O63" i="13"/>
  <c r="S63" i="13"/>
  <c r="S81" i="13"/>
  <c r="O189" i="13"/>
  <c r="Q13" i="13"/>
  <c r="Q27" i="13"/>
  <c r="O61" i="13"/>
  <c r="O79" i="13"/>
  <c r="S97" i="13"/>
  <c r="Q97" i="13"/>
  <c r="O97" i="13"/>
  <c r="Q189" i="13"/>
  <c r="S13" i="13"/>
  <c r="S27" i="13"/>
  <c r="Q61" i="13"/>
  <c r="Q79" i="13"/>
  <c r="L194" i="13"/>
  <c r="L192" i="13"/>
  <c r="L190" i="13"/>
  <c r="L188" i="13"/>
  <c r="L186" i="13"/>
  <c r="L184" i="13"/>
  <c r="L182" i="13"/>
  <c r="L180" i="13"/>
  <c r="L178" i="13"/>
  <c r="L176" i="13"/>
  <c r="L174" i="13"/>
  <c r="L172" i="13"/>
  <c r="L170" i="13"/>
  <c r="L168" i="13"/>
  <c r="L166" i="13"/>
  <c r="L164" i="13"/>
  <c r="L163" i="13"/>
  <c r="L161" i="13"/>
  <c r="L159" i="13"/>
  <c r="L189" i="13"/>
  <c r="L169" i="13"/>
  <c r="L195" i="13"/>
  <c r="L191" i="13"/>
  <c r="L171" i="13"/>
  <c r="L193" i="13"/>
  <c r="L173" i="13"/>
  <c r="L162" i="13"/>
  <c r="L175" i="13"/>
  <c r="L177" i="13"/>
  <c r="L158" i="13"/>
  <c r="L179" i="13"/>
  <c r="L160" i="13"/>
  <c r="L181" i="13"/>
  <c r="S137" i="13"/>
  <c r="Q137" i="13"/>
  <c r="O137" i="13"/>
  <c r="O101" i="13"/>
  <c r="Q119" i="13"/>
  <c r="S194" i="13"/>
  <c r="Q194" i="13"/>
  <c r="Q29" i="13"/>
  <c r="S101" i="13"/>
  <c r="O165" i="13"/>
  <c r="S41" i="13"/>
  <c r="Q81" i="13"/>
  <c r="S183" i="13"/>
  <c r="Q183" i="13"/>
  <c r="O183" i="13"/>
  <c r="F187" i="13"/>
  <c r="F178" i="13"/>
  <c r="F167" i="13"/>
  <c r="F159" i="13"/>
  <c r="F182" i="13"/>
  <c r="F171" i="13"/>
  <c r="F163" i="13"/>
  <c r="F160" i="13"/>
  <c r="F189" i="13"/>
  <c r="F180" i="13"/>
  <c r="F169" i="13"/>
  <c r="F161" i="13"/>
  <c r="F191" i="13"/>
  <c r="F179" i="13"/>
  <c r="F170" i="13"/>
  <c r="F195" i="13"/>
  <c r="F193" i="13"/>
  <c r="F184" i="13"/>
  <c r="F173" i="13"/>
  <c r="F164" i="13"/>
  <c r="F186" i="13"/>
  <c r="F175" i="13"/>
  <c r="F166" i="13"/>
  <c r="F188" i="13"/>
  <c r="F177" i="13"/>
  <c r="F168" i="13"/>
  <c r="F158" i="13"/>
  <c r="W149" i="13"/>
  <c r="J149" i="13" s="1"/>
  <c r="O59" i="13"/>
  <c r="F181" i="13"/>
  <c r="O39" i="13"/>
  <c r="S39" i="13"/>
  <c r="S77" i="13"/>
  <c r="Q77" i="13"/>
  <c r="O77" i="13"/>
  <c r="F172" i="13"/>
  <c r="O178" i="13"/>
  <c r="L187" i="13"/>
  <c r="S83" i="13"/>
  <c r="Q99" i="13"/>
  <c r="Q165" i="13"/>
  <c r="O8" i="13"/>
  <c r="Q8" i="13"/>
  <c r="F176" i="13"/>
  <c r="Q187" i="13"/>
  <c r="O25" i="13"/>
  <c r="S25" i="13"/>
  <c r="Q25" i="13"/>
  <c r="O34" i="13"/>
  <c r="P197" i="13"/>
  <c r="O55" i="13"/>
  <c r="S123" i="13"/>
  <c r="O139" i="13"/>
  <c r="F162" i="13"/>
  <c r="S187" i="13"/>
  <c r="O119" i="13"/>
  <c r="O83" i="13"/>
  <c r="S32" i="13"/>
  <c r="Q32" i="13"/>
  <c r="O99" i="13"/>
  <c r="S117" i="13"/>
  <c r="Q117" i="13"/>
  <c r="O117" i="13"/>
  <c r="S15" i="13"/>
  <c r="S18" i="13"/>
  <c r="Q18" i="13"/>
  <c r="O18" i="13"/>
  <c r="Q41" i="13"/>
  <c r="S174" i="13"/>
  <c r="Q174" i="13"/>
  <c r="O123" i="13"/>
  <c r="V45" i="13"/>
  <c r="O20" i="13"/>
  <c r="Q34" i="13"/>
  <c r="Q55" i="13"/>
  <c r="O121" i="13"/>
  <c r="Q139" i="13"/>
  <c r="O159" i="13"/>
  <c r="L167" i="13"/>
  <c r="L185" i="13"/>
  <c r="F185" i="13"/>
  <c r="W45" i="13"/>
  <c r="R197" i="13"/>
  <c r="Q159" i="13"/>
  <c r="O172" i="13"/>
  <c r="O192" i="13"/>
  <c r="Q11" i="13"/>
  <c r="O44" i="13"/>
  <c r="O162" i="13"/>
  <c r="Q172" i="13"/>
  <c r="O181" i="13"/>
  <c r="Q192" i="13"/>
  <c r="S11" i="13"/>
  <c r="O30" i="13"/>
  <c r="Q37" i="13"/>
  <c r="Q44" i="13"/>
  <c r="O75" i="13"/>
  <c r="O95" i="13"/>
  <c r="O115" i="13"/>
  <c r="O135" i="13"/>
  <c r="Q162" i="13"/>
  <c r="O170" i="13"/>
  <c r="Q181" i="13"/>
  <c r="O190" i="13"/>
  <c r="Q9" i="13"/>
  <c r="O42" i="13"/>
  <c r="O73" i="13"/>
  <c r="O93" i="13"/>
  <c r="O113" i="13"/>
  <c r="O133" i="13"/>
  <c r="M195" i="13"/>
  <c r="O168" i="13"/>
  <c r="O188" i="13"/>
  <c r="S9" i="13"/>
  <c r="Q35" i="13"/>
  <c r="O158" i="13"/>
  <c r="Q168" i="13"/>
  <c r="Q188" i="13"/>
  <c r="Q7" i="13"/>
  <c r="O40" i="13"/>
  <c r="O26" i="13"/>
  <c r="Q33" i="13"/>
  <c r="Q40" i="13"/>
  <c r="O69" i="13"/>
  <c r="O109" i="13"/>
  <c r="O129" i="13"/>
  <c r="V195" i="13"/>
  <c r="O164" i="13"/>
  <c r="Q175" i="13"/>
  <c r="O184" i="13"/>
  <c r="O12" i="13"/>
  <c r="Q19" i="13"/>
  <c r="Q26" i="13"/>
  <c r="S33" i="13"/>
  <c r="Q69" i="13"/>
  <c r="Q89" i="13"/>
  <c r="Q109" i="13"/>
  <c r="Q129" i="13"/>
  <c r="Q164" i="13"/>
  <c r="O173" i="13"/>
  <c r="S175" i="13"/>
  <c r="Q184" i="13"/>
  <c r="O193" i="13"/>
  <c r="S7" i="13"/>
  <c r="O89" i="13"/>
  <c r="S19" i="13"/>
  <c r="O163" i="13"/>
  <c r="Q173" i="13"/>
  <c r="O182" i="13"/>
  <c r="Q193" i="13"/>
  <c r="V149" i="13"/>
  <c r="D149" i="13" s="1"/>
  <c r="D45" i="13"/>
  <c r="Q45" i="13" l="1"/>
  <c r="S45" i="13"/>
  <c r="L40" i="13"/>
  <c r="L26" i="13"/>
  <c r="L12" i="13"/>
  <c r="L33" i="13"/>
  <c r="O149" i="13"/>
  <c r="L14" i="13"/>
  <c r="L21" i="13"/>
  <c r="L8" i="13"/>
  <c r="L29" i="13"/>
  <c r="L13" i="13"/>
  <c r="L15" i="13"/>
  <c r="L41" i="13"/>
  <c r="L27" i="13"/>
  <c r="L25" i="13"/>
  <c r="L34" i="13"/>
  <c r="L10" i="13"/>
  <c r="L20" i="13"/>
  <c r="L31" i="13"/>
  <c r="L19" i="13"/>
  <c r="L39" i="13"/>
  <c r="L17" i="13"/>
  <c r="L37" i="13"/>
  <c r="L9" i="13"/>
  <c r="L32" i="13"/>
  <c r="L38" i="13"/>
  <c r="L30" i="13"/>
  <c r="L36" i="13"/>
  <c r="L16" i="13"/>
  <c r="Q149" i="13"/>
  <c r="L22" i="13"/>
  <c r="L43" i="13"/>
  <c r="L23" i="13"/>
  <c r="L18" i="13"/>
  <c r="L42" i="13"/>
  <c r="L28" i="13"/>
  <c r="L44" i="13"/>
  <c r="L24" i="13"/>
  <c r="L45" i="13"/>
  <c r="L11" i="13"/>
  <c r="L35" i="13"/>
  <c r="F148" i="13"/>
  <c r="F146" i="13"/>
  <c r="F144" i="13"/>
  <c r="F142" i="13"/>
  <c r="F140" i="13"/>
  <c r="F138" i="13"/>
  <c r="F136" i="13"/>
  <c r="F134" i="13"/>
  <c r="F132" i="13"/>
  <c r="F130" i="13"/>
  <c r="F128" i="13"/>
  <c r="F126" i="13"/>
  <c r="F124" i="13"/>
  <c r="F122" i="13"/>
  <c r="F120" i="13"/>
  <c r="F118" i="13"/>
  <c r="F116" i="13"/>
  <c r="F114" i="13"/>
  <c r="F112" i="13"/>
  <c r="F110" i="13"/>
  <c r="F108" i="13"/>
  <c r="F106" i="13"/>
  <c r="F104" i="13"/>
  <c r="F102" i="13"/>
  <c r="F100" i="13"/>
  <c r="F98" i="13"/>
  <c r="F96" i="13"/>
  <c r="F94" i="13"/>
  <c r="F92" i="13"/>
  <c r="F90" i="13"/>
  <c r="F88" i="13"/>
  <c r="F86" i="13"/>
  <c r="F84" i="13"/>
  <c r="F82" i="13"/>
  <c r="F80" i="13"/>
  <c r="F78" i="13"/>
  <c r="F76" i="13"/>
  <c r="F74" i="13"/>
  <c r="F72" i="13"/>
  <c r="F70" i="13"/>
  <c r="F68" i="13"/>
  <c r="F66" i="13"/>
  <c r="F64" i="13"/>
  <c r="F62" i="13"/>
  <c r="F60" i="13"/>
  <c r="F58" i="13"/>
  <c r="F56" i="13"/>
  <c r="F54" i="13"/>
  <c r="F61" i="13"/>
  <c r="F143" i="13"/>
  <c r="F123" i="13"/>
  <c r="F103" i="13"/>
  <c r="F83" i="13"/>
  <c r="F63" i="13"/>
  <c r="F85" i="13"/>
  <c r="F149" i="13"/>
  <c r="F145" i="13"/>
  <c r="F125" i="13"/>
  <c r="F105" i="13"/>
  <c r="F65" i="13"/>
  <c r="F147" i="13"/>
  <c r="F127" i="13"/>
  <c r="F107" i="13"/>
  <c r="F87" i="13"/>
  <c r="F67" i="13"/>
  <c r="F129" i="13"/>
  <c r="F109" i="13"/>
  <c r="F89" i="13"/>
  <c r="F69" i="13"/>
  <c r="F131" i="13"/>
  <c r="F111" i="13"/>
  <c r="F91" i="13"/>
  <c r="F71" i="13"/>
  <c r="F133" i="13"/>
  <c r="F113" i="13"/>
  <c r="F93" i="13"/>
  <c r="F73" i="13"/>
  <c r="F137" i="13"/>
  <c r="F101" i="13"/>
  <c r="F97" i="13"/>
  <c r="F79" i="13"/>
  <c r="F119" i="13"/>
  <c r="F75" i="13"/>
  <c r="F121" i="13"/>
  <c r="F117" i="13"/>
  <c r="F139" i="13"/>
  <c r="F55" i="13"/>
  <c r="F95" i="13"/>
  <c r="F115" i="13"/>
  <c r="F135" i="13"/>
  <c r="F81" i="13"/>
  <c r="F99" i="13"/>
  <c r="F141" i="13"/>
  <c r="F77" i="13"/>
  <c r="F57" i="13"/>
  <c r="F59" i="13"/>
  <c r="Q195" i="13"/>
  <c r="S195" i="13"/>
  <c r="O195" i="13"/>
  <c r="V197" i="13"/>
  <c r="D197" i="13" s="1"/>
  <c r="W197" i="13"/>
  <c r="M197" i="13"/>
  <c r="L148" i="13"/>
  <c r="L146" i="13"/>
  <c r="L144" i="13"/>
  <c r="L142" i="13"/>
  <c r="L140" i="13"/>
  <c r="L138" i="13"/>
  <c r="L136" i="13"/>
  <c r="L134" i="13"/>
  <c r="L132" i="13"/>
  <c r="L130" i="13"/>
  <c r="L128" i="13"/>
  <c r="L126" i="13"/>
  <c r="L124" i="13"/>
  <c r="L122" i="13"/>
  <c r="L120" i="13"/>
  <c r="L118" i="13"/>
  <c r="L116" i="13"/>
  <c r="L114" i="13"/>
  <c r="L112" i="13"/>
  <c r="L110" i="13"/>
  <c r="L108" i="13"/>
  <c r="L106" i="13"/>
  <c r="L104" i="13"/>
  <c r="L102" i="13"/>
  <c r="L100" i="13"/>
  <c r="L98" i="13"/>
  <c r="L96" i="13"/>
  <c r="L94" i="13"/>
  <c r="L92" i="13"/>
  <c r="L90" i="13"/>
  <c r="L88" i="13"/>
  <c r="L86" i="13"/>
  <c r="L84" i="13"/>
  <c r="L82" i="13"/>
  <c r="L80" i="13"/>
  <c r="L78" i="13"/>
  <c r="L76" i="13"/>
  <c r="L74" i="13"/>
  <c r="L72" i="13"/>
  <c r="L70" i="13"/>
  <c r="L68" i="13"/>
  <c r="L66" i="13"/>
  <c r="L64" i="13"/>
  <c r="L149" i="13"/>
  <c r="L145" i="13"/>
  <c r="L125" i="13"/>
  <c r="L105" i="13"/>
  <c r="L85" i="13"/>
  <c r="L65" i="13"/>
  <c r="L87" i="13"/>
  <c r="L67" i="13"/>
  <c r="L129" i="13"/>
  <c r="L147" i="13"/>
  <c r="L127" i="13"/>
  <c r="L107" i="13"/>
  <c r="L109" i="13"/>
  <c r="L89" i="13"/>
  <c r="L69" i="13"/>
  <c r="L54" i="13"/>
  <c r="L56" i="13"/>
  <c r="L131" i="13"/>
  <c r="L111" i="13"/>
  <c r="L91" i="13"/>
  <c r="L71" i="13"/>
  <c r="L58" i="13"/>
  <c r="L60" i="13"/>
  <c r="L133" i="13"/>
  <c r="L113" i="13"/>
  <c r="L93" i="13"/>
  <c r="L73" i="13"/>
  <c r="L62" i="13"/>
  <c r="L135" i="13"/>
  <c r="L115" i="13"/>
  <c r="L95" i="13"/>
  <c r="L75" i="13"/>
  <c r="L119" i="13"/>
  <c r="L63" i="13"/>
  <c r="L55" i="13"/>
  <c r="L83" i="13"/>
  <c r="L137" i="13"/>
  <c r="L103" i="13"/>
  <c r="L121" i="13"/>
  <c r="L139" i="13"/>
  <c r="L101" i="13"/>
  <c r="L123" i="13"/>
  <c r="L141" i="13"/>
  <c r="L77" i="13"/>
  <c r="L57" i="13"/>
  <c r="L79" i="13"/>
  <c r="L61" i="13"/>
  <c r="L117" i="13"/>
  <c r="L81" i="13"/>
  <c r="L99" i="13"/>
  <c r="L59" i="13"/>
  <c r="L143" i="13"/>
  <c r="L97" i="13"/>
  <c r="F44" i="13"/>
  <c r="F42" i="13"/>
  <c r="F40" i="13"/>
  <c r="F38" i="13"/>
  <c r="F36" i="13"/>
  <c r="F34" i="13"/>
  <c r="F32" i="13"/>
  <c r="F30" i="13"/>
  <c r="F28" i="13"/>
  <c r="F26" i="13"/>
  <c r="F24" i="13"/>
  <c r="F22" i="13"/>
  <c r="F20" i="13"/>
  <c r="F18" i="13"/>
  <c r="F16" i="13"/>
  <c r="F14" i="13"/>
  <c r="F12" i="13"/>
  <c r="F10" i="13"/>
  <c r="F8" i="13"/>
  <c r="F43" i="13"/>
  <c r="F41" i="13"/>
  <c r="F39" i="13"/>
  <c r="F37" i="13"/>
  <c r="F35" i="13"/>
  <c r="F33" i="13"/>
  <c r="F31" i="13"/>
  <c r="F29" i="13"/>
  <c r="F27" i="13"/>
  <c r="F25" i="13"/>
  <c r="F23" i="13"/>
  <c r="F21" i="13"/>
  <c r="F19" i="13"/>
  <c r="F17" i="13"/>
  <c r="F15" i="13"/>
  <c r="F13" i="13"/>
  <c r="F11" i="13"/>
  <c r="F9" i="13"/>
  <c r="F7" i="13"/>
  <c r="F45" i="13"/>
  <c r="Q197" i="13" l="1"/>
  <c r="O197" i="13"/>
  <c r="S197" i="13"/>
  <c r="AJ195" i="12" l="1"/>
  <c r="AH195" i="12"/>
  <c r="AF195" i="12"/>
  <c r="AD195" i="12"/>
  <c r="AB195" i="12"/>
  <c r="W195" i="12"/>
  <c r="S195" i="12"/>
  <c r="R195" i="12"/>
  <c r="Q195" i="12"/>
  <c r="P195" i="12"/>
  <c r="L195" i="12"/>
  <c r="H195" i="12"/>
  <c r="G195" i="12"/>
  <c r="C195" i="12"/>
  <c r="A195" i="12"/>
  <c r="AO194" i="12"/>
  <c r="AN194" i="12"/>
  <c r="AM194" i="12"/>
  <c r="AL194" i="12"/>
  <c r="AK194" i="12"/>
  <c r="AA194" i="12"/>
  <c r="AG194" i="12" s="1"/>
  <c r="X194" i="12"/>
  <c r="T194" i="12"/>
  <c r="M194" i="12"/>
  <c r="I194" i="12"/>
  <c r="D194" i="12"/>
  <c r="AO193" i="12"/>
  <c r="AN193" i="12"/>
  <c r="AM193" i="12"/>
  <c r="AL193" i="12"/>
  <c r="AK193" i="12"/>
  <c r="AA193" i="12"/>
  <c r="AC193" i="12" s="1"/>
  <c r="X193" i="12"/>
  <c r="T193" i="12"/>
  <c r="M193" i="12"/>
  <c r="I193" i="12"/>
  <c r="D193" i="12"/>
  <c r="AO192" i="12"/>
  <c r="AN192" i="12"/>
  <c r="AM192" i="12"/>
  <c r="AL192" i="12"/>
  <c r="AK192" i="12"/>
  <c r="AA192" i="12"/>
  <c r="X192" i="12"/>
  <c r="T192" i="12"/>
  <c r="M192" i="12"/>
  <c r="I192" i="12"/>
  <c r="D192" i="12"/>
  <c r="AO191" i="12"/>
  <c r="AN191" i="12"/>
  <c r="AM191" i="12"/>
  <c r="AL191" i="12"/>
  <c r="AK191" i="12"/>
  <c r="AA191" i="12"/>
  <c r="AC191" i="12" s="1"/>
  <c r="X191" i="12"/>
  <c r="T191" i="12"/>
  <c r="M191" i="12"/>
  <c r="I191" i="12"/>
  <c r="D191" i="12"/>
  <c r="AO190" i="12"/>
  <c r="AN190" i="12"/>
  <c r="AM190" i="12"/>
  <c r="AL190" i="12"/>
  <c r="AK190" i="12"/>
  <c r="AA190" i="12"/>
  <c r="AG190" i="12" s="1"/>
  <c r="X190" i="12"/>
  <c r="T190" i="12"/>
  <c r="M190" i="12"/>
  <c r="I190" i="12"/>
  <c r="D190" i="12"/>
  <c r="AO189" i="12"/>
  <c r="AN189" i="12"/>
  <c r="AM189" i="12"/>
  <c r="AL189" i="12"/>
  <c r="AK189" i="12"/>
  <c r="AA189" i="12"/>
  <c r="X189" i="12"/>
  <c r="T189" i="12"/>
  <c r="M189" i="12"/>
  <c r="I189" i="12"/>
  <c r="D189" i="12"/>
  <c r="AO188" i="12"/>
  <c r="AN188" i="12"/>
  <c r="AM188" i="12"/>
  <c r="AL188" i="12"/>
  <c r="AK188" i="12"/>
  <c r="AA188" i="12"/>
  <c r="X188" i="12"/>
  <c r="T188" i="12"/>
  <c r="M188" i="12"/>
  <c r="I188" i="12"/>
  <c r="D188" i="12"/>
  <c r="AO187" i="12"/>
  <c r="AN187" i="12"/>
  <c r="AM187" i="12"/>
  <c r="AL187" i="12"/>
  <c r="AK187" i="12"/>
  <c r="AA187" i="12"/>
  <c r="AG187" i="12" s="1"/>
  <c r="X187" i="12"/>
  <c r="T187" i="12"/>
  <c r="M187" i="12"/>
  <c r="I187" i="12"/>
  <c r="D187" i="12"/>
  <c r="AO186" i="12"/>
  <c r="AN186" i="12"/>
  <c r="AM186" i="12"/>
  <c r="AL186" i="12"/>
  <c r="AK186" i="12"/>
  <c r="AA186" i="12"/>
  <c r="AC186" i="12" s="1"/>
  <c r="X186" i="12"/>
  <c r="T186" i="12"/>
  <c r="M186" i="12"/>
  <c r="I186" i="12"/>
  <c r="D186" i="12"/>
  <c r="AO185" i="12"/>
  <c r="AN185" i="12"/>
  <c r="AM185" i="12"/>
  <c r="AL185" i="12"/>
  <c r="AK185" i="12"/>
  <c r="AA185" i="12"/>
  <c r="X185" i="12"/>
  <c r="T185" i="12"/>
  <c r="M185" i="12"/>
  <c r="I185" i="12"/>
  <c r="D185" i="12"/>
  <c r="AO184" i="12"/>
  <c r="AN184" i="12"/>
  <c r="AM184" i="12"/>
  <c r="AL184" i="12"/>
  <c r="AK184" i="12"/>
  <c r="AA184" i="12"/>
  <c r="X184" i="12"/>
  <c r="T184" i="12"/>
  <c r="M184" i="12"/>
  <c r="I184" i="12"/>
  <c r="D184" i="12"/>
  <c r="AO183" i="12"/>
  <c r="AN183" i="12"/>
  <c r="AM183" i="12"/>
  <c r="AL183" i="12"/>
  <c r="AK183" i="12"/>
  <c r="AA183" i="12"/>
  <c r="X183" i="12"/>
  <c r="T183" i="12"/>
  <c r="M183" i="12"/>
  <c r="I183" i="12"/>
  <c r="D183" i="12"/>
  <c r="AO182" i="12"/>
  <c r="AN182" i="12"/>
  <c r="AM182" i="12"/>
  <c r="AL182" i="12"/>
  <c r="AK182" i="12"/>
  <c r="AA182" i="12"/>
  <c r="AC182" i="12" s="1"/>
  <c r="X182" i="12"/>
  <c r="T182" i="12"/>
  <c r="M182" i="12"/>
  <c r="I182" i="12"/>
  <c r="D182" i="12"/>
  <c r="AO181" i="12"/>
  <c r="AN181" i="12"/>
  <c r="AM181" i="12"/>
  <c r="AL181" i="12"/>
  <c r="AK181" i="12"/>
  <c r="AA181" i="12"/>
  <c r="AC181" i="12" s="1"/>
  <c r="X181" i="12"/>
  <c r="T181" i="12"/>
  <c r="M181" i="12"/>
  <c r="I181" i="12"/>
  <c r="D181" i="12"/>
  <c r="AO180" i="12"/>
  <c r="AN180" i="12"/>
  <c r="AM180" i="12"/>
  <c r="AL180" i="12"/>
  <c r="AK180" i="12"/>
  <c r="AA180" i="12"/>
  <c r="AE180" i="12" s="1"/>
  <c r="X180" i="12"/>
  <c r="T180" i="12"/>
  <c r="M180" i="12"/>
  <c r="I180" i="12"/>
  <c r="D180" i="12"/>
  <c r="AO179" i="12"/>
  <c r="AN179" i="12"/>
  <c r="AM179" i="12"/>
  <c r="AL179" i="12"/>
  <c r="AK179" i="12"/>
  <c r="AA179" i="12"/>
  <c r="AG179" i="12" s="1"/>
  <c r="X179" i="12"/>
  <c r="T179" i="12"/>
  <c r="M179" i="12"/>
  <c r="I179" i="12"/>
  <c r="D179" i="12"/>
  <c r="AO178" i="12"/>
  <c r="AN178" i="12"/>
  <c r="AM178" i="12"/>
  <c r="AL178" i="12"/>
  <c r="AK178" i="12"/>
  <c r="AA178" i="12"/>
  <c r="AE178" i="12" s="1"/>
  <c r="X178" i="12"/>
  <c r="T178" i="12"/>
  <c r="M178" i="12"/>
  <c r="I178" i="12"/>
  <c r="D178" i="12"/>
  <c r="AO177" i="12"/>
  <c r="AN177" i="12"/>
  <c r="AM177" i="12"/>
  <c r="AL177" i="12"/>
  <c r="AK177" i="12"/>
  <c r="AA177" i="12"/>
  <c r="X177" i="12"/>
  <c r="T177" i="12"/>
  <c r="M177" i="12"/>
  <c r="I177" i="12"/>
  <c r="D177" i="12"/>
  <c r="AO176" i="12"/>
  <c r="AN176" i="12"/>
  <c r="AM176" i="12"/>
  <c r="AL176" i="12"/>
  <c r="AK176" i="12"/>
  <c r="AA176" i="12"/>
  <c r="AG176" i="12" s="1"/>
  <c r="X176" i="12"/>
  <c r="T176" i="12"/>
  <c r="M176" i="12"/>
  <c r="I176" i="12"/>
  <c r="D176" i="12"/>
  <c r="AO175" i="12"/>
  <c r="AN175" i="12"/>
  <c r="AM175" i="12"/>
  <c r="AL175" i="12"/>
  <c r="AK175" i="12"/>
  <c r="AA175" i="12"/>
  <c r="X175" i="12"/>
  <c r="T175" i="12"/>
  <c r="M175" i="12"/>
  <c r="I175" i="12"/>
  <c r="D175" i="12"/>
  <c r="AO174" i="12"/>
  <c r="AN174" i="12"/>
  <c r="AM174" i="12"/>
  <c r="AL174" i="12"/>
  <c r="AK174" i="12"/>
  <c r="AA174" i="12"/>
  <c r="AG174" i="12" s="1"/>
  <c r="X174" i="12"/>
  <c r="T174" i="12"/>
  <c r="M174" i="12"/>
  <c r="I174" i="12"/>
  <c r="D174" i="12"/>
  <c r="AO173" i="12"/>
  <c r="AN173" i="12"/>
  <c r="AM173" i="12"/>
  <c r="AL173" i="12"/>
  <c r="AK173" i="12"/>
  <c r="AA173" i="12"/>
  <c r="X173" i="12"/>
  <c r="T173" i="12"/>
  <c r="M173" i="12"/>
  <c r="I173" i="12"/>
  <c r="D173" i="12"/>
  <c r="AO172" i="12"/>
  <c r="AN172" i="12"/>
  <c r="AM172" i="12"/>
  <c r="AL172" i="12"/>
  <c r="AK172" i="12"/>
  <c r="AA172" i="12"/>
  <c r="AE172" i="12" s="1"/>
  <c r="X172" i="12"/>
  <c r="T172" i="12"/>
  <c r="M172" i="12"/>
  <c r="I172" i="12"/>
  <c r="D172" i="12"/>
  <c r="AO171" i="12"/>
  <c r="AN171" i="12"/>
  <c r="AM171" i="12"/>
  <c r="AL171" i="12"/>
  <c r="AK171" i="12"/>
  <c r="AA171" i="12"/>
  <c r="AC171" i="12" s="1"/>
  <c r="X171" i="12"/>
  <c r="T171" i="12"/>
  <c r="M171" i="12"/>
  <c r="I171" i="12"/>
  <c r="D171" i="12"/>
  <c r="AO170" i="12"/>
  <c r="AN170" i="12"/>
  <c r="AM170" i="12"/>
  <c r="AL170" i="12"/>
  <c r="AK170" i="12"/>
  <c r="AA170" i="12"/>
  <c r="AG170" i="12" s="1"/>
  <c r="X170" i="12"/>
  <c r="T170" i="12"/>
  <c r="M170" i="12"/>
  <c r="I170" i="12"/>
  <c r="D170" i="12"/>
  <c r="AO169" i="12"/>
  <c r="AN169" i="12"/>
  <c r="AM169" i="12"/>
  <c r="AL169" i="12"/>
  <c r="AK169" i="12"/>
  <c r="AA169" i="12"/>
  <c r="AE169" i="12" s="1"/>
  <c r="X169" i="12"/>
  <c r="T169" i="12"/>
  <c r="M169" i="12"/>
  <c r="I169" i="12"/>
  <c r="D169" i="12"/>
  <c r="AO168" i="12"/>
  <c r="AN168" i="12"/>
  <c r="AM168" i="12"/>
  <c r="AL168" i="12"/>
  <c r="AK168" i="12"/>
  <c r="AA168" i="12"/>
  <c r="X168" i="12"/>
  <c r="T168" i="12"/>
  <c r="M168" i="12"/>
  <c r="I168" i="12"/>
  <c r="D168" i="12"/>
  <c r="AO167" i="12"/>
  <c r="AN167" i="12"/>
  <c r="AM167" i="12"/>
  <c r="AL167" i="12"/>
  <c r="AK167" i="12"/>
  <c r="AA167" i="12"/>
  <c r="AG167" i="12" s="1"/>
  <c r="X167" i="12"/>
  <c r="T167" i="12"/>
  <c r="M167" i="12"/>
  <c r="I167" i="12"/>
  <c r="D167" i="12"/>
  <c r="AO166" i="12"/>
  <c r="AN166" i="12"/>
  <c r="AM166" i="12"/>
  <c r="AL166" i="12"/>
  <c r="AK166" i="12"/>
  <c r="AA166" i="12"/>
  <c r="X166" i="12"/>
  <c r="T166" i="12"/>
  <c r="M166" i="12"/>
  <c r="I166" i="12"/>
  <c r="D166" i="12"/>
  <c r="AO165" i="12"/>
  <c r="AN165" i="12"/>
  <c r="AM165" i="12"/>
  <c r="AL165" i="12"/>
  <c r="AK165" i="12"/>
  <c r="AA165" i="12"/>
  <c r="AE165" i="12" s="1"/>
  <c r="X165" i="12"/>
  <c r="T165" i="12"/>
  <c r="M165" i="12"/>
  <c r="I165" i="12"/>
  <c r="D165" i="12"/>
  <c r="AO164" i="12"/>
  <c r="AN164" i="12"/>
  <c r="AM164" i="12"/>
  <c r="AL164" i="12"/>
  <c r="AK164" i="12"/>
  <c r="AA164" i="12"/>
  <c r="AG164" i="12" s="1"/>
  <c r="X164" i="12"/>
  <c r="T164" i="12"/>
  <c r="M164" i="12"/>
  <c r="I164" i="12"/>
  <c r="D164" i="12"/>
  <c r="AO163" i="12"/>
  <c r="AN163" i="12"/>
  <c r="AM163" i="12"/>
  <c r="AL163" i="12"/>
  <c r="AK163" i="12"/>
  <c r="AA163" i="12"/>
  <c r="AC163" i="12" s="1"/>
  <c r="X163" i="12"/>
  <c r="T163" i="12"/>
  <c r="M163" i="12"/>
  <c r="I163" i="12"/>
  <c r="D163" i="12"/>
  <c r="AO162" i="12"/>
  <c r="AN162" i="12"/>
  <c r="AM162" i="12"/>
  <c r="AL162" i="12"/>
  <c r="AK162" i="12"/>
  <c r="AA162" i="12"/>
  <c r="AE162" i="12" s="1"/>
  <c r="X162" i="12"/>
  <c r="T162" i="12"/>
  <c r="M162" i="12"/>
  <c r="I162" i="12"/>
  <c r="D162" i="12"/>
  <c r="AO161" i="12"/>
  <c r="AN161" i="12"/>
  <c r="AM161" i="12"/>
  <c r="AL161" i="12"/>
  <c r="AK161" i="12"/>
  <c r="AA161" i="12"/>
  <c r="AG161" i="12" s="1"/>
  <c r="X161" i="12"/>
  <c r="T161" i="12"/>
  <c r="M161" i="12"/>
  <c r="I161" i="12"/>
  <c r="D161" i="12"/>
  <c r="AO160" i="12"/>
  <c r="AN160" i="12"/>
  <c r="AM160" i="12"/>
  <c r="AL160" i="12"/>
  <c r="AK160" i="12"/>
  <c r="AA160" i="12"/>
  <c r="AG160" i="12" s="1"/>
  <c r="X160" i="12"/>
  <c r="T160" i="12"/>
  <c r="M160" i="12"/>
  <c r="I160" i="12"/>
  <c r="D160" i="12"/>
  <c r="AO159" i="12"/>
  <c r="AN159" i="12"/>
  <c r="AM159" i="12"/>
  <c r="AL159" i="12"/>
  <c r="AK159" i="12"/>
  <c r="AA159" i="12"/>
  <c r="AC159" i="12" s="1"/>
  <c r="X159" i="12"/>
  <c r="T159" i="12"/>
  <c r="M159" i="12"/>
  <c r="I159" i="12"/>
  <c r="D159" i="12"/>
  <c r="AO158" i="12"/>
  <c r="AN158" i="12"/>
  <c r="AM158" i="12"/>
  <c r="AL158" i="12"/>
  <c r="AK158" i="12"/>
  <c r="AA158" i="12"/>
  <c r="AG158" i="12" s="1"/>
  <c r="X158" i="12"/>
  <c r="T158" i="12"/>
  <c r="M158" i="12"/>
  <c r="I158" i="12"/>
  <c r="D158" i="12"/>
  <c r="AJ149" i="12"/>
  <c r="AH149" i="12"/>
  <c r="AF149" i="12"/>
  <c r="AD149" i="12"/>
  <c r="AB149" i="12"/>
  <c r="W149" i="12"/>
  <c r="S149" i="12"/>
  <c r="R149" i="12"/>
  <c r="Q149" i="12"/>
  <c r="P149" i="12"/>
  <c r="L149" i="12"/>
  <c r="H149" i="12"/>
  <c r="G149" i="12"/>
  <c r="C149" i="12"/>
  <c r="A149" i="12"/>
  <c r="AO148" i="12"/>
  <c r="AN148" i="12"/>
  <c r="AM148" i="12"/>
  <c r="AL148" i="12"/>
  <c r="AK148" i="12"/>
  <c r="AA148" i="12"/>
  <c r="AC148" i="12" s="1"/>
  <c r="X148" i="12"/>
  <c r="T148" i="12"/>
  <c r="M148" i="12"/>
  <c r="I148" i="12"/>
  <c r="D148" i="12"/>
  <c r="AO147" i="12"/>
  <c r="AN147" i="12"/>
  <c r="AM147" i="12"/>
  <c r="AL147" i="12"/>
  <c r="AK147" i="12"/>
  <c r="AA147" i="12"/>
  <c r="AC147" i="12" s="1"/>
  <c r="X147" i="12"/>
  <c r="T147" i="12"/>
  <c r="M147" i="12"/>
  <c r="I147" i="12"/>
  <c r="D147" i="12"/>
  <c r="AO146" i="12"/>
  <c r="AN146" i="12"/>
  <c r="AM146" i="12"/>
  <c r="AL146" i="12"/>
  <c r="AK146" i="12"/>
  <c r="AA146" i="12"/>
  <c r="X146" i="12"/>
  <c r="T146" i="12"/>
  <c r="M146" i="12"/>
  <c r="I146" i="12"/>
  <c r="D146" i="12"/>
  <c r="AO145" i="12"/>
  <c r="AN145" i="12"/>
  <c r="AM145" i="12"/>
  <c r="AL145" i="12"/>
  <c r="AK145" i="12"/>
  <c r="AA145" i="12"/>
  <c r="AG145" i="12" s="1"/>
  <c r="X145" i="12"/>
  <c r="T145" i="12"/>
  <c r="M145" i="12"/>
  <c r="I145" i="12"/>
  <c r="D145" i="12"/>
  <c r="AO144" i="12"/>
  <c r="AN144" i="12"/>
  <c r="AM144" i="12"/>
  <c r="AL144" i="12"/>
  <c r="AK144" i="12"/>
  <c r="AA144" i="12"/>
  <c r="AE144" i="12" s="1"/>
  <c r="X144" i="12"/>
  <c r="T144" i="12"/>
  <c r="M144" i="12"/>
  <c r="I144" i="12"/>
  <c r="D144" i="12"/>
  <c r="AO143" i="12"/>
  <c r="AN143" i="12"/>
  <c r="AM143" i="12"/>
  <c r="AL143" i="12"/>
  <c r="AK143" i="12"/>
  <c r="AA143" i="12"/>
  <c r="AG143" i="12" s="1"/>
  <c r="X143" i="12"/>
  <c r="T143" i="12"/>
  <c r="M143" i="12"/>
  <c r="I143" i="12"/>
  <c r="D143" i="12"/>
  <c r="AO142" i="12"/>
  <c r="AN142" i="12"/>
  <c r="AM142" i="12"/>
  <c r="AL142" i="12"/>
  <c r="AK142" i="12"/>
  <c r="AA142" i="12"/>
  <c r="X142" i="12"/>
  <c r="T142" i="12"/>
  <c r="M142" i="12"/>
  <c r="I142" i="12"/>
  <c r="D142" i="12"/>
  <c r="AO141" i="12"/>
  <c r="AN141" i="12"/>
  <c r="AM141" i="12"/>
  <c r="AL141" i="12"/>
  <c r="AK141" i="12"/>
  <c r="AA141" i="12"/>
  <c r="AG141" i="12" s="1"/>
  <c r="X141" i="12"/>
  <c r="T141" i="12"/>
  <c r="M141" i="12"/>
  <c r="I141" i="12"/>
  <c r="D141" i="12"/>
  <c r="AO140" i="12"/>
  <c r="AN140" i="12"/>
  <c r="AM140" i="12"/>
  <c r="AL140" i="12"/>
  <c r="AK140" i="12"/>
  <c r="AA140" i="12"/>
  <c r="AE140" i="12" s="1"/>
  <c r="X140" i="12"/>
  <c r="T140" i="12"/>
  <c r="M140" i="12"/>
  <c r="I140" i="12"/>
  <c r="D140" i="12"/>
  <c r="AO139" i="12"/>
  <c r="AN139" i="12"/>
  <c r="AM139" i="12"/>
  <c r="AL139" i="12"/>
  <c r="AK139" i="12"/>
  <c r="AA139" i="12"/>
  <c r="AC139" i="12" s="1"/>
  <c r="X139" i="12"/>
  <c r="T139" i="12"/>
  <c r="M139" i="12"/>
  <c r="I139" i="12"/>
  <c r="D139" i="12"/>
  <c r="AO138" i="12"/>
  <c r="AN138" i="12"/>
  <c r="AM138" i="12"/>
  <c r="AL138" i="12"/>
  <c r="AK138" i="12"/>
  <c r="AA138" i="12"/>
  <c r="AG138" i="12" s="1"/>
  <c r="X138" i="12"/>
  <c r="T138" i="12"/>
  <c r="M138" i="12"/>
  <c r="I138" i="12"/>
  <c r="D138" i="12"/>
  <c r="AO137" i="12"/>
  <c r="AN137" i="12"/>
  <c r="AM137" i="12"/>
  <c r="AL137" i="12"/>
  <c r="AK137" i="12"/>
  <c r="AA137" i="12"/>
  <c r="X137" i="12"/>
  <c r="T137" i="12"/>
  <c r="M137" i="12"/>
  <c r="I137" i="12"/>
  <c r="D137" i="12"/>
  <c r="AO136" i="12"/>
  <c r="AN136" i="12"/>
  <c r="AM136" i="12"/>
  <c r="AL136" i="12"/>
  <c r="AK136" i="12"/>
  <c r="AA136" i="12"/>
  <c r="AG136" i="12" s="1"/>
  <c r="X136" i="12"/>
  <c r="T136" i="12"/>
  <c r="M136" i="12"/>
  <c r="I136" i="12"/>
  <c r="D136" i="12"/>
  <c r="AO135" i="12"/>
  <c r="AN135" i="12"/>
  <c r="AM135" i="12"/>
  <c r="AL135" i="12"/>
  <c r="AK135" i="12"/>
  <c r="AA135" i="12"/>
  <c r="AC135" i="12" s="1"/>
  <c r="X135" i="12"/>
  <c r="T135" i="12"/>
  <c r="M135" i="12"/>
  <c r="I135" i="12"/>
  <c r="D135" i="12"/>
  <c r="AO134" i="12"/>
  <c r="AN134" i="12"/>
  <c r="AM134" i="12"/>
  <c r="AL134" i="12"/>
  <c r="AK134" i="12"/>
  <c r="AA134" i="12"/>
  <c r="AG134" i="12" s="1"/>
  <c r="X134" i="12"/>
  <c r="T134" i="12"/>
  <c r="M134" i="12"/>
  <c r="I134" i="12"/>
  <c r="D134" i="12"/>
  <c r="AO133" i="12"/>
  <c r="AN133" i="12"/>
  <c r="AM133" i="12"/>
  <c r="AL133" i="12"/>
  <c r="AK133" i="12"/>
  <c r="AA133" i="12"/>
  <c r="AE133" i="12" s="1"/>
  <c r="X133" i="12"/>
  <c r="T133" i="12"/>
  <c r="M133" i="12"/>
  <c r="I133" i="12"/>
  <c r="D133" i="12"/>
  <c r="AO132" i="12"/>
  <c r="AN132" i="12"/>
  <c r="AM132" i="12"/>
  <c r="AL132" i="12"/>
  <c r="AK132" i="12"/>
  <c r="AA132" i="12"/>
  <c r="AG132" i="12" s="1"/>
  <c r="X132" i="12"/>
  <c r="T132" i="12"/>
  <c r="M132" i="12"/>
  <c r="I132" i="12"/>
  <c r="D132" i="12"/>
  <c r="AO131" i="12"/>
  <c r="AN131" i="12"/>
  <c r="AM131" i="12"/>
  <c r="AL131" i="12"/>
  <c r="AK131" i="12"/>
  <c r="AA131" i="12"/>
  <c r="AE131" i="12" s="1"/>
  <c r="X131" i="12"/>
  <c r="T131" i="12"/>
  <c r="M131" i="12"/>
  <c r="I131" i="12"/>
  <c r="D131" i="12"/>
  <c r="AO130" i="12"/>
  <c r="AN130" i="12"/>
  <c r="AM130" i="12"/>
  <c r="AL130" i="12"/>
  <c r="AK130" i="12"/>
  <c r="AA130" i="12"/>
  <c r="AC130" i="12" s="1"/>
  <c r="X130" i="12"/>
  <c r="T130" i="12"/>
  <c r="M130" i="12"/>
  <c r="I130" i="12"/>
  <c r="D130" i="12"/>
  <c r="AO129" i="12"/>
  <c r="AN129" i="12"/>
  <c r="AM129" i="12"/>
  <c r="AL129" i="12"/>
  <c r="AK129" i="12"/>
  <c r="AA129" i="12"/>
  <c r="AE129" i="12" s="1"/>
  <c r="X129" i="12"/>
  <c r="T129" i="12"/>
  <c r="M129" i="12"/>
  <c r="I129" i="12"/>
  <c r="D129" i="12"/>
  <c r="AO128" i="12"/>
  <c r="AN128" i="12"/>
  <c r="AM128" i="12"/>
  <c r="AL128" i="12"/>
  <c r="AK128" i="12"/>
  <c r="AA128" i="12"/>
  <c r="AC128" i="12" s="1"/>
  <c r="X128" i="12"/>
  <c r="T128" i="12"/>
  <c r="M128" i="12"/>
  <c r="I128" i="12"/>
  <c r="D128" i="12"/>
  <c r="AO127" i="12"/>
  <c r="AN127" i="12"/>
  <c r="AM127" i="12"/>
  <c r="AL127" i="12"/>
  <c r="AK127" i="12"/>
  <c r="AA127" i="12"/>
  <c r="AC127" i="12" s="1"/>
  <c r="X127" i="12"/>
  <c r="T127" i="12"/>
  <c r="M127" i="12"/>
  <c r="I127" i="12"/>
  <c r="D127" i="12"/>
  <c r="AO126" i="12"/>
  <c r="AN126" i="12"/>
  <c r="AM126" i="12"/>
  <c r="AL126" i="12"/>
  <c r="AK126" i="12"/>
  <c r="AA126" i="12"/>
  <c r="AG126" i="12" s="1"/>
  <c r="X126" i="12"/>
  <c r="T126" i="12"/>
  <c r="M126" i="12"/>
  <c r="I126" i="12"/>
  <c r="D126" i="12"/>
  <c r="AO125" i="12"/>
  <c r="AN125" i="12"/>
  <c r="AM125" i="12"/>
  <c r="AL125" i="12"/>
  <c r="AK125" i="12"/>
  <c r="AA125" i="12"/>
  <c r="AG125" i="12" s="1"/>
  <c r="X125" i="12"/>
  <c r="T125" i="12"/>
  <c r="M125" i="12"/>
  <c r="I125" i="12"/>
  <c r="D125" i="12"/>
  <c r="AO124" i="12"/>
  <c r="AN124" i="12"/>
  <c r="AM124" i="12"/>
  <c r="AL124" i="12"/>
  <c r="AK124" i="12"/>
  <c r="AA124" i="12"/>
  <c r="X124" i="12"/>
  <c r="T124" i="12"/>
  <c r="M124" i="12"/>
  <c r="I124" i="12"/>
  <c r="D124" i="12"/>
  <c r="AO123" i="12"/>
  <c r="AN123" i="12"/>
  <c r="AM123" i="12"/>
  <c r="AL123" i="12"/>
  <c r="AK123" i="12"/>
  <c r="AA123" i="12"/>
  <c r="X123" i="12"/>
  <c r="T123" i="12"/>
  <c r="M123" i="12"/>
  <c r="I123" i="12"/>
  <c r="D123" i="12"/>
  <c r="AO122" i="12"/>
  <c r="AN122" i="12"/>
  <c r="AM122" i="12"/>
  <c r="AL122" i="12"/>
  <c r="AK122" i="12"/>
  <c r="AA122" i="12"/>
  <c r="AG122" i="12" s="1"/>
  <c r="X122" i="12"/>
  <c r="T122" i="12"/>
  <c r="M122" i="12"/>
  <c r="I122" i="12"/>
  <c r="D122" i="12"/>
  <c r="AO121" i="12"/>
  <c r="AN121" i="12"/>
  <c r="AM121" i="12"/>
  <c r="AL121" i="12"/>
  <c r="AK121" i="12"/>
  <c r="AA121" i="12"/>
  <c r="AG121" i="12" s="1"/>
  <c r="X121" i="12"/>
  <c r="T121" i="12"/>
  <c r="M121" i="12"/>
  <c r="I121" i="12"/>
  <c r="D121" i="12"/>
  <c r="AO120" i="12"/>
  <c r="AN120" i="12"/>
  <c r="AM120" i="12"/>
  <c r="AL120" i="12"/>
  <c r="AK120" i="12"/>
  <c r="AA120" i="12"/>
  <c r="X120" i="12"/>
  <c r="T120" i="12"/>
  <c r="M120" i="12"/>
  <c r="I120" i="12"/>
  <c r="D120" i="12"/>
  <c r="AO119" i="12"/>
  <c r="AN119" i="12"/>
  <c r="AM119" i="12"/>
  <c r="AL119" i="12"/>
  <c r="AK119" i="12"/>
  <c r="AA119" i="12"/>
  <c r="X119" i="12"/>
  <c r="T119" i="12"/>
  <c r="M119" i="12"/>
  <c r="I119" i="12"/>
  <c r="D119" i="12"/>
  <c r="AO118" i="12"/>
  <c r="AN118" i="12"/>
  <c r="AM118" i="12"/>
  <c r="AL118" i="12"/>
  <c r="AK118" i="12"/>
  <c r="AA118" i="12"/>
  <c r="AE118" i="12" s="1"/>
  <c r="X118" i="12"/>
  <c r="T118" i="12"/>
  <c r="M118" i="12"/>
  <c r="I118" i="12"/>
  <c r="D118" i="12"/>
  <c r="AO117" i="12"/>
  <c r="AN117" i="12"/>
  <c r="AM117" i="12"/>
  <c r="AL117" i="12"/>
  <c r="AK117" i="12"/>
  <c r="AA117" i="12"/>
  <c r="X117" i="12"/>
  <c r="T117" i="12"/>
  <c r="M117" i="12"/>
  <c r="I117" i="12"/>
  <c r="D117" i="12"/>
  <c r="AO116" i="12"/>
  <c r="AN116" i="12"/>
  <c r="AM116" i="12"/>
  <c r="AL116" i="12"/>
  <c r="AK116" i="12"/>
  <c r="AA116" i="12"/>
  <c r="AC116" i="12" s="1"/>
  <c r="X116" i="12"/>
  <c r="T116" i="12"/>
  <c r="M116" i="12"/>
  <c r="I116" i="12"/>
  <c r="D116" i="12"/>
  <c r="AO115" i="12"/>
  <c r="AN115" i="12"/>
  <c r="AM115" i="12"/>
  <c r="AL115" i="12"/>
  <c r="AK115" i="12"/>
  <c r="AA115" i="12"/>
  <c r="AG115" i="12" s="1"/>
  <c r="X115" i="12"/>
  <c r="T115" i="12"/>
  <c r="M115" i="12"/>
  <c r="I115" i="12"/>
  <c r="D115" i="12"/>
  <c r="AO114" i="12"/>
  <c r="AN114" i="12"/>
  <c r="AM114" i="12"/>
  <c r="AL114" i="12"/>
  <c r="AK114" i="12"/>
  <c r="AA114" i="12"/>
  <c r="AG114" i="12" s="1"/>
  <c r="X114" i="12"/>
  <c r="T114" i="12"/>
  <c r="M114" i="12"/>
  <c r="I114" i="12"/>
  <c r="D114" i="12"/>
  <c r="AO113" i="12"/>
  <c r="AN113" i="12"/>
  <c r="AM113" i="12"/>
  <c r="AL113" i="12"/>
  <c r="AK113" i="12"/>
  <c r="AA113" i="12"/>
  <c r="X113" i="12"/>
  <c r="T113" i="12"/>
  <c r="M113" i="12"/>
  <c r="I113" i="12"/>
  <c r="D113" i="12"/>
  <c r="AO112" i="12"/>
  <c r="AN112" i="12"/>
  <c r="AM112" i="12"/>
  <c r="AL112" i="12"/>
  <c r="AK112" i="12"/>
  <c r="AA112" i="12"/>
  <c r="X112" i="12"/>
  <c r="T112" i="12"/>
  <c r="M112" i="12"/>
  <c r="I112" i="12"/>
  <c r="D112" i="12"/>
  <c r="AO111" i="12"/>
  <c r="AN111" i="12"/>
  <c r="AM111" i="12"/>
  <c r="AL111" i="12"/>
  <c r="AK111" i="12"/>
  <c r="AA111" i="12"/>
  <c r="X111" i="12"/>
  <c r="T111" i="12"/>
  <c r="M111" i="12"/>
  <c r="I111" i="12"/>
  <c r="D111" i="12"/>
  <c r="AO110" i="12"/>
  <c r="AN110" i="12"/>
  <c r="AM110" i="12"/>
  <c r="AL110" i="12"/>
  <c r="AK110" i="12"/>
  <c r="AA110" i="12"/>
  <c r="AG110" i="12" s="1"/>
  <c r="X110" i="12"/>
  <c r="T110" i="12"/>
  <c r="M110" i="12"/>
  <c r="I110" i="12"/>
  <c r="D110" i="12"/>
  <c r="AO109" i="12"/>
  <c r="AN109" i="12"/>
  <c r="AM109" i="12"/>
  <c r="AL109" i="12"/>
  <c r="AK109" i="12"/>
  <c r="AA109" i="12"/>
  <c r="AC109" i="12" s="1"/>
  <c r="X109" i="12"/>
  <c r="T109" i="12"/>
  <c r="M109" i="12"/>
  <c r="I109" i="12"/>
  <c r="D109" i="12"/>
  <c r="AO108" i="12"/>
  <c r="AN108" i="12"/>
  <c r="AM108" i="12"/>
  <c r="AL108" i="12"/>
  <c r="AK108" i="12"/>
  <c r="AA108" i="12"/>
  <c r="AC108" i="12" s="1"/>
  <c r="X108" i="12"/>
  <c r="T108" i="12"/>
  <c r="M108" i="12"/>
  <c r="I108" i="12"/>
  <c r="D108" i="12"/>
  <c r="AO107" i="12"/>
  <c r="AN107" i="12"/>
  <c r="AM107" i="12"/>
  <c r="AL107" i="12"/>
  <c r="AK107" i="12"/>
  <c r="AA107" i="12"/>
  <c r="AG107" i="12" s="1"/>
  <c r="X107" i="12"/>
  <c r="T107" i="12"/>
  <c r="M107" i="12"/>
  <c r="I107" i="12"/>
  <c r="D107" i="12"/>
  <c r="AO106" i="12"/>
  <c r="AN106" i="12"/>
  <c r="AM106" i="12"/>
  <c r="AL106" i="12"/>
  <c r="AK106" i="12"/>
  <c r="AA106" i="12"/>
  <c r="X106" i="12"/>
  <c r="T106" i="12"/>
  <c r="M106" i="12"/>
  <c r="I106" i="12"/>
  <c r="D106" i="12"/>
  <c r="AO105" i="12"/>
  <c r="AN105" i="12"/>
  <c r="AM105" i="12"/>
  <c r="AL105" i="12"/>
  <c r="AK105" i="12"/>
  <c r="AA105" i="12"/>
  <c r="AE105" i="12" s="1"/>
  <c r="X105" i="12"/>
  <c r="T105" i="12"/>
  <c r="M105" i="12"/>
  <c r="I105" i="12"/>
  <c r="D105" i="12"/>
  <c r="AO104" i="12"/>
  <c r="AN104" i="12"/>
  <c r="AM104" i="12"/>
  <c r="AL104" i="12"/>
  <c r="AK104" i="12"/>
  <c r="AA104" i="12"/>
  <c r="AC104" i="12" s="1"/>
  <c r="X104" i="12"/>
  <c r="T104" i="12"/>
  <c r="M104" i="12"/>
  <c r="I104" i="12"/>
  <c r="D104" i="12"/>
  <c r="AO103" i="12"/>
  <c r="AN103" i="12"/>
  <c r="AM103" i="12"/>
  <c r="AL103" i="12"/>
  <c r="AK103" i="12"/>
  <c r="AA103" i="12"/>
  <c r="AG103" i="12" s="1"/>
  <c r="X103" i="12"/>
  <c r="T103" i="12"/>
  <c r="M103" i="12"/>
  <c r="I103" i="12"/>
  <c r="D103" i="12"/>
  <c r="AO102" i="12"/>
  <c r="AN102" i="12"/>
  <c r="AM102" i="12"/>
  <c r="AL102" i="12"/>
  <c r="AK102" i="12"/>
  <c r="AA102" i="12"/>
  <c r="AC102" i="12" s="1"/>
  <c r="X102" i="12"/>
  <c r="T102" i="12"/>
  <c r="M102" i="12"/>
  <c r="I102" i="12"/>
  <c r="D102" i="12"/>
  <c r="AO101" i="12"/>
  <c r="AN101" i="12"/>
  <c r="AM101" i="12"/>
  <c r="AL101" i="12"/>
  <c r="AK101" i="12"/>
  <c r="AA101" i="12"/>
  <c r="AC101" i="12" s="1"/>
  <c r="X101" i="12"/>
  <c r="T101" i="12"/>
  <c r="M101" i="12"/>
  <c r="I101" i="12"/>
  <c r="D101" i="12"/>
  <c r="AO100" i="12"/>
  <c r="AN100" i="12"/>
  <c r="AM100" i="12"/>
  <c r="AL100" i="12"/>
  <c r="AK100" i="12"/>
  <c r="AA100" i="12"/>
  <c r="AE100" i="12" s="1"/>
  <c r="X100" i="12"/>
  <c r="T100" i="12"/>
  <c r="M100" i="12"/>
  <c r="I100" i="12"/>
  <c r="D100" i="12"/>
  <c r="AO99" i="12"/>
  <c r="AN99" i="12"/>
  <c r="AM99" i="12"/>
  <c r="AL99" i="12"/>
  <c r="AK99" i="12"/>
  <c r="AA99" i="12"/>
  <c r="AC99" i="12" s="1"/>
  <c r="X99" i="12"/>
  <c r="T99" i="12"/>
  <c r="M99" i="12"/>
  <c r="I99" i="12"/>
  <c r="D99" i="12"/>
  <c r="AO98" i="12"/>
  <c r="AN98" i="12"/>
  <c r="AM98" i="12"/>
  <c r="AL98" i="12"/>
  <c r="AK98" i="12"/>
  <c r="AA98" i="12"/>
  <c r="AG98" i="12" s="1"/>
  <c r="X98" i="12"/>
  <c r="T98" i="12"/>
  <c r="M98" i="12"/>
  <c r="I98" i="12"/>
  <c r="D98" i="12"/>
  <c r="AO97" i="12"/>
  <c r="AN97" i="12"/>
  <c r="AM97" i="12"/>
  <c r="AL97" i="12"/>
  <c r="AK97" i="12"/>
  <c r="AA97" i="12"/>
  <c r="AE97" i="12" s="1"/>
  <c r="X97" i="12"/>
  <c r="T97" i="12"/>
  <c r="M97" i="12"/>
  <c r="I97" i="12"/>
  <c r="D97" i="12"/>
  <c r="AO96" i="12"/>
  <c r="AN96" i="12"/>
  <c r="AM96" i="12"/>
  <c r="AL96" i="12"/>
  <c r="AK96" i="12"/>
  <c r="AA96" i="12"/>
  <c r="AG96" i="12" s="1"/>
  <c r="X96" i="12"/>
  <c r="T96" i="12"/>
  <c r="M96" i="12"/>
  <c r="I96" i="12"/>
  <c r="D96" i="12"/>
  <c r="AO95" i="12"/>
  <c r="AN95" i="12"/>
  <c r="AM95" i="12"/>
  <c r="AL95" i="12"/>
  <c r="AK95" i="12"/>
  <c r="AA95" i="12"/>
  <c r="X95" i="12"/>
  <c r="T95" i="12"/>
  <c r="M95" i="12"/>
  <c r="I95" i="12"/>
  <c r="D95" i="12"/>
  <c r="AO94" i="12"/>
  <c r="AN94" i="12"/>
  <c r="AM94" i="12"/>
  <c r="AL94" i="12"/>
  <c r="AK94" i="12"/>
  <c r="AA94" i="12"/>
  <c r="AE94" i="12" s="1"/>
  <c r="X94" i="12"/>
  <c r="T94" i="12"/>
  <c r="M94" i="12"/>
  <c r="I94" i="12"/>
  <c r="D94" i="12"/>
  <c r="AO93" i="12"/>
  <c r="AN93" i="12"/>
  <c r="AM93" i="12"/>
  <c r="AL93" i="12"/>
  <c r="AK93" i="12"/>
  <c r="AA93" i="12"/>
  <c r="AC93" i="12" s="1"/>
  <c r="X93" i="12"/>
  <c r="T93" i="12"/>
  <c r="M93" i="12"/>
  <c r="I93" i="12"/>
  <c r="D93" i="12"/>
  <c r="AO92" i="12"/>
  <c r="AN92" i="12"/>
  <c r="AM92" i="12"/>
  <c r="AL92" i="12"/>
  <c r="AK92" i="12"/>
  <c r="AA92" i="12"/>
  <c r="AG92" i="12" s="1"/>
  <c r="X92" i="12"/>
  <c r="T92" i="12"/>
  <c r="M92" i="12"/>
  <c r="I92" i="12"/>
  <c r="D92" i="12"/>
  <c r="AO91" i="12"/>
  <c r="AN91" i="12"/>
  <c r="AM91" i="12"/>
  <c r="AL91" i="12"/>
  <c r="AK91" i="12"/>
  <c r="AA91" i="12"/>
  <c r="X91" i="12"/>
  <c r="T91" i="12"/>
  <c r="M91" i="12"/>
  <c r="I91" i="12"/>
  <c r="D91" i="12"/>
  <c r="AO90" i="12"/>
  <c r="AN90" i="12"/>
  <c r="AM90" i="12"/>
  <c r="AL90" i="12"/>
  <c r="AK90" i="12"/>
  <c r="AA90" i="12"/>
  <c r="X90" i="12"/>
  <c r="T90" i="12"/>
  <c r="M90" i="12"/>
  <c r="I90" i="12"/>
  <c r="D90" i="12"/>
  <c r="AO89" i="12"/>
  <c r="AN89" i="12"/>
  <c r="AM89" i="12"/>
  <c r="AL89" i="12"/>
  <c r="AK89" i="12"/>
  <c r="AA89" i="12"/>
  <c r="AE89" i="12" s="1"/>
  <c r="X89" i="12"/>
  <c r="T89" i="12"/>
  <c r="M89" i="12"/>
  <c r="I89" i="12"/>
  <c r="D89" i="12"/>
  <c r="AO88" i="12"/>
  <c r="AN88" i="12"/>
  <c r="AM88" i="12"/>
  <c r="AL88" i="12"/>
  <c r="AK88" i="12"/>
  <c r="AA88" i="12"/>
  <c r="AC88" i="12" s="1"/>
  <c r="X88" i="12"/>
  <c r="T88" i="12"/>
  <c r="M88" i="12"/>
  <c r="I88" i="12"/>
  <c r="D88" i="12"/>
  <c r="AO87" i="12"/>
  <c r="AN87" i="12"/>
  <c r="AM87" i="12"/>
  <c r="AL87" i="12"/>
  <c r="AK87" i="12"/>
  <c r="AA87" i="12"/>
  <c r="AE87" i="12" s="1"/>
  <c r="X87" i="12"/>
  <c r="T87" i="12"/>
  <c r="M87" i="12"/>
  <c r="I87" i="12"/>
  <c r="D87" i="12"/>
  <c r="AO86" i="12"/>
  <c r="AN86" i="12"/>
  <c r="AM86" i="12"/>
  <c r="AL86" i="12"/>
  <c r="AK86" i="12"/>
  <c r="AA86" i="12"/>
  <c r="AG86" i="12" s="1"/>
  <c r="X86" i="12"/>
  <c r="T86" i="12"/>
  <c r="M86" i="12"/>
  <c r="I86" i="12"/>
  <c r="D86" i="12"/>
  <c r="AO85" i="12"/>
  <c r="AN85" i="12"/>
  <c r="AM85" i="12"/>
  <c r="AL85" i="12"/>
  <c r="AK85" i="12"/>
  <c r="AA85" i="12"/>
  <c r="X85" i="12"/>
  <c r="T85" i="12"/>
  <c r="M85" i="12"/>
  <c r="I85" i="12"/>
  <c r="D85" i="12"/>
  <c r="AO84" i="12"/>
  <c r="AN84" i="12"/>
  <c r="AM84" i="12"/>
  <c r="AL84" i="12"/>
  <c r="AK84" i="12"/>
  <c r="AA84" i="12"/>
  <c r="AC84" i="12" s="1"/>
  <c r="X84" i="12"/>
  <c r="T84" i="12"/>
  <c r="M84" i="12"/>
  <c r="I84" i="12"/>
  <c r="D84" i="12"/>
  <c r="AO83" i="12"/>
  <c r="AN83" i="12"/>
  <c r="AM83" i="12"/>
  <c r="AL83" i="12"/>
  <c r="AK83" i="12"/>
  <c r="AA83" i="12"/>
  <c r="AC83" i="12" s="1"/>
  <c r="X83" i="12"/>
  <c r="T83" i="12"/>
  <c r="M83" i="12"/>
  <c r="I83" i="12"/>
  <c r="D83" i="12"/>
  <c r="AO82" i="12"/>
  <c r="AN82" i="12"/>
  <c r="AM82" i="12"/>
  <c r="AL82" i="12"/>
  <c r="AK82" i="12"/>
  <c r="AA82" i="12"/>
  <c r="X82" i="12"/>
  <c r="T82" i="12"/>
  <c r="M82" i="12"/>
  <c r="I82" i="12"/>
  <c r="D82" i="12"/>
  <c r="AO81" i="12"/>
  <c r="AN81" i="12"/>
  <c r="AM81" i="12"/>
  <c r="AL81" i="12"/>
  <c r="AK81" i="12"/>
  <c r="AA81" i="12"/>
  <c r="AG81" i="12" s="1"/>
  <c r="X81" i="12"/>
  <c r="T81" i="12"/>
  <c r="M81" i="12"/>
  <c r="I81" i="12"/>
  <c r="D81" i="12"/>
  <c r="AO80" i="12"/>
  <c r="AN80" i="12"/>
  <c r="AM80" i="12"/>
  <c r="AL80" i="12"/>
  <c r="AK80" i="12"/>
  <c r="AA80" i="12"/>
  <c r="AE80" i="12" s="1"/>
  <c r="X80" i="12"/>
  <c r="T80" i="12"/>
  <c r="M80" i="12"/>
  <c r="I80" i="12"/>
  <c r="D80" i="12"/>
  <c r="AO79" i="12"/>
  <c r="AN79" i="12"/>
  <c r="AM79" i="12"/>
  <c r="AL79" i="12"/>
  <c r="AK79" i="12"/>
  <c r="AA79" i="12"/>
  <c r="X79" i="12"/>
  <c r="T79" i="12"/>
  <c r="M79" i="12"/>
  <c r="I79" i="12"/>
  <c r="D79" i="12"/>
  <c r="AO78" i="12"/>
  <c r="AN78" i="12"/>
  <c r="AM78" i="12"/>
  <c r="AL78" i="12"/>
  <c r="AK78" i="12"/>
  <c r="AA78" i="12"/>
  <c r="AE78" i="12" s="1"/>
  <c r="X78" i="12"/>
  <c r="T78" i="12"/>
  <c r="M78" i="12"/>
  <c r="I78" i="12"/>
  <c r="D78" i="12"/>
  <c r="AO77" i="12"/>
  <c r="AN77" i="12"/>
  <c r="AM77" i="12"/>
  <c r="AL77" i="12"/>
  <c r="AK77" i="12"/>
  <c r="AA77" i="12"/>
  <c r="AG77" i="12" s="1"/>
  <c r="X77" i="12"/>
  <c r="T77" i="12"/>
  <c r="M77" i="12"/>
  <c r="I77" i="12"/>
  <c r="D77" i="12"/>
  <c r="AO76" i="12"/>
  <c r="AN76" i="12"/>
  <c r="AM76" i="12"/>
  <c r="AL76" i="12"/>
  <c r="AK76" i="12"/>
  <c r="AA76" i="12"/>
  <c r="AC76" i="12" s="1"/>
  <c r="X76" i="12"/>
  <c r="T76" i="12"/>
  <c r="M76" i="12"/>
  <c r="I76" i="12"/>
  <c r="D76" i="12"/>
  <c r="AO75" i="12"/>
  <c r="AN75" i="12"/>
  <c r="AM75" i="12"/>
  <c r="AL75" i="12"/>
  <c r="AK75" i="12"/>
  <c r="AA75" i="12"/>
  <c r="AG75" i="12" s="1"/>
  <c r="X75" i="12"/>
  <c r="T75" i="12"/>
  <c r="M75" i="12"/>
  <c r="I75" i="12"/>
  <c r="D75" i="12"/>
  <c r="AO74" i="12"/>
  <c r="AN74" i="12"/>
  <c r="AM74" i="12"/>
  <c r="AL74" i="12"/>
  <c r="AK74" i="12"/>
  <c r="AA74" i="12"/>
  <c r="X74" i="12"/>
  <c r="T74" i="12"/>
  <c r="M74" i="12"/>
  <c r="I74" i="12"/>
  <c r="D74" i="12"/>
  <c r="AO73" i="12"/>
  <c r="AN73" i="12"/>
  <c r="AM73" i="12"/>
  <c r="AL73" i="12"/>
  <c r="AK73" i="12"/>
  <c r="AA73" i="12"/>
  <c r="AG73" i="12" s="1"/>
  <c r="X73" i="12"/>
  <c r="T73" i="12"/>
  <c r="M73" i="12"/>
  <c r="I73" i="12"/>
  <c r="D73" i="12"/>
  <c r="AO72" i="12"/>
  <c r="AN72" i="12"/>
  <c r="AM72" i="12"/>
  <c r="AL72" i="12"/>
  <c r="AK72" i="12"/>
  <c r="AA72" i="12"/>
  <c r="X72" i="12"/>
  <c r="T72" i="12"/>
  <c r="M72" i="12"/>
  <c r="I72" i="12"/>
  <c r="D72" i="12"/>
  <c r="AO71" i="12"/>
  <c r="AN71" i="12"/>
  <c r="AM71" i="12"/>
  <c r="AL71" i="12"/>
  <c r="AK71" i="12"/>
  <c r="AA71" i="12"/>
  <c r="X71" i="12"/>
  <c r="T71" i="12"/>
  <c r="M71" i="12"/>
  <c r="I71" i="12"/>
  <c r="D71" i="12"/>
  <c r="AO70" i="12"/>
  <c r="AN70" i="12"/>
  <c r="AM70" i="12"/>
  <c r="AL70" i="12"/>
  <c r="AK70" i="12"/>
  <c r="AA70" i="12"/>
  <c r="AG70" i="12" s="1"/>
  <c r="X70" i="12"/>
  <c r="T70" i="12"/>
  <c r="M70" i="12"/>
  <c r="I70" i="12"/>
  <c r="D70" i="12"/>
  <c r="AO69" i="12"/>
  <c r="AN69" i="12"/>
  <c r="AM69" i="12"/>
  <c r="AL69" i="12"/>
  <c r="AK69" i="12"/>
  <c r="AA69" i="12"/>
  <c r="AE69" i="12" s="1"/>
  <c r="X69" i="12"/>
  <c r="T69" i="12"/>
  <c r="M69" i="12"/>
  <c r="I69" i="12"/>
  <c r="D69" i="12"/>
  <c r="AO68" i="12"/>
  <c r="AN68" i="12"/>
  <c r="AM68" i="12"/>
  <c r="AL68" i="12"/>
  <c r="AK68" i="12"/>
  <c r="AA68" i="12"/>
  <c r="X68" i="12"/>
  <c r="T68" i="12"/>
  <c r="M68" i="12"/>
  <c r="I68" i="12"/>
  <c r="D68" i="12"/>
  <c r="AO67" i="12"/>
  <c r="AN67" i="12"/>
  <c r="AM67" i="12"/>
  <c r="AL67" i="12"/>
  <c r="AK67" i="12"/>
  <c r="AA67" i="12"/>
  <c r="AG67" i="12" s="1"/>
  <c r="X67" i="12"/>
  <c r="T67" i="12"/>
  <c r="M67" i="12"/>
  <c r="I67" i="12"/>
  <c r="D67" i="12"/>
  <c r="AO66" i="12"/>
  <c r="AN66" i="12"/>
  <c r="AM66" i="12"/>
  <c r="AL66" i="12"/>
  <c r="AK66" i="12"/>
  <c r="AA66" i="12"/>
  <c r="AC66" i="12" s="1"/>
  <c r="X66" i="12"/>
  <c r="T66" i="12"/>
  <c r="M66" i="12"/>
  <c r="I66" i="12"/>
  <c r="D66" i="12"/>
  <c r="AO65" i="12"/>
  <c r="AN65" i="12"/>
  <c r="AM65" i="12"/>
  <c r="AL65" i="12"/>
  <c r="AK65" i="12"/>
  <c r="AA65" i="12"/>
  <c r="AG65" i="12" s="1"/>
  <c r="X65" i="12"/>
  <c r="T65" i="12"/>
  <c r="M65" i="12"/>
  <c r="I65" i="12"/>
  <c r="D65" i="12"/>
  <c r="AO64" i="12"/>
  <c r="AN64" i="12"/>
  <c r="AM64" i="12"/>
  <c r="AL64" i="12"/>
  <c r="AK64" i="12"/>
  <c r="AA64" i="12"/>
  <c r="AC64" i="12" s="1"/>
  <c r="X64" i="12"/>
  <c r="T64" i="12"/>
  <c r="M64" i="12"/>
  <c r="I64" i="12"/>
  <c r="D64" i="12"/>
  <c r="AO63" i="12"/>
  <c r="AN63" i="12"/>
  <c r="AM63" i="12"/>
  <c r="AL63" i="12"/>
  <c r="AK63" i="12"/>
  <c r="AA63" i="12"/>
  <c r="X63" i="12"/>
  <c r="T63" i="12"/>
  <c r="M63" i="12"/>
  <c r="I63" i="12"/>
  <c r="D63" i="12"/>
  <c r="AO62" i="12"/>
  <c r="AN62" i="12"/>
  <c r="AM62" i="12"/>
  <c r="AL62" i="12"/>
  <c r="AK62" i="12"/>
  <c r="AA62" i="12"/>
  <c r="AG62" i="12" s="1"/>
  <c r="X62" i="12"/>
  <c r="T62" i="12"/>
  <c r="M62" i="12"/>
  <c r="I62" i="12"/>
  <c r="D62" i="12"/>
  <c r="AO61" i="12"/>
  <c r="AN61" i="12"/>
  <c r="AM61" i="12"/>
  <c r="AL61" i="12"/>
  <c r="AK61" i="12"/>
  <c r="AA61" i="12"/>
  <c r="X61" i="12"/>
  <c r="T61" i="12"/>
  <c r="M61" i="12"/>
  <c r="I61" i="12"/>
  <c r="D61" i="12"/>
  <c r="AO60" i="12"/>
  <c r="AN60" i="12"/>
  <c r="AM60" i="12"/>
  <c r="AL60" i="12"/>
  <c r="AK60" i="12"/>
  <c r="AA60" i="12"/>
  <c r="AE60" i="12" s="1"/>
  <c r="X60" i="12"/>
  <c r="T60" i="12"/>
  <c r="M60" i="12"/>
  <c r="I60" i="12"/>
  <c r="D60" i="12"/>
  <c r="AO59" i="12"/>
  <c r="AN59" i="12"/>
  <c r="AM59" i="12"/>
  <c r="AL59" i="12"/>
  <c r="AK59" i="12"/>
  <c r="AA59" i="12"/>
  <c r="AC59" i="12" s="1"/>
  <c r="X59" i="12"/>
  <c r="T59" i="12"/>
  <c r="M59" i="12"/>
  <c r="I59" i="12"/>
  <c r="D59" i="12"/>
  <c r="AO58" i="12"/>
  <c r="AN58" i="12"/>
  <c r="AM58" i="12"/>
  <c r="AL58" i="12"/>
  <c r="AK58" i="12"/>
  <c r="AA58" i="12"/>
  <c r="AG58" i="12" s="1"/>
  <c r="X58" i="12"/>
  <c r="T58" i="12"/>
  <c r="M58" i="12"/>
  <c r="I58" i="12"/>
  <c r="D58" i="12"/>
  <c r="AO57" i="12"/>
  <c r="AN57" i="12"/>
  <c r="AM57" i="12"/>
  <c r="AL57" i="12"/>
  <c r="AK57" i="12"/>
  <c r="AA57" i="12"/>
  <c r="X57" i="12"/>
  <c r="T57" i="12"/>
  <c r="M57" i="12"/>
  <c r="I57" i="12"/>
  <c r="D57" i="12"/>
  <c r="AO56" i="12"/>
  <c r="AN56" i="12"/>
  <c r="AM56" i="12"/>
  <c r="AL56" i="12"/>
  <c r="AK56" i="12"/>
  <c r="AA56" i="12"/>
  <c r="AE56" i="12" s="1"/>
  <c r="X56" i="12"/>
  <c r="T56" i="12"/>
  <c r="M56" i="12"/>
  <c r="I56" i="12"/>
  <c r="D56" i="12"/>
  <c r="AO55" i="12"/>
  <c r="AN55" i="12"/>
  <c r="AM55" i="12"/>
  <c r="AL55" i="12"/>
  <c r="AK55" i="12"/>
  <c r="AA55" i="12"/>
  <c r="AC55" i="12" s="1"/>
  <c r="X55" i="12"/>
  <c r="T55" i="12"/>
  <c r="M55" i="12"/>
  <c r="I55" i="12"/>
  <c r="D55" i="12"/>
  <c r="AO54" i="12"/>
  <c r="AN54" i="12"/>
  <c r="AM54" i="12"/>
  <c r="AL54" i="12"/>
  <c r="AK54" i="12"/>
  <c r="AA54" i="12"/>
  <c r="AC54" i="12" s="1"/>
  <c r="X54" i="12"/>
  <c r="T54" i="12"/>
  <c r="M54" i="12"/>
  <c r="I54" i="12"/>
  <c r="D54" i="12"/>
  <c r="AJ45" i="12"/>
  <c r="AH45" i="12"/>
  <c r="AF45" i="12"/>
  <c r="AD45" i="12"/>
  <c r="AB45" i="12"/>
  <c r="W45" i="12"/>
  <c r="S45" i="12"/>
  <c r="R45" i="12"/>
  <c r="Q45" i="12"/>
  <c r="Q197" i="12" s="1"/>
  <c r="P45" i="12"/>
  <c r="L45" i="12"/>
  <c r="H45" i="12"/>
  <c r="G45" i="12"/>
  <c r="C45" i="12"/>
  <c r="A45" i="12"/>
  <c r="AO44" i="12"/>
  <c r="AN44" i="12"/>
  <c r="AM44" i="12"/>
  <c r="AL44" i="12"/>
  <c r="AK44" i="12"/>
  <c r="AA44" i="12"/>
  <c r="X44" i="12"/>
  <c r="T44" i="12"/>
  <c r="M44" i="12"/>
  <c r="I44" i="12"/>
  <c r="D44" i="12"/>
  <c r="AO43" i="12"/>
  <c r="AN43" i="12"/>
  <c r="AM43" i="12"/>
  <c r="AL43" i="12"/>
  <c r="AK43" i="12"/>
  <c r="AA43" i="12"/>
  <c r="AE43" i="12" s="1"/>
  <c r="X43" i="12"/>
  <c r="T43" i="12"/>
  <c r="M43" i="12"/>
  <c r="I43" i="12"/>
  <c r="D43" i="12"/>
  <c r="AO42" i="12"/>
  <c r="AN42" i="12"/>
  <c r="AM42" i="12"/>
  <c r="AL42" i="12"/>
  <c r="AK42" i="12"/>
  <c r="AA42" i="12"/>
  <c r="AE42" i="12" s="1"/>
  <c r="X42" i="12"/>
  <c r="T42" i="12"/>
  <c r="M42" i="12"/>
  <c r="I42" i="12"/>
  <c r="D42" i="12"/>
  <c r="AO41" i="12"/>
  <c r="AN41" i="12"/>
  <c r="AM41" i="12"/>
  <c r="AL41" i="12"/>
  <c r="AK41" i="12"/>
  <c r="AA41" i="12"/>
  <c r="X41" i="12"/>
  <c r="T41" i="12"/>
  <c r="M41" i="12"/>
  <c r="I41" i="12"/>
  <c r="D41" i="12"/>
  <c r="AO40" i="12"/>
  <c r="AN40" i="12"/>
  <c r="AM40" i="12"/>
  <c r="AL40" i="12"/>
  <c r="AK40" i="12"/>
  <c r="AA40" i="12"/>
  <c r="AE40" i="12" s="1"/>
  <c r="X40" i="12"/>
  <c r="T40" i="12"/>
  <c r="M40" i="12"/>
  <c r="I40" i="12"/>
  <c r="D40" i="12"/>
  <c r="AO39" i="12"/>
  <c r="AN39" i="12"/>
  <c r="AM39" i="12"/>
  <c r="AL39" i="12"/>
  <c r="AK39" i="12"/>
  <c r="AA39" i="12"/>
  <c r="X39" i="12"/>
  <c r="T39" i="12"/>
  <c r="M39" i="12"/>
  <c r="I39" i="12"/>
  <c r="D39" i="12"/>
  <c r="AO38" i="12"/>
  <c r="AN38" i="12"/>
  <c r="AM38" i="12"/>
  <c r="AL38" i="12"/>
  <c r="AK38" i="12"/>
  <c r="AA38" i="12"/>
  <c r="X38" i="12"/>
  <c r="T38" i="12"/>
  <c r="M38" i="12"/>
  <c r="I38" i="12"/>
  <c r="D38" i="12"/>
  <c r="AO37" i="12"/>
  <c r="AN37" i="12"/>
  <c r="AM37" i="12"/>
  <c r="AL37" i="12"/>
  <c r="AK37" i="12"/>
  <c r="AA37" i="12"/>
  <c r="AG37" i="12" s="1"/>
  <c r="X37" i="12"/>
  <c r="T37" i="12"/>
  <c r="M37" i="12"/>
  <c r="I37" i="12"/>
  <c r="D37" i="12"/>
  <c r="AO36" i="12"/>
  <c r="AN36" i="12"/>
  <c r="AM36" i="12"/>
  <c r="AL36" i="12"/>
  <c r="AK36" i="12"/>
  <c r="AA36" i="12"/>
  <c r="X36" i="12"/>
  <c r="T36" i="12"/>
  <c r="M36" i="12"/>
  <c r="I36" i="12"/>
  <c r="D36" i="12"/>
  <c r="AO35" i="12"/>
  <c r="AN35" i="12"/>
  <c r="AM35" i="12"/>
  <c r="AL35" i="12"/>
  <c r="AK35" i="12"/>
  <c r="AA35" i="12"/>
  <c r="AC35" i="12" s="1"/>
  <c r="X35" i="12"/>
  <c r="T35" i="12"/>
  <c r="M35" i="12"/>
  <c r="I35" i="12"/>
  <c r="D35" i="12"/>
  <c r="AO34" i="12"/>
  <c r="AN34" i="12"/>
  <c r="AM34" i="12"/>
  <c r="AL34" i="12"/>
  <c r="AK34" i="12"/>
  <c r="AA34" i="12"/>
  <c r="AG34" i="12" s="1"/>
  <c r="X34" i="12"/>
  <c r="T34" i="12"/>
  <c r="M34" i="12"/>
  <c r="I34" i="12"/>
  <c r="D34" i="12"/>
  <c r="AO33" i="12"/>
  <c r="AN33" i="12"/>
  <c r="AM33" i="12"/>
  <c r="AL33" i="12"/>
  <c r="AK33" i="12"/>
  <c r="AA33" i="12"/>
  <c r="X33" i="12"/>
  <c r="T33" i="12"/>
  <c r="M33" i="12"/>
  <c r="I33" i="12"/>
  <c r="D33" i="12"/>
  <c r="AO32" i="12"/>
  <c r="AN32" i="12"/>
  <c r="AM32" i="12"/>
  <c r="AL32" i="12"/>
  <c r="AK32" i="12"/>
  <c r="AA32" i="12"/>
  <c r="AC32" i="12" s="1"/>
  <c r="X32" i="12"/>
  <c r="T32" i="12"/>
  <c r="M32" i="12"/>
  <c r="I32" i="12"/>
  <c r="D32" i="12"/>
  <c r="AO31" i="12"/>
  <c r="AN31" i="12"/>
  <c r="AM31" i="12"/>
  <c r="AL31" i="12"/>
  <c r="AK31" i="12"/>
  <c r="AA31" i="12"/>
  <c r="AG31" i="12" s="1"/>
  <c r="X31" i="12"/>
  <c r="T31" i="12"/>
  <c r="M31" i="12"/>
  <c r="I31" i="12"/>
  <c r="D31" i="12"/>
  <c r="AO30" i="12"/>
  <c r="AN30" i="12"/>
  <c r="AM30" i="12"/>
  <c r="AL30" i="12"/>
  <c r="AK30" i="12"/>
  <c r="AA30" i="12"/>
  <c r="X30" i="12"/>
  <c r="T30" i="12"/>
  <c r="M30" i="12"/>
  <c r="I30" i="12"/>
  <c r="D30" i="12"/>
  <c r="AO29" i="12"/>
  <c r="AN29" i="12"/>
  <c r="AM29" i="12"/>
  <c r="AL29" i="12"/>
  <c r="AK29" i="12"/>
  <c r="AA29" i="12"/>
  <c r="AE29" i="12" s="1"/>
  <c r="X29" i="12"/>
  <c r="T29" i="12"/>
  <c r="M29" i="12"/>
  <c r="I29" i="12"/>
  <c r="D29" i="12"/>
  <c r="AO28" i="12"/>
  <c r="AN28" i="12"/>
  <c r="AM28" i="12"/>
  <c r="AL28" i="12"/>
  <c r="AK28" i="12"/>
  <c r="AA28" i="12"/>
  <c r="X28" i="12"/>
  <c r="T28" i="12"/>
  <c r="M28" i="12"/>
  <c r="I28" i="12"/>
  <c r="D28" i="12"/>
  <c r="AO27" i="12"/>
  <c r="AN27" i="12"/>
  <c r="AM27" i="12"/>
  <c r="AL27" i="12"/>
  <c r="AK27" i="12"/>
  <c r="AA27" i="12"/>
  <c r="X27" i="12"/>
  <c r="T27" i="12"/>
  <c r="M27" i="12"/>
  <c r="I27" i="12"/>
  <c r="D27" i="12"/>
  <c r="AO26" i="12"/>
  <c r="AN26" i="12"/>
  <c r="AM26" i="12"/>
  <c r="AL26" i="12"/>
  <c r="AK26" i="12"/>
  <c r="AA26" i="12"/>
  <c r="AG26" i="12" s="1"/>
  <c r="X26" i="12"/>
  <c r="T26" i="12"/>
  <c r="M26" i="12"/>
  <c r="I26" i="12"/>
  <c r="D26" i="12"/>
  <c r="AO25" i="12"/>
  <c r="AN25" i="12"/>
  <c r="AM25" i="12"/>
  <c r="AL25" i="12"/>
  <c r="AK25" i="12"/>
  <c r="AA25" i="12"/>
  <c r="X25" i="12"/>
  <c r="T25" i="12"/>
  <c r="M25" i="12"/>
  <c r="I25" i="12"/>
  <c r="D25" i="12"/>
  <c r="AO24" i="12"/>
  <c r="AN24" i="12"/>
  <c r="AM24" i="12"/>
  <c r="AL24" i="12"/>
  <c r="AK24" i="12"/>
  <c r="AA24" i="12"/>
  <c r="AC24" i="12" s="1"/>
  <c r="X24" i="12"/>
  <c r="T24" i="12"/>
  <c r="M24" i="12"/>
  <c r="I24" i="12"/>
  <c r="D24" i="12"/>
  <c r="AO23" i="12"/>
  <c r="AN23" i="12"/>
  <c r="AM23" i="12"/>
  <c r="AL23" i="12"/>
  <c r="AK23" i="12"/>
  <c r="AA23" i="12"/>
  <c r="AG23" i="12" s="1"/>
  <c r="X23" i="12"/>
  <c r="T23" i="12"/>
  <c r="M23" i="12"/>
  <c r="I23" i="12"/>
  <c r="D23" i="12"/>
  <c r="AO22" i="12"/>
  <c r="AN22" i="12"/>
  <c r="AM22" i="12"/>
  <c r="AL22" i="12"/>
  <c r="AK22" i="12"/>
  <c r="AA22" i="12"/>
  <c r="AG22" i="12" s="1"/>
  <c r="X22" i="12"/>
  <c r="T22" i="12"/>
  <c r="M22" i="12"/>
  <c r="I22" i="12"/>
  <c r="D22" i="12"/>
  <c r="AO21" i="12"/>
  <c r="AN21" i="12"/>
  <c r="AM21" i="12"/>
  <c r="AL21" i="12"/>
  <c r="AK21" i="12"/>
  <c r="AA21" i="12"/>
  <c r="X21" i="12"/>
  <c r="T21" i="12"/>
  <c r="M21" i="12"/>
  <c r="I21" i="12"/>
  <c r="D21" i="12"/>
  <c r="AO20" i="12"/>
  <c r="AN20" i="12"/>
  <c r="AM20" i="12"/>
  <c r="AL20" i="12"/>
  <c r="AK20" i="12"/>
  <c r="AA20" i="12"/>
  <c r="AC20" i="12" s="1"/>
  <c r="X20" i="12"/>
  <c r="T20" i="12"/>
  <c r="M20" i="12"/>
  <c r="I20" i="12"/>
  <c r="D20" i="12"/>
  <c r="AO19" i="12"/>
  <c r="AN19" i="12"/>
  <c r="AM19" i="12"/>
  <c r="AL19" i="12"/>
  <c r="AK19" i="12"/>
  <c r="AA19" i="12"/>
  <c r="AG19" i="12" s="1"/>
  <c r="X19" i="12"/>
  <c r="T19" i="12"/>
  <c r="M19" i="12"/>
  <c r="I19" i="12"/>
  <c r="D19" i="12"/>
  <c r="AO18" i="12"/>
  <c r="AN18" i="12"/>
  <c r="AM18" i="12"/>
  <c r="AL18" i="12"/>
  <c r="AK18" i="12"/>
  <c r="AA18" i="12"/>
  <c r="X18" i="12"/>
  <c r="T18" i="12"/>
  <c r="M18" i="12"/>
  <c r="I18" i="12"/>
  <c r="D18" i="12"/>
  <c r="AO17" i="12"/>
  <c r="AN17" i="12"/>
  <c r="AM17" i="12"/>
  <c r="AL17" i="12"/>
  <c r="AK17" i="12"/>
  <c r="AA17" i="12"/>
  <c r="AC17" i="12" s="1"/>
  <c r="X17" i="12"/>
  <c r="T17" i="12"/>
  <c r="M17" i="12"/>
  <c r="I17" i="12"/>
  <c r="D17" i="12"/>
  <c r="AO16" i="12"/>
  <c r="AN16" i="12"/>
  <c r="AM16" i="12"/>
  <c r="AL16" i="12"/>
  <c r="AK16" i="12"/>
  <c r="AA16" i="12"/>
  <c r="AE16" i="12" s="1"/>
  <c r="X16" i="12"/>
  <c r="T16" i="12"/>
  <c r="M16" i="12"/>
  <c r="I16" i="12"/>
  <c r="D16" i="12"/>
  <c r="AO15" i="12"/>
  <c r="AN15" i="12"/>
  <c r="AM15" i="12"/>
  <c r="AL15" i="12"/>
  <c r="AK15" i="12"/>
  <c r="AA15" i="12"/>
  <c r="AC15" i="12" s="1"/>
  <c r="X15" i="12"/>
  <c r="T15" i="12"/>
  <c r="M15" i="12"/>
  <c r="I15" i="12"/>
  <c r="D15" i="12"/>
  <c r="AO14" i="12"/>
  <c r="AN14" i="12"/>
  <c r="AM14" i="12"/>
  <c r="AL14" i="12"/>
  <c r="AK14" i="12"/>
  <c r="AA14" i="12"/>
  <c r="AG14" i="12" s="1"/>
  <c r="X14" i="12"/>
  <c r="T14" i="12"/>
  <c r="M14" i="12"/>
  <c r="I14" i="12"/>
  <c r="D14" i="12"/>
  <c r="AO13" i="12"/>
  <c r="AN13" i="12"/>
  <c r="AM13" i="12"/>
  <c r="AL13" i="12"/>
  <c r="AK13" i="12"/>
  <c r="AA13" i="12"/>
  <c r="X13" i="12"/>
  <c r="T13" i="12"/>
  <c r="M13" i="12"/>
  <c r="I13" i="12"/>
  <c r="D13" i="12"/>
  <c r="AO12" i="12"/>
  <c r="AN12" i="12"/>
  <c r="AM12" i="12"/>
  <c r="AL12" i="12"/>
  <c r="AK12" i="12"/>
  <c r="AA12" i="12"/>
  <c r="AE12" i="12" s="1"/>
  <c r="X12" i="12"/>
  <c r="T12" i="12"/>
  <c r="M12" i="12"/>
  <c r="I12" i="12"/>
  <c r="D12" i="12"/>
  <c r="AO11" i="12"/>
  <c r="AN11" i="12"/>
  <c r="AM11" i="12"/>
  <c r="AL11" i="12"/>
  <c r="AK11" i="12"/>
  <c r="AA11" i="12"/>
  <c r="AG11" i="12" s="1"/>
  <c r="X11" i="12"/>
  <c r="T11" i="12"/>
  <c r="M11" i="12"/>
  <c r="I11" i="12"/>
  <c r="D11" i="12"/>
  <c r="AO10" i="12"/>
  <c r="AN10" i="12"/>
  <c r="AM10" i="12"/>
  <c r="AL10" i="12"/>
  <c r="AK10" i="12"/>
  <c r="AA10" i="12"/>
  <c r="X10" i="12"/>
  <c r="T10" i="12"/>
  <c r="M10" i="12"/>
  <c r="I10" i="12"/>
  <c r="D10" i="12"/>
  <c r="AO9" i="12"/>
  <c r="AN9" i="12"/>
  <c r="AM9" i="12"/>
  <c r="AL9" i="12"/>
  <c r="AK9" i="12"/>
  <c r="AA9" i="12"/>
  <c r="AC9" i="12" s="1"/>
  <c r="X9" i="12"/>
  <c r="T9" i="12"/>
  <c r="M9" i="12"/>
  <c r="I9" i="12"/>
  <c r="D9" i="12"/>
  <c r="AO8" i="12"/>
  <c r="AN8" i="12"/>
  <c r="AM8" i="12"/>
  <c r="AL8" i="12"/>
  <c r="AK8" i="12"/>
  <c r="AA8" i="12"/>
  <c r="AG8" i="12" s="1"/>
  <c r="X8" i="12"/>
  <c r="T8" i="12"/>
  <c r="M8" i="12"/>
  <c r="I8" i="12"/>
  <c r="D8" i="12"/>
  <c r="AO7" i="12"/>
  <c r="AN7" i="12"/>
  <c r="AM7" i="12"/>
  <c r="AL7" i="12"/>
  <c r="AK7" i="12"/>
  <c r="AA7" i="12"/>
  <c r="AC7" i="12" s="1"/>
  <c r="X7" i="12"/>
  <c r="T7" i="12"/>
  <c r="M7" i="12"/>
  <c r="I7" i="12"/>
  <c r="D7" i="12"/>
  <c r="H197" i="12" l="1"/>
  <c r="AG43" i="12"/>
  <c r="AE147" i="12"/>
  <c r="S197" i="12"/>
  <c r="AE70" i="12"/>
  <c r="AG171" i="12"/>
  <c r="AG116" i="12"/>
  <c r="AG147" i="12"/>
  <c r="AE102" i="12"/>
  <c r="AG162" i="12"/>
  <c r="AG42" i="12"/>
  <c r="AH197" i="12"/>
  <c r="AG108" i="12"/>
  <c r="AE20" i="12"/>
  <c r="AG60" i="12"/>
  <c r="AG78" i="12"/>
  <c r="W197" i="12"/>
  <c r="X197" i="12" s="1"/>
  <c r="AG102" i="12"/>
  <c r="AE37" i="12"/>
  <c r="AC75" i="12"/>
  <c r="AG87" i="12"/>
  <c r="AC140" i="12"/>
  <c r="AG9" i="12"/>
  <c r="AE75" i="12"/>
  <c r="AG80" i="12"/>
  <c r="AE110" i="12"/>
  <c r="AG140" i="12"/>
  <c r="AC180" i="12"/>
  <c r="AC43" i="12"/>
  <c r="AC107" i="12"/>
  <c r="AG20" i="12"/>
  <c r="AG29" i="12"/>
  <c r="AE77" i="12"/>
  <c r="AE107" i="12"/>
  <c r="AC179" i="12"/>
  <c r="AE179" i="12"/>
  <c r="AE67" i="12"/>
  <c r="AG97" i="12"/>
  <c r="AG118" i="12"/>
  <c r="AE127" i="12"/>
  <c r="AE159" i="12"/>
  <c r="AC190" i="12"/>
  <c r="AG127" i="12"/>
  <c r="AE141" i="12"/>
  <c r="AE190" i="12"/>
  <c r="AE55" i="12"/>
  <c r="AG148" i="12"/>
  <c r="AE64" i="12"/>
  <c r="AE136" i="12"/>
  <c r="AG169" i="12"/>
  <c r="AG64" i="12"/>
  <c r="AC129" i="12"/>
  <c r="AE143" i="12"/>
  <c r="AC14" i="12"/>
  <c r="AC78" i="12"/>
  <c r="AC115" i="12"/>
  <c r="AG94" i="12"/>
  <c r="AC132" i="12"/>
  <c r="AC161" i="12"/>
  <c r="AG178" i="12"/>
  <c r="AE181" i="12"/>
  <c r="AG186" i="12"/>
  <c r="AG191" i="12"/>
  <c r="AE132" i="12"/>
  <c r="AE161" i="12"/>
  <c r="AG181" i="12"/>
  <c r="AG12" i="12"/>
  <c r="AE32" i="12"/>
  <c r="AC56" i="12"/>
  <c r="AG66" i="12"/>
  <c r="AG76" i="12"/>
  <c r="AG104" i="12"/>
  <c r="AC126" i="12"/>
  <c r="AG129" i="12"/>
  <c r="AG165" i="12"/>
  <c r="AE191" i="12"/>
  <c r="AG40" i="12"/>
  <c r="AG35" i="12"/>
  <c r="AE66" i="12"/>
  <c r="AG32" i="12"/>
  <c r="AC42" i="12"/>
  <c r="AG56" i="12"/>
  <c r="AE126" i="12"/>
  <c r="AC170" i="12"/>
  <c r="AC89" i="12"/>
  <c r="AE15" i="12"/>
  <c r="AC29" i="12"/>
  <c r="AC37" i="12"/>
  <c r="AE170" i="12"/>
  <c r="AG15" i="12"/>
  <c r="AE116" i="12"/>
  <c r="AC121" i="12"/>
  <c r="AC167" i="12"/>
  <c r="AC40" i="12"/>
  <c r="AE76" i="12"/>
  <c r="AE14" i="12"/>
  <c r="AG24" i="12"/>
  <c r="AC34" i="12"/>
  <c r="AC58" i="12"/>
  <c r="AE93" i="12"/>
  <c r="AE121" i="12"/>
  <c r="AC131" i="12"/>
  <c r="AE167" i="12"/>
  <c r="AG180" i="12"/>
  <c r="AE9" i="12"/>
  <c r="AE34" i="12"/>
  <c r="AE58" i="12"/>
  <c r="AG93" i="12"/>
  <c r="AC98" i="12"/>
  <c r="AG131" i="12"/>
  <c r="AE104" i="12"/>
  <c r="AC31" i="12"/>
  <c r="AF197" i="12"/>
  <c r="AE98" i="12"/>
  <c r="AC144" i="12"/>
  <c r="AE35" i="12"/>
  <c r="AC26" i="12"/>
  <c r="AE31" i="12"/>
  <c r="AC118" i="12"/>
  <c r="AG144" i="12"/>
  <c r="AC169" i="12"/>
  <c r="AC172" i="12"/>
  <c r="AE186" i="12"/>
  <c r="AE26" i="12"/>
  <c r="AJ197" i="12"/>
  <c r="AG55" i="12"/>
  <c r="AC70" i="12"/>
  <c r="AC141" i="12"/>
  <c r="R197" i="12"/>
  <c r="AM195" i="12"/>
  <c r="AB197" i="12"/>
  <c r="AC23" i="12"/>
  <c r="AC92" i="12"/>
  <c r="AC100" i="12"/>
  <c r="AE115" i="12"/>
  <c r="AC138" i="12"/>
  <c r="AC174" i="12"/>
  <c r="AE182" i="12"/>
  <c r="AE23" i="12"/>
  <c r="AC87" i="12"/>
  <c r="AE92" i="12"/>
  <c r="AC97" i="12"/>
  <c r="AC133" i="12"/>
  <c r="AE138" i="12"/>
  <c r="AC162" i="12"/>
  <c r="AE174" i="12"/>
  <c r="AG182" i="12"/>
  <c r="AC67" i="12"/>
  <c r="AC77" i="12"/>
  <c r="AG105" i="12"/>
  <c r="AC110" i="12"/>
  <c r="AG133" i="12"/>
  <c r="AC143" i="12"/>
  <c r="AD197" i="12"/>
  <c r="AE194" i="12"/>
  <c r="A197" i="12"/>
  <c r="AG159" i="12"/>
  <c r="AE176" i="12"/>
  <c r="AG124" i="12"/>
  <c r="AE124" i="12"/>
  <c r="AC124" i="12"/>
  <c r="AG85" i="12"/>
  <c r="AE85" i="12"/>
  <c r="AC85" i="12"/>
  <c r="AC119" i="12"/>
  <c r="AG119" i="12"/>
  <c r="AE119" i="12"/>
  <c r="L197" i="12"/>
  <c r="M197" i="12" s="1"/>
  <c r="M195" i="12"/>
  <c r="AG57" i="12"/>
  <c r="AE57" i="12"/>
  <c r="AA149" i="12"/>
  <c r="AG113" i="12"/>
  <c r="AE113" i="12"/>
  <c r="AC113" i="12"/>
  <c r="AC22" i="12"/>
  <c r="AC57" i="12"/>
  <c r="AC96" i="12"/>
  <c r="AN45" i="12"/>
  <c r="AE22" i="12"/>
  <c r="AE25" i="12"/>
  <c r="AG25" i="12"/>
  <c r="AC25" i="12"/>
  <c r="AE96" i="12"/>
  <c r="AG173" i="12"/>
  <c r="AE173" i="12"/>
  <c r="AC173" i="12"/>
  <c r="AG13" i="12"/>
  <c r="AE13" i="12"/>
  <c r="AC13" i="12"/>
  <c r="AG189" i="12"/>
  <c r="AE189" i="12"/>
  <c r="P197" i="12"/>
  <c r="AM149" i="12"/>
  <c r="M149" i="12" s="1"/>
  <c r="AC189" i="12"/>
  <c r="AE10" i="12"/>
  <c r="AC10" i="12"/>
  <c r="AG10" i="12"/>
  <c r="AE36" i="12"/>
  <c r="AG36" i="12"/>
  <c r="AC36" i="12"/>
  <c r="AO149" i="12"/>
  <c r="X149" i="12" s="1"/>
  <c r="AN195" i="12"/>
  <c r="AA195" i="12"/>
  <c r="AG38" i="12"/>
  <c r="AE38" i="12"/>
  <c r="AC38" i="12"/>
  <c r="AN149" i="12"/>
  <c r="T149" i="12" s="1"/>
  <c r="AG61" i="12"/>
  <c r="AE61" i="12"/>
  <c r="AC61" i="12"/>
  <c r="AG74" i="12"/>
  <c r="AE74" i="12"/>
  <c r="AG91" i="12"/>
  <c r="AE91" i="12"/>
  <c r="AG106" i="12"/>
  <c r="AE106" i="12"/>
  <c r="AC106" i="12"/>
  <c r="AL195" i="12"/>
  <c r="I195" i="12" s="1"/>
  <c r="AC74" i="12"/>
  <c r="AG83" i="12"/>
  <c r="AE83" i="12"/>
  <c r="AC91" i="12"/>
  <c r="AK45" i="12"/>
  <c r="AG63" i="12"/>
  <c r="AE63" i="12"/>
  <c r="AC63" i="12"/>
  <c r="AG130" i="12"/>
  <c r="AE130" i="12"/>
  <c r="AG41" i="12"/>
  <c r="AE41" i="12"/>
  <c r="AC41" i="12"/>
  <c r="AK195" i="12"/>
  <c r="AL45" i="12"/>
  <c r="AG17" i="12"/>
  <c r="AE17" i="12"/>
  <c r="AL149" i="12"/>
  <c r="I149" i="12" s="1"/>
  <c r="AG137" i="12"/>
  <c r="AE137" i="12"/>
  <c r="AC69" i="12"/>
  <c r="AG111" i="12"/>
  <c r="AE111" i="12"/>
  <c r="AC111" i="12"/>
  <c r="AC137" i="12"/>
  <c r="AC158" i="12"/>
  <c r="AE168" i="12"/>
  <c r="AC168" i="12"/>
  <c r="AC8" i="12"/>
  <c r="AE21" i="12"/>
  <c r="AC21" i="12"/>
  <c r="AG21" i="12"/>
  <c r="AG33" i="12"/>
  <c r="AE33" i="12"/>
  <c r="AG69" i="12"/>
  <c r="AC86" i="12"/>
  <c r="AG95" i="12"/>
  <c r="AE95" i="12"/>
  <c r="AC114" i="12"/>
  <c r="AC125" i="12"/>
  <c r="AE158" i="12"/>
  <c r="AG168" i="12"/>
  <c r="AE8" i="12"/>
  <c r="AC33" i="12"/>
  <c r="AC73" i="12"/>
  <c r="AE86" i="12"/>
  <c r="AC95" i="12"/>
  <c r="AE99" i="12"/>
  <c r="AE114" i="12"/>
  <c r="AE125" i="12"/>
  <c r="AC164" i="12"/>
  <c r="AC12" i="12"/>
  <c r="AG28" i="12"/>
  <c r="AE28" i="12"/>
  <c r="AE73" i="12"/>
  <c r="AG90" i="12"/>
  <c r="AE90" i="12"/>
  <c r="AG99" i="12"/>
  <c r="AE164" i="12"/>
  <c r="AC178" i="12"/>
  <c r="AG7" i="12"/>
  <c r="AE7" i="12"/>
  <c r="AC28" i="12"/>
  <c r="AC90" i="12"/>
  <c r="AG185" i="12"/>
  <c r="AE185" i="12"/>
  <c r="AC185" i="12"/>
  <c r="AO195" i="12"/>
  <c r="X195" i="12" s="1"/>
  <c r="AO45" i="12"/>
  <c r="AG27" i="12"/>
  <c r="AE27" i="12"/>
  <c r="AC27" i="12"/>
  <c r="AC62" i="12"/>
  <c r="AC160" i="12"/>
  <c r="AG184" i="12"/>
  <c r="AE184" i="12"/>
  <c r="AG54" i="12"/>
  <c r="AE54" i="12"/>
  <c r="AE62" i="12"/>
  <c r="AG84" i="12"/>
  <c r="AE84" i="12"/>
  <c r="AG101" i="12"/>
  <c r="AE101" i="12"/>
  <c r="AE135" i="12"/>
  <c r="AG135" i="12"/>
  <c r="AE160" i="12"/>
  <c r="AC184" i="12"/>
  <c r="AE192" i="12"/>
  <c r="AC192" i="12"/>
  <c r="AC68" i="12"/>
  <c r="AG68" i="12"/>
  <c r="AE68" i="12"/>
  <c r="AG72" i="12"/>
  <c r="AE72" i="12"/>
  <c r="AG192" i="12"/>
  <c r="AC11" i="12"/>
  <c r="AC19" i="12"/>
  <c r="AG39" i="12"/>
  <c r="AE39" i="12"/>
  <c r="AC72" i="12"/>
  <c r="AC81" i="12"/>
  <c r="AG117" i="12"/>
  <c r="AE117" i="12"/>
  <c r="AC117" i="12"/>
  <c r="AE177" i="12"/>
  <c r="AC177" i="12"/>
  <c r="AE11" i="12"/>
  <c r="AE19" i="12"/>
  <c r="AC39" i="12"/>
  <c r="AE81" i="12"/>
  <c r="AE109" i="12"/>
  <c r="AG109" i="12"/>
  <c r="AG177" i="12"/>
  <c r="AG112" i="12"/>
  <c r="AC112" i="12"/>
  <c r="AE112" i="12"/>
  <c r="AG123" i="12"/>
  <c r="AC123" i="12"/>
  <c r="AE123" i="12"/>
  <c r="AG142" i="12"/>
  <c r="AE142" i="12"/>
  <c r="AG18" i="12"/>
  <c r="AE18" i="12"/>
  <c r="AC18" i="12"/>
  <c r="AG30" i="12"/>
  <c r="AE30" i="12"/>
  <c r="AC30" i="12"/>
  <c r="AA45" i="12"/>
  <c r="AC80" i="12"/>
  <c r="AE120" i="12"/>
  <c r="AG120" i="12"/>
  <c r="AC120" i="12"/>
  <c r="AC142" i="12"/>
  <c r="AC176" i="12"/>
  <c r="AC44" i="12"/>
  <c r="AG44" i="12"/>
  <c r="AE44" i="12"/>
  <c r="AC79" i="12"/>
  <c r="AG79" i="12"/>
  <c r="AE79" i="12"/>
  <c r="AE148" i="12"/>
  <c r="AE71" i="12"/>
  <c r="AC71" i="12"/>
  <c r="AE146" i="12"/>
  <c r="AG146" i="12"/>
  <c r="AE59" i="12"/>
  <c r="AC65" i="12"/>
  <c r="AG71" i="12"/>
  <c r="AE88" i="12"/>
  <c r="AC103" i="12"/>
  <c r="AC146" i="12"/>
  <c r="AG193" i="12"/>
  <c r="AE193" i="12"/>
  <c r="AE188" i="12"/>
  <c r="AG188" i="12"/>
  <c r="G197" i="12"/>
  <c r="AK149" i="12"/>
  <c r="D149" i="12" s="1"/>
  <c r="AG59" i="12"/>
  <c r="AE65" i="12"/>
  <c r="AE82" i="12"/>
  <c r="AC82" i="12"/>
  <c r="AG88" i="12"/>
  <c r="AE103" i="12"/>
  <c r="AE24" i="12"/>
  <c r="AG82" i="12"/>
  <c r="AE108" i="12"/>
  <c r="AC136" i="12"/>
  <c r="AG166" i="12"/>
  <c r="AE166" i="12"/>
  <c r="AC166" i="12"/>
  <c r="AE171" i="12"/>
  <c r="AG175" i="12"/>
  <c r="AE175" i="12"/>
  <c r="AC175" i="12"/>
  <c r="AC188" i="12"/>
  <c r="C197" i="12"/>
  <c r="D195" i="12"/>
  <c r="AC94" i="12"/>
  <c r="AC105" i="12"/>
  <c r="AE128" i="12"/>
  <c r="AE139" i="12"/>
  <c r="AC165" i="12"/>
  <c r="AE183" i="12"/>
  <c r="AC183" i="12"/>
  <c r="AC60" i="12"/>
  <c r="AG128" i="12"/>
  <c r="AG139" i="12"/>
  <c r="AG183" i="12"/>
  <c r="AC122" i="12"/>
  <c r="AC134" i="12"/>
  <c r="AC145" i="12"/>
  <c r="AE163" i="12"/>
  <c r="AC187" i="12"/>
  <c r="AM45" i="12"/>
  <c r="AC16" i="12"/>
  <c r="AE122" i="12"/>
  <c r="AE134" i="12"/>
  <c r="AE145" i="12"/>
  <c r="AG163" i="12"/>
  <c r="AE187" i="12"/>
  <c r="AG16" i="12"/>
  <c r="AG89" i="12"/>
  <c r="AG100" i="12"/>
  <c r="AG172" i="12"/>
  <c r="AC194" i="12"/>
  <c r="T195" i="12"/>
  <c r="I197" i="12" l="1"/>
  <c r="D197" i="12"/>
  <c r="T197" i="12"/>
  <c r="K131" i="12"/>
  <c r="K111" i="12"/>
  <c r="K91" i="12"/>
  <c r="K71" i="12"/>
  <c r="K140" i="12"/>
  <c r="K120" i="12"/>
  <c r="K100" i="12"/>
  <c r="K80" i="12"/>
  <c r="K60" i="12"/>
  <c r="K84" i="12"/>
  <c r="K73" i="12"/>
  <c r="K129" i="12"/>
  <c r="K118" i="12"/>
  <c r="K107" i="12"/>
  <c r="K96" i="12"/>
  <c r="K62" i="12"/>
  <c r="K141" i="12"/>
  <c r="K130" i="12"/>
  <c r="K119" i="12"/>
  <c r="K108" i="12"/>
  <c r="K97" i="12"/>
  <c r="K85" i="12"/>
  <c r="K74" i="12"/>
  <c r="K122" i="12"/>
  <c r="K89" i="12"/>
  <c r="K78" i="12"/>
  <c r="K67" i="12"/>
  <c r="K56" i="12"/>
  <c r="K145" i="12"/>
  <c r="K134" i="12"/>
  <c r="K79" i="12"/>
  <c r="K68" i="12"/>
  <c r="K57" i="12"/>
  <c r="K146" i="12"/>
  <c r="K135" i="12"/>
  <c r="K123" i="12"/>
  <c r="K112" i="12"/>
  <c r="K101" i="12"/>
  <c r="K90" i="12"/>
  <c r="K106" i="12"/>
  <c r="K121" i="12"/>
  <c r="K125" i="12"/>
  <c r="K117" i="12"/>
  <c r="K86" i="12"/>
  <c r="K69" i="12"/>
  <c r="K63" i="12"/>
  <c r="K142" i="12"/>
  <c r="K98" i="12"/>
  <c r="K77" i="12"/>
  <c r="K59" i="12"/>
  <c r="K137" i="12"/>
  <c r="K128" i="12"/>
  <c r="K113" i="12"/>
  <c r="K65" i="12"/>
  <c r="K126" i="12"/>
  <c r="K115" i="12"/>
  <c r="K87" i="12"/>
  <c r="K92" i="12"/>
  <c r="K88" i="12"/>
  <c r="K75" i="12"/>
  <c r="K61" i="12"/>
  <c r="K138" i="12"/>
  <c r="K116" i="12"/>
  <c r="K127" i="12"/>
  <c r="K66" i="12"/>
  <c r="K54" i="12"/>
  <c r="K104" i="12"/>
  <c r="K83" i="12"/>
  <c r="K70" i="12"/>
  <c r="K139" i="12"/>
  <c r="K109" i="12"/>
  <c r="K76" i="12"/>
  <c r="K58" i="12"/>
  <c r="K81" i="12"/>
  <c r="K132" i="12"/>
  <c r="K143" i="12"/>
  <c r="K136" i="12"/>
  <c r="K102" i="12"/>
  <c r="K124" i="12"/>
  <c r="K94" i="12"/>
  <c r="K72" i="12"/>
  <c r="K55" i="12"/>
  <c r="K147" i="12"/>
  <c r="K93" i="12"/>
  <c r="K133" i="12"/>
  <c r="K144" i="12"/>
  <c r="K114" i="12"/>
  <c r="K103" i="12"/>
  <c r="K82" i="12"/>
  <c r="K64" i="12"/>
  <c r="K148" i="12"/>
  <c r="K95" i="12"/>
  <c r="K149" i="12"/>
  <c r="K110" i="12"/>
  <c r="K99" i="12"/>
  <c r="K105" i="12"/>
  <c r="O133" i="12"/>
  <c r="O113" i="12"/>
  <c r="O93" i="12"/>
  <c r="O73" i="12"/>
  <c r="O142" i="12"/>
  <c r="O122" i="12"/>
  <c r="O102" i="12"/>
  <c r="O82" i="12"/>
  <c r="O62" i="12"/>
  <c r="O119" i="12"/>
  <c r="O108" i="12"/>
  <c r="O97" i="12"/>
  <c r="O85" i="12"/>
  <c r="O74" i="12"/>
  <c r="O141" i="12"/>
  <c r="O130" i="12"/>
  <c r="O86" i="12"/>
  <c r="O75" i="12"/>
  <c r="O63" i="12"/>
  <c r="O120" i="12"/>
  <c r="O64" i="12"/>
  <c r="O149" i="12"/>
  <c r="O146" i="12"/>
  <c r="O135" i="12"/>
  <c r="O123" i="12"/>
  <c r="O112" i="12"/>
  <c r="O101" i="12"/>
  <c r="O90" i="12"/>
  <c r="O124" i="12"/>
  <c r="O147" i="12"/>
  <c r="O136" i="12"/>
  <c r="O125" i="12"/>
  <c r="O96" i="12"/>
  <c r="O57" i="12"/>
  <c r="O145" i="12"/>
  <c r="O140" i="12"/>
  <c r="O131" i="12"/>
  <c r="O117" i="12"/>
  <c r="O91" i="12"/>
  <c r="O69" i="12"/>
  <c r="O126" i="12"/>
  <c r="O81" i="12"/>
  <c r="O107" i="12"/>
  <c r="O92" i="12"/>
  <c r="O109" i="12"/>
  <c r="O104" i="12"/>
  <c r="O99" i="12"/>
  <c r="O100" i="12"/>
  <c r="O83" i="12"/>
  <c r="O70" i="12"/>
  <c r="O127" i="12"/>
  <c r="O80" i="12"/>
  <c r="O66" i="12"/>
  <c r="O54" i="12"/>
  <c r="O105" i="12"/>
  <c r="O84" i="12"/>
  <c r="O139" i="12"/>
  <c r="O76" i="12"/>
  <c r="O58" i="12"/>
  <c r="O88" i="12"/>
  <c r="O61" i="12"/>
  <c r="O138" i="12"/>
  <c r="O116" i="12"/>
  <c r="O71" i="12"/>
  <c r="O132" i="12"/>
  <c r="O128" i="12"/>
  <c r="O67" i="12"/>
  <c r="O143" i="12"/>
  <c r="O89" i="12"/>
  <c r="O121" i="12"/>
  <c r="O94" i="12"/>
  <c r="O72" i="12"/>
  <c r="O68" i="12"/>
  <c r="O59" i="12"/>
  <c r="O55" i="12"/>
  <c r="O106" i="12"/>
  <c r="O98" i="12"/>
  <c r="O77" i="12"/>
  <c r="O110" i="12"/>
  <c r="O144" i="12"/>
  <c r="O103" i="12"/>
  <c r="O111" i="12"/>
  <c r="O114" i="12"/>
  <c r="O134" i="12"/>
  <c r="O148" i="12"/>
  <c r="O95" i="12"/>
  <c r="O78" i="12"/>
  <c r="O137" i="12"/>
  <c r="O56" i="12"/>
  <c r="O115" i="12"/>
  <c r="O118" i="12"/>
  <c r="O79" i="12"/>
  <c r="O65" i="12"/>
  <c r="O87" i="12"/>
  <c r="O129" i="12"/>
  <c r="O60" i="12"/>
  <c r="O176" i="12"/>
  <c r="O177" i="12"/>
  <c r="O185" i="12"/>
  <c r="O165" i="12"/>
  <c r="O186" i="12"/>
  <c r="O168" i="12"/>
  <c r="O158" i="12"/>
  <c r="O169" i="12"/>
  <c r="O159" i="12"/>
  <c r="O170" i="12"/>
  <c r="O160" i="12"/>
  <c r="O193" i="12"/>
  <c r="O178" i="12"/>
  <c r="O188" i="12"/>
  <c r="O181" i="12"/>
  <c r="O173" i="12"/>
  <c r="O189" i="12"/>
  <c r="O179" i="12"/>
  <c r="O174" i="12"/>
  <c r="O192" i="12"/>
  <c r="O172" i="12"/>
  <c r="O194" i="12"/>
  <c r="O187" i="12"/>
  <c r="O166" i="12"/>
  <c r="O191" i="12"/>
  <c r="O184" i="12"/>
  <c r="O190" i="12"/>
  <c r="O180" i="12"/>
  <c r="O163" i="12"/>
  <c r="O195" i="12"/>
  <c r="O171" i="12"/>
  <c r="O182" i="12"/>
  <c r="O167" i="12"/>
  <c r="O161" i="12"/>
  <c r="O183" i="12"/>
  <c r="O164" i="12"/>
  <c r="O162" i="12"/>
  <c r="O175" i="12"/>
  <c r="AO197" i="12"/>
  <c r="X45" i="12"/>
  <c r="V135" i="12"/>
  <c r="V115" i="12"/>
  <c r="V95" i="12"/>
  <c r="V75" i="12"/>
  <c r="V55" i="12"/>
  <c r="V144" i="12"/>
  <c r="V124" i="12"/>
  <c r="V104" i="12"/>
  <c r="V84" i="12"/>
  <c r="V64" i="12"/>
  <c r="V87" i="12"/>
  <c r="V120" i="12"/>
  <c r="V109" i="12"/>
  <c r="V98" i="12"/>
  <c r="V76" i="12"/>
  <c r="V149" i="12"/>
  <c r="V143" i="12"/>
  <c r="V132" i="12"/>
  <c r="V121" i="12"/>
  <c r="V142" i="12"/>
  <c r="V131" i="12"/>
  <c r="V99" i="12"/>
  <c r="V88" i="12"/>
  <c r="V77" i="12"/>
  <c r="V65" i="12"/>
  <c r="V54" i="12"/>
  <c r="V147" i="12"/>
  <c r="V136" i="12"/>
  <c r="V113" i="12"/>
  <c r="V80" i="12"/>
  <c r="V69" i="12"/>
  <c r="V58" i="12"/>
  <c r="V148" i="12"/>
  <c r="V137" i="12"/>
  <c r="V125" i="12"/>
  <c r="V114" i="12"/>
  <c r="V102" i="12"/>
  <c r="V91" i="12"/>
  <c r="V59" i="12"/>
  <c r="V126" i="12"/>
  <c r="V103" i="12"/>
  <c r="V92" i="12"/>
  <c r="V86" i="12"/>
  <c r="V81" i="12"/>
  <c r="V63" i="12"/>
  <c r="V107" i="12"/>
  <c r="V112" i="12"/>
  <c r="V97" i="12"/>
  <c r="V70" i="12"/>
  <c r="V141" i="12"/>
  <c r="V127" i="12"/>
  <c r="V119" i="12"/>
  <c r="V94" i="12"/>
  <c r="V60" i="12"/>
  <c r="V138" i="12"/>
  <c r="V123" i="12"/>
  <c r="V108" i="12"/>
  <c r="V61" i="12"/>
  <c r="V57" i="12"/>
  <c r="V116" i="12"/>
  <c r="V96" i="12"/>
  <c r="V105" i="12"/>
  <c r="V71" i="12"/>
  <c r="V146" i="12"/>
  <c r="V139" i="12"/>
  <c r="V101" i="12"/>
  <c r="V93" i="12"/>
  <c r="V128" i="12"/>
  <c r="V117" i="12"/>
  <c r="V67" i="12"/>
  <c r="V62" i="12"/>
  <c r="V66" i="12"/>
  <c r="V72" i="12"/>
  <c r="V68" i="12"/>
  <c r="V106" i="12"/>
  <c r="V110" i="12"/>
  <c r="V85" i="12"/>
  <c r="V140" i="12"/>
  <c r="V133" i="12"/>
  <c r="V129" i="12"/>
  <c r="V90" i="12"/>
  <c r="V82" i="12"/>
  <c r="V118" i="12"/>
  <c r="V111" i="12"/>
  <c r="V83" i="12"/>
  <c r="V134" i="12"/>
  <c r="V74" i="12"/>
  <c r="V122" i="12"/>
  <c r="V100" i="12"/>
  <c r="V130" i="12"/>
  <c r="V78" i="12"/>
  <c r="V145" i="12"/>
  <c r="V89" i="12"/>
  <c r="V56" i="12"/>
  <c r="V79" i="12"/>
  <c r="V73" i="12"/>
  <c r="F192" i="12"/>
  <c r="F172" i="12"/>
  <c r="F195" i="12"/>
  <c r="F193" i="12"/>
  <c r="F173" i="12"/>
  <c r="F181" i="12"/>
  <c r="F162" i="12"/>
  <c r="F182" i="12"/>
  <c r="F175" i="12"/>
  <c r="F166" i="12"/>
  <c r="F184" i="12"/>
  <c r="F176" i="12"/>
  <c r="F167" i="12"/>
  <c r="F194" i="12"/>
  <c r="F186" i="12"/>
  <c r="F180" i="12"/>
  <c r="F187" i="12"/>
  <c r="F191" i="12"/>
  <c r="F183" i="12"/>
  <c r="F164" i="12"/>
  <c r="F160" i="12"/>
  <c r="F178" i="12"/>
  <c r="F169" i="12"/>
  <c r="F174" i="12"/>
  <c r="F161" i="12"/>
  <c r="F163" i="12"/>
  <c r="F168" i="12"/>
  <c r="F158" i="12"/>
  <c r="F179" i="12"/>
  <c r="F159" i="12"/>
  <c r="F190" i="12"/>
  <c r="F189" i="12"/>
  <c r="F165" i="12"/>
  <c r="F170" i="12"/>
  <c r="F177" i="12"/>
  <c r="F188" i="12"/>
  <c r="F171" i="12"/>
  <c r="F185" i="12"/>
  <c r="AG149" i="12"/>
  <c r="AE149" i="12"/>
  <c r="AC149" i="12"/>
  <c r="Z180" i="12"/>
  <c r="Z161" i="12"/>
  <c r="Z181" i="12"/>
  <c r="Z189" i="12"/>
  <c r="Z169" i="12"/>
  <c r="Z190" i="12"/>
  <c r="Z171" i="12"/>
  <c r="Z179" i="12"/>
  <c r="Z172" i="12"/>
  <c r="Z162" i="12"/>
  <c r="Z194" i="12"/>
  <c r="Z186" i="12"/>
  <c r="Z164" i="12"/>
  <c r="Z174" i="12"/>
  <c r="Z191" i="12"/>
  <c r="Z183" i="12"/>
  <c r="Z184" i="12"/>
  <c r="Z175" i="12"/>
  <c r="Z166" i="12"/>
  <c r="Z188" i="12"/>
  <c r="Z193" i="12"/>
  <c r="Z163" i="12"/>
  <c r="Z182" i="12"/>
  <c r="Z173" i="12"/>
  <c r="Z159" i="12"/>
  <c r="Z170" i="12"/>
  <c r="Z160" i="12"/>
  <c r="Z177" i="12"/>
  <c r="Z187" i="12"/>
  <c r="Z176" i="12"/>
  <c r="Z185" i="12"/>
  <c r="Z167" i="12"/>
  <c r="Z178" i="12"/>
  <c r="Z168" i="12"/>
  <c r="Z195" i="12"/>
  <c r="Z192" i="12"/>
  <c r="Z165" i="12"/>
  <c r="Z158" i="12"/>
  <c r="Z137" i="12"/>
  <c r="Z117" i="12"/>
  <c r="Z97" i="12"/>
  <c r="Z77" i="12"/>
  <c r="Z57" i="12"/>
  <c r="Z146" i="12"/>
  <c r="Z126" i="12"/>
  <c r="Z106" i="12"/>
  <c r="Z86" i="12"/>
  <c r="Z66" i="12"/>
  <c r="Z149" i="12"/>
  <c r="Z142" i="12"/>
  <c r="Z131" i="12"/>
  <c r="Z99" i="12"/>
  <c r="Z88" i="12"/>
  <c r="Z65" i="12"/>
  <c r="Z54" i="12"/>
  <c r="Z143" i="12"/>
  <c r="Z132" i="12"/>
  <c r="Z121" i="12"/>
  <c r="Z110" i="12"/>
  <c r="Z144" i="12"/>
  <c r="Z133" i="12"/>
  <c r="Z55" i="12"/>
  <c r="Z103" i="12"/>
  <c r="Z92" i="12"/>
  <c r="Z81" i="12"/>
  <c r="Z70" i="12"/>
  <c r="Z115" i="12"/>
  <c r="Z138" i="12"/>
  <c r="Z127" i="12"/>
  <c r="Z116" i="12"/>
  <c r="Z104" i="12"/>
  <c r="Z93" i="12"/>
  <c r="Z112" i="12"/>
  <c r="Z75" i="12"/>
  <c r="Z141" i="12"/>
  <c r="Z102" i="12"/>
  <c r="Z87" i="12"/>
  <c r="Z64" i="12"/>
  <c r="Z136" i="12"/>
  <c r="Z122" i="12"/>
  <c r="Z108" i="12"/>
  <c r="Z82" i="12"/>
  <c r="Z76" i="12"/>
  <c r="Z58" i="12"/>
  <c r="Z147" i="12"/>
  <c r="Z114" i="12"/>
  <c r="Z134" i="12"/>
  <c r="Z129" i="12"/>
  <c r="Z105" i="12"/>
  <c r="Z120" i="12"/>
  <c r="Z128" i="12"/>
  <c r="Z109" i="12"/>
  <c r="Z67" i="12"/>
  <c r="Z62" i="12"/>
  <c r="Z89" i="12"/>
  <c r="Z72" i="12"/>
  <c r="Z68" i="12"/>
  <c r="Z123" i="12"/>
  <c r="Z80" i="12"/>
  <c r="Z71" i="12"/>
  <c r="Z139" i="12"/>
  <c r="Z135" i="12"/>
  <c r="Z101" i="12"/>
  <c r="Z84" i="12"/>
  <c r="Z124" i="12"/>
  <c r="Z113" i="12"/>
  <c r="Z98" i="12"/>
  <c r="Z85" i="12"/>
  <c r="Z63" i="12"/>
  <c r="Z140" i="12"/>
  <c r="Z90" i="12"/>
  <c r="Z118" i="12"/>
  <c r="Z148" i="12"/>
  <c r="Z95" i="12"/>
  <c r="Z78" i="12"/>
  <c r="Z73" i="12"/>
  <c r="Z56" i="12"/>
  <c r="Z125" i="12"/>
  <c r="Z111" i="12"/>
  <c r="Z60" i="12"/>
  <c r="Z74" i="12"/>
  <c r="Z145" i="12"/>
  <c r="Z100" i="12"/>
  <c r="Z69" i="12"/>
  <c r="Z61" i="12"/>
  <c r="Z130" i="12"/>
  <c r="Z94" i="12"/>
  <c r="Z83" i="12"/>
  <c r="Z91" i="12"/>
  <c r="Z59" i="12"/>
  <c r="Z79" i="12"/>
  <c r="Z107" i="12"/>
  <c r="Z96" i="12"/>
  <c r="Z119" i="12"/>
  <c r="F129" i="12"/>
  <c r="F109" i="12"/>
  <c r="F89" i="12"/>
  <c r="F69" i="12"/>
  <c r="F138" i="12"/>
  <c r="F118" i="12"/>
  <c r="F98" i="12"/>
  <c r="F78" i="12"/>
  <c r="F58" i="12"/>
  <c r="F139" i="12"/>
  <c r="F128" i="12"/>
  <c r="F117" i="12"/>
  <c r="F105" i="12"/>
  <c r="F94" i="12"/>
  <c r="F106" i="12"/>
  <c r="F95" i="12"/>
  <c r="F83" i="12"/>
  <c r="F72" i="12"/>
  <c r="F61" i="12"/>
  <c r="F140" i="12"/>
  <c r="F84" i="12"/>
  <c r="F73" i="12"/>
  <c r="F143" i="12"/>
  <c r="F132" i="12"/>
  <c r="F121" i="12"/>
  <c r="F110" i="12"/>
  <c r="F66" i="12"/>
  <c r="F55" i="12"/>
  <c r="F144" i="12"/>
  <c r="F133" i="12"/>
  <c r="F100" i="12"/>
  <c r="F122" i="12"/>
  <c r="F111" i="12"/>
  <c r="F130" i="12"/>
  <c r="F124" i="12"/>
  <c r="F56" i="12"/>
  <c r="F116" i="12"/>
  <c r="F135" i="12"/>
  <c r="F101" i="12"/>
  <c r="F85" i="12"/>
  <c r="F80" i="12"/>
  <c r="F62" i="12"/>
  <c r="F96" i="12"/>
  <c r="F74" i="12"/>
  <c r="F57" i="12"/>
  <c r="F146" i="12"/>
  <c r="F127" i="12"/>
  <c r="F82" i="12"/>
  <c r="F76" i="12"/>
  <c r="F148" i="12"/>
  <c r="F141" i="12"/>
  <c r="F137" i="12"/>
  <c r="F114" i="12"/>
  <c r="F107" i="12"/>
  <c r="F60" i="12"/>
  <c r="F134" i="12"/>
  <c r="F119" i="12"/>
  <c r="F108" i="12"/>
  <c r="F104" i="12"/>
  <c r="F70" i="12"/>
  <c r="F142" i="12"/>
  <c r="F120" i="12"/>
  <c r="F112" i="12"/>
  <c r="F92" i="12"/>
  <c r="F88" i="12"/>
  <c r="F75" i="12"/>
  <c r="F131" i="12"/>
  <c r="F123" i="12"/>
  <c r="F145" i="12"/>
  <c r="F91" i="12"/>
  <c r="F79" i="12"/>
  <c r="F65" i="12"/>
  <c r="F149" i="12"/>
  <c r="F126" i="12"/>
  <c r="F115" i="12"/>
  <c r="F87" i="12"/>
  <c r="F97" i="12"/>
  <c r="F71" i="12"/>
  <c r="F54" i="12"/>
  <c r="F93" i="12"/>
  <c r="F81" i="12"/>
  <c r="F67" i="12"/>
  <c r="F136" i="12"/>
  <c r="F113" i="12"/>
  <c r="F102" i="12"/>
  <c r="F68" i="12"/>
  <c r="F63" i="12"/>
  <c r="F90" i="12"/>
  <c r="F77" i="12"/>
  <c r="F103" i="12"/>
  <c r="F147" i="12"/>
  <c r="F86" i="12"/>
  <c r="F125" i="12"/>
  <c r="F64" i="12"/>
  <c r="F59" i="12"/>
  <c r="F99" i="12"/>
  <c r="AL197" i="12"/>
  <c r="I45" i="12"/>
  <c r="AM197" i="12"/>
  <c r="M45" i="12"/>
  <c r="AC45" i="12"/>
  <c r="AA197" i="12"/>
  <c r="AG45" i="12"/>
  <c r="AE45" i="12"/>
  <c r="V178" i="12"/>
  <c r="V159" i="12"/>
  <c r="V179" i="12"/>
  <c r="V187" i="12"/>
  <c r="V167" i="12"/>
  <c r="V188" i="12"/>
  <c r="V193" i="12"/>
  <c r="V185" i="12"/>
  <c r="V170" i="12"/>
  <c r="V160" i="12"/>
  <c r="V171" i="12"/>
  <c r="V161" i="12"/>
  <c r="V189" i="12"/>
  <c r="V182" i="12"/>
  <c r="V190" i="12"/>
  <c r="V164" i="12"/>
  <c r="V184" i="12"/>
  <c r="V180" i="12"/>
  <c r="V162" i="12"/>
  <c r="V175" i="12"/>
  <c r="V166" i="12"/>
  <c r="V158" i="12"/>
  <c r="V194" i="12"/>
  <c r="V176" i="12"/>
  <c r="V195" i="12"/>
  <c r="V163" i="12"/>
  <c r="V191" i="12"/>
  <c r="V173" i="12"/>
  <c r="V169" i="12"/>
  <c r="V174" i="12"/>
  <c r="V192" i="12"/>
  <c r="V168" i="12"/>
  <c r="V183" i="12"/>
  <c r="V177" i="12"/>
  <c r="V172" i="12"/>
  <c r="V186" i="12"/>
  <c r="V181" i="12"/>
  <c r="V165" i="12"/>
  <c r="D45" i="12"/>
  <c r="AK197" i="12"/>
  <c r="AE195" i="12"/>
  <c r="AG195" i="12"/>
  <c r="AC195" i="12"/>
  <c r="K194" i="12"/>
  <c r="K174" i="12"/>
  <c r="K175" i="12"/>
  <c r="K183" i="12"/>
  <c r="K184" i="12"/>
  <c r="K192" i="12"/>
  <c r="K176" i="12"/>
  <c r="K167" i="12"/>
  <c r="K169" i="12"/>
  <c r="K159" i="12"/>
  <c r="K177" i="12"/>
  <c r="K168" i="12"/>
  <c r="K158" i="12"/>
  <c r="K187" i="12"/>
  <c r="K172" i="12"/>
  <c r="K162" i="12"/>
  <c r="K163" i="12"/>
  <c r="K188" i="12"/>
  <c r="K181" i="12"/>
  <c r="K161" i="12"/>
  <c r="K179" i="12"/>
  <c r="K165" i="12"/>
  <c r="K170" i="12"/>
  <c r="K185" i="12"/>
  <c r="K189" i="12"/>
  <c r="K186" i="12"/>
  <c r="K190" i="12"/>
  <c r="K180" i="12"/>
  <c r="K173" i="12"/>
  <c r="K166" i="12"/>
  <c r="K195" i="12"/>
  <c r="K160" i="12"/>
  <c r="K171" i="12"/>
  <c r="K193" i="12"/>
  <c r="K182" i="12"/>
  <c r="K191" i="12"/>
  <c r="K164" i="12"/>
  <c r="K178" i="12"/>
  <c r="AN197" i="12"/>
  <c r="T45" i="12"/>
  <c r="V31" i="12" l="1"/>
  <c r="V11" i="12"/>
  <c r="V40" i="12"/>
  <c r="V20" i="12"/>
  <c r="V36" i="12"/>
  <c r="V25" i="12"/>
  <c r="V14" i="12"/>
  <c r="V15" i="12"/>
  <c r="V29" i="12"/>
  <c r="V41" i="12"/>
  <c r="V30" i="12"/>
  <c r="V18" i="12"/>
  <c r="V7" i="12"/>
  <c r="V39" i="12"/>
  <c r="V34" i="12"/>
  <c r="V28" i="12"/>
  <c r="V23" i="12"/>
  <c r="V17" i="12"/>
  <c r="V12" i="12"/>
  <c r="V35" i="12"/>
  <c r="V45" i="12"/>
  <c r="V26" i="12"/>
  <c r="V38" i="12"/>
  <c r="V22" i="12"/>
  <c r="V43" i="12"/>
  <c r="V44" i="12"/>
  <c r="V27" i="12"/>
  <c r="V42" i="12"/>
  <c r="V10" i="12"/>
  <c r="V32" i="12"/>
  <c r="V24" i="12"/>
  <c r="V16" i="12"/>
  <c r="V9" i="12"/>
  <c r="V21" i="12"/>
  <c r="V33" i="12"/>
  <c r="V13" i="12"/>
  <c r="V19" i="12"/>
  <c r="V8" i="12"/>
  <c r="V37" i="12"/>
  <c r="Z33" i="12"/>
  <c r="Z13" i="12"/>
  <c r="Z42" i="12"/>
  <c r="Z22" i="12"/>
  <c r="Z15" i="12"/>
  <c r="Z37" i="12"/>
  <c r="Z26" i="12"/>
  <c r="Z19" i="12"/>
  <c r="Z8" i="12"/>
  <c r="Z31" i="12"/>
  <c r="Z12" i="12"/>
  <c r="Z35" i="12"/>
  <c r="Z24" i="12"/>
  <c r="Z40" i="12"/>
  <c r="Z29" i="12"/>
  <c r="Z32" i="12"/>
  <c r="Z9" i="12"/>
  <c r="Z34" i="12"/>
  <c r="Z10" i="12"/>
  <c r="Z30" i="12"/>
  <c r="Z18" i="12"/>
  <c r="Z45" i="12"/>
  <c r="Z44" i="12"/>
  <c r="Z27" i="12"/>
  <c r="Z23" i="12"/>
  <c r="Z39" i="12"/>
  <c r="Z11" i="12"/>
  <c r="Z43" i="12"/>
  <c r="Z14" i="12"/>
  <c r="Z36" i="12"/>
  <c r="Z20" i="12"/>
  <c r="Z16" i="12"/>
  <c r="Z7" i="12"/>
  <c r="Z28" i="12"/>
  <c r="Z21" i="12"/>
  <c r="Z38" i="12"/>
  <c r="Z41" i="12"/>
  <c r="Z17" i="12"/>
  <c r="Z25" i="12"/>
  <c r="F25" i="12"/>
  <c r="F34" i="12"/>
  <c r="F14" i="12"/>
  <c r="F45" i="12"/>
  <c r="F44" i="12"/>
  <c r="F33" i="12"/>
  <c r="F21" i="12"/>
  <c r="F10" i="12"/>
  <c r="F22" i="12"/>
  <c r="F11" i="12"/>
  <c r="F37" i="12"/>
  <c r="F26" i="12"/>
  <c r="F16" i="12"/>
  <c r="F27" i="12"/>
  <c r="F40" i="12"/>
  <c r="F29" i="12"/>
  <c r="F13" i="12"/>
  <c r="F8" i="12"/>
  <c r="F38" i="12"/>
  <c r="F18" i="12"/>
  <c r="F17" i="12"/>
  <c r="F41" i="12"/>
  <c r="F9" i="12"/>
  <c r="F35" i="12"/>
  <c r="F43" i="12"/>
  <c r="F23" i="12"/>
  <c r="F39" i="12"/>
  <c r="F15" i="12"/>
  <c r="F31" i="12"/>
  <c r="F19" i="12"/>
  <c r="F7" i="12"/>
  <c r="F28" i="12"/>
  <c r="F20" i="12"/>
  <c r="F32" i="12"/>
  <c r="F12" i="12"/>
  <c r="F24" i="12"/>
  <c r="F36" i="12"/>
  <c r="F30" i="12"/>
  <c r="F42" i="12"/>
  <c r="AE197" i="12"/>
  <c r="AG197" i="12"/>
  <c r="AC197" i="12"/>
  <c r="O29" i="12"/>
  <c r="O9" i="12"/>
  <c r="O38" i="12"/>
  <c r="O18" i="12"/>
  <c r="O35" i="12"/>
  <c r="O24" i="12"/>
  <c r="O13" i="12"/>
  <c r="O39" i="12"/>
  <c r="O28" i="12"/>
  <c r="O17" i="12"/>
  <c r="O40" i="12"/>
  <c r="O11" i="12"/>
  <c r="O34" i="12"/>
  <c r="O23" i="12"/>
  <c r="O25" i="12"/>
  <c r="O19" i="12"/>
  <c r="O10" i="12"/>
  <c r="O42" i="12"/>
  <c r="O30" i="12"/>
  <c r="O43" i="12"/>
  <c r="O14" i="12"/>
  <c r="O26" i="12"/>
  <c r="O22" i="12"/>
  <c r="O45" i="12"/>
  <c r="O31" i="12"/>
  <c r="O36" i="12"/>
  <c r="O32" i="12"/>
  <c r="O20" i="12"/>
  <c r="O7" i="12"/>
  <c r="O8" i="12"/>
  <c r="O37" i="12"/>
  <c r="O44" i="12"/>
  <c r="O41" i="12"/>
  <c r="O15" i="12"/>
  <c r="O12" i="12"/>
  <c r="O21" i="12"/>
  <c r="O27" i="12"/>
  <c r="O33" i="12"/>
  <c r="O16" i="12"/>
  <c r="K27" i="12"/>
  <c r="K7" i="12"/>
  <c r="K36" i="12"/>
  <c r="K16" i="12"/>
  <c r="K34" i="12"/>
  <c r="K23" i="12"/>
  <c r="K12" i="12"/>
  <c r="K35" i="12"/>
  <c r="K24" i="12"/>
  <c r="K13" i="12"/>
  <c r="K38" i="12"/>
  <c r="K22" i="12"/>
  <c r="K11" i="12"/>
  <c r="K39" i="12"/>
  <c r="K28" i="12"/>
  <c r="K37" i="12"/>
  <c r="K17" i="12"/>
  <c r="K9" i="12"/>
  <c r="K18" i="12"/>
  <c r="K41" i="12"/>
  <c r="K29" i="12"/>
  <c r="K26" i="12"/>
  <c r="K42" i="12"/>
  <c r="K30" i="12"/>
  <c r="K10" i="12"/>
  <c r="K44" i="12"/>
  <c r="K15" i="12"/>
  <c r="K31" i="12"/>
  <c r="K19" i="12"/>
  <c r="K45" i="12"/>
  <c r="K40" i="12"/>
  <c r="K14" i="12"/>
  <c r="K20" i="12"/>
  <c r="K43" i="12"/>
  <c r="K8" i="12"/>
  <c r="K32" i="12"/>
  <c r="K21" i="12"/>
  <c r="K33" i="12"/>
  <c r="K25" i="12"/>
  <c r="Y195" i="11" l="1"/>
  <c r="W195" i="11"/>
  <c r="V195" i="11"/>
  <c r="T195" i="11"/>
  <c r="R195" i="11"/>
  <c r="P195" i="11"/>
  <c r="K195" i="11"/>
  <c r="L195" i="11" s="1"/>
  <c r="G195" i="11"/>
  <c r="C195" i="11"/>
  <c r="A195" i="11"/>
  <c r="AB194" i="11"/>
  <c r="AA194" i="11"/>
  <c r="Z194" i="11"/>
  <c r="O194" i="11"/>
  <c r="L194" i="11"/>
  <c r="H194" i="11"/>
  <c r="D194" i="11"/>
  <c r="AB193" i="11"/>
  <c r="AA193" i="11"/>
  <c r="Z193" i="11"/>
  <c r="O193" i="11"/>
  <c r="Q193" i="11" s="1"/>
  <c r="L193" i="11"/>
  <c r="H193" i="11"/>
  <c r="D193" i="11"/>
  <c r="AB192" i="11"/>
  <c r="AA192" i="11"/>
  <c r="Z192" i="11"/>
  <c r="O192" i="11"/>
  <c r="U192" i="11" s="1"/>
  <c r="L192" i="11"/>
  <c r="H192" i="11"/>
  <c r="D192" i="11"/>
  <c r="AB191" i="11"/>
  <c r="AA191" i="11"/>
  <c r="Z191" i="11"/>
  <c r="O191" i="11"/>
  <c r="U191" i="11" s="1"/>
  <c r="L191" i="11"/>
  <c r="H191" i="11"/>
  <c r="D191" i="11"/>
  <c r="AB190" i="11"/>
  <c r="AA190" i="11"/>
  <c r="Z190" i="11"/>
  <c r="O190" i="11"/>
  <c r="Q190" i="11" s="1"/>
  <c r="L190" i="11"/>
  <c r="H190" i="11"/>
  <c r="D190" i="11"/>
  <c r="AB189" i="11"/>
  <c r="AA189" i="11"/>
  <c r="Z189" i="11"/>
  <c r="O189" i="11"/>
  <c r="U189" i="11" s="1"/>
  <c r="L189" i="11"/>
  <c r="H189" i="11"/>
  <c r="D189" i="11"/>
  <c r="AB188" i="11"/>
  <c r="AA188" i="11"/>
  <c r="Z188" i="11"/>
  <c r="O188" i="11"/>
  <c r="Q188" i="11" s="1"/>
  <c r="L188" i="11"/>
  <c r="H188" i="11"/>
  <c r="D188" i="11"/>
  <c r="AB187" i="11"/>
  <c r="AA187" i="11"/>
  <c r="Z187" i="11"/>
  <c r="O187" i="11"/>
  <c r="L187" i="11"/>
  <c r="H187" i="11"/>
  <c r="D187" i="11"/>
  <c r="AB186" i="11"/>
  <c r="AA186" i="11"/>
  <c r="Z186" i="11"/>
  <c r="O186" i="11"/>
  <c r="Q186" i="11" s="1"/>
  <c r="L186" i="11"/>
  <c r="H186" i="11"/>
  <c r="D186" i="11"/>
  <c r="AB185" i="11"/>
  <c r="AA185" i="11"/>
  <c r="Z185" i="11"/>
  <c r="O185" i="11"/>
  <c r="L185" i="11"/>
  <c r="H185" i="11"/>
  <c r="D185" i="11"/>
  <c r="AB184" i="11"/>
  <c r="AA184" i="11"/>
  <c r="Z184" i="11"/>
  <c r="O184" i="11"/>
  <c r="S184" i="11" s="1"/>
  <c r="L184" i="11"/>
  <c r="H184" i="11"/>
  <c r="D184" i="11"/>
  <c r="AB183" i="11"/>
  <c r="AA183" i="11"/>
  <c r="Z183" i="11"/>
  <c r="O183" i="11"/>
  <c r="U183" i="11" s="1"/>
  <c r="L183" i="11"/>
  <c r="H183" i="11"/>
  <c r="D183" i="11"/>
  <c r="AB182" i="11"/>
  <c r="AA182" i="11"/>
  <c r="Z182" i="11"/>
  <c r="O182" i="11"/>
  <c r="U182" i="11" s="1"/>
  <c r="L182" i="11"/>
  <c r="H182" i="11"/>
  <c r="D182" i="11"/>
  <c r="AB181" i="11"/>
  <c r="AA181" i="11"/>
  <c r="Z181" i="11"/>
  <c r="O181" i="11"/>
  <c r="Q181" i="11" s="1"/>
  <c r="L181" i="11"/>
  <c r="H181" i="11"/>
  <c r="D181" i="11"/>
  <c r="AB180" i="11"/>
  <c r="AA180" i="11"/>
  <c r="Z180" i="11"/>
  <c r="O180" i="11"/>
  <c r="S180" i="11" s="1"/>
  <c r="L180" i="11"/>
  <c r="H180" i="11"/>
  <c r="D180" i="11"/>
  <c r="AB179" i="11"/>
  <c r="AA179" i="11"/>
  <c r="Z179" i="11"/>
  <c r="O179" i="11"/>
  <c r="U179" i="11" s="1"/>
  <c r="L179" i="11"/>
  <c r="H179" i="11"/>
  <c r="D179" i="11"/>
  <c r="AB178" i="11"/>
  <c r="AA178" i="11"/>
  <c r="Z178" i="11"/>
  <c r="O178" i="11"/>
  <c r="U178" i="11" s="1"/>
  <c r="L178" i="11"/>
  <c r="H178" i="11"/>
  <c r="D178" i="11"/>
  <c r="AB177" i="11"/>
  <c r="AA177" i="11"/>
  <c r="Z177" i="11"/>
  <c r="O177" i="11"/>
  <c r="Q177" i="11" s="1"/>
  <c r="L177" i="11"/>
  <c r="H177" i="11"/>
  <c r="D177" i="11"/>
  <c r="AB176" i="11"/>
  <c r="AA176" i="11"/>
  <c r="Z176" i="11"/>
  <c r="O176" i="11"/>
  <c r="Q176" i="11" s="1"/>
  <c r="L176" i="11"/>
  <c r="H176" i="11"/>
  <c r="D176" i="11"/>
  <c r="AB175" i="11"/>
  <c r="AA175" i="11"/>
  <c r="Z175" i="11"/>
  <c r="O175" i="11"/>
  <c r="S175" i="11" s="1"/>
  <c r="L175" i="11"/>
  <c r="H175" i="11"/>
  <c r="D175" i="11"/>
  <c r="AB174" i="11"/>
  <c r="AA174" i="11"/>
  <c r="Z174" i="11"/>
  <c r="O174" i="11"/>
  <c r="L174" i="11"/>
  <c r="H174" i="11"/>
  <c r="D174" i="11"/>
  <c r="AB173" i="11"/>
  <c r="AA173" i="11"/>
  <c r="Z173" i="11"/>
  <c r="O173" i="11"/>
  <c r="U173" i="11" s="1"/>
  <c r="L173" i="11"/>
  <c r="H173" i="11"/>
  <c r="D173" i="11"/>
  <c r="AB172" i="11"/>
  <c r="AA172" i="11"/>
  <c r="Z172" i="11"/>
  <c r="O172" i="11"/>
  <c r="U172" i="11" s="1"/>
  <c r="L172" i="11"/>
  <c r="H172" i="11"/>
  <c r="D172" i="11"/>
  <c r="AB171" i="11"/>
  <c r="AA171" i="11"/>
  <c r="Z171" i="11"/>
  <c r="O171" i="11"/>
  <c r="U171" i="11" s="1"/>
  <c r="L171" i="11"/>
  <c r="H171" i="11"/>
  <c r="D171" i="11"/>
  <c r="AB170" i="11"/>
  <c r="AA170" i="11"/>
  <c r="Z170" i="11"/>
  <c r="O170" i="11"/>
  <c r="L170" i="11"/>
  <c r="H170" i="11"/>
  <c r="D170" i="11"/>
  <c r="AB169" i="11"/>
  <c r="AA169" i="11"/>
  <c r="Z169" i="11"/>
  <c r="O169" i="11"/>
  <c r="L169" i="11"/>
  <c r="H169" i="11"/>
  <c r="D169" i="11"/>
  <c r="AB168" i="11"/>
  <c r="AA168" i="11"/>
  <c r="Z168" i="11"/>
  <c r="O168" i="11"/>
  <c r="Q168" i="11" s="1"/>
  <c r="L168" i="11"/>
  <c r="H168" i="11"/>
  <c r="D168" i="11"/>
  <c r="AB167" i="11"/>
  <c r="AA167" i="11"/>
  <c r="Z167" i="11"/>
  <c r="O167" i="11"/>
  <c r="U167" i="11" s="1"/>
  <c r="L167" i="11"/>
  <c r="H167" i="11"/>
  <c r="D167" i="11"/>
  <c r="AB166" i="11"/>
  <c r="AA166" i="11"/>
  <c r="Z166" i="11"/>
  <c r="O166" i="11"/>
  <c r="U166" i="11" s="1"/>
  <c r="L166" i="11"/>
  <c r="H166" i="11"/>
  <c r="D166" i="11"/>
  <c r="AB165" i="11"/>
  <c r="AA165" i="11"/>
  <c r="Z165" i="11"/>
  <c r="O165" i="11"/>
  <c r="L165" i="11"/>
  <c r="H165" i="11"/>
  <c r="D165" i="11"/>
  <c r="AB164" i="11"/>
  <c r="AA164" i="11"/>
  <c r="Z164" i="11"/>
  <c r="O164" i="11"/>
  <c r="U164" i="11" s="1"/>
  <c r="L164" i="11"/>
  <c r="H164" i="11"/>
  <c r="D164" i="11"/>
  <c r="AB163" i="11"/>
  <c r="AA163" i="11"/>
  <c r="Z163" i="11"/>
  <c r="O163" i="11"/>
  <c r="U163" i="11" s="1"/>
  <c r="L163" i="11"/>
  <c r="H163" i="11"/>
  <c r="D163" i="11"/>
  <c r="AB162" i="11"/>
  <c r="AA162" i="11"/>
  <c r="Z162" i="11"/>
  <c r="O162" i="11"/>
  <c r="Q162" i="11" s="1"/>
  <c r="L162" i="11"/>
  <c r="H162" i="11"/>
  <c r="D162" i="11"/>
  <c r="AB161" i="11"/>
  <c r="AA161" i="11"/>
  <c r="Z161" i="11"/>
  <c r="O161" i="11"/>
  <c r="U161" i="11" s="1"/>
  <c r="L161" i="11"/>
  <c r="H161" i="11"/>
  <c r="D161" i="11"/>
  <c r="AB160" i="11"/>
  <c r="AA160" i="11"/>
  <c r="Z160" i="11"/>
  <c r="O160" i="11"/>
  <c r="L160" i="11"/>
  <c r="H160" i="11"/>
  <c r="D160" i="11"/>
  <c r="AB159" i="11"/>
  <c r="AA159" i="11"/>
  <c r="Z159" i="11"/>
  <c r="O159" i="11"/>
  <c r="Q159" i="11" s="1"/>
  <c r="L159" i="11"/>
  <c r="H159" i="11"/>
  <c r="D159" i="11"/>
  <c r="AB158" i="11"/>
  <c r="AA158" i="11"/>
  <c r="Z158" i="11"/>
  <c r="O158" i="11"/>
  <c r="Q158" i="11" s="1"/>
  <c r="L158" i="11"/>
  <c r="H158" i="11"/>
  <c r="D158" i="11"/>
  <c r="Y149" i="11"/>
  <c r="W149" i="11"/>
  <c r="V149" i="11"/>
  <c r="T149" i="11"/>
  <c r="R149" i="11"/>
  <c r="P149" i="11"/>
  <c r="K149" i="11"/>
  <c r="G149" i="11"/>
  <c r="C149" i="11"/>
  <c r="A149" i="11"/>
  <c r="AB148" i="11"/>
  <c r="AA148" i="11"/>
  <c r="Z148" i="11"/>
  <c r="O148" i="11"/>
  <c r="U148" i="11" s="1"/>
  <c r="L148" i="11"/>
  <c r="H148" i="11"/>
  <c r="D148" i="11"/>
  <c r="AB147" i="11"/>
  <c r="AA147" i="11"/>
  <c r="Z147" i="11"/>
  <c r="O147" i="11"/>
  <c r="L147" i="11"/>
  <c r="H147" i="11"/>
  <c r="D147" i="11"/>
  <c r="AB146" i="11"/>
  <c r="AA146" i="11"/>
  <c r="Z146" i="11"/>
  <c r="O146" i="11"/>
  <c r="S146" i="11" s="1"/>
  <c r="L146" i="11"/>
  <c r="H146" i="11"/>
  <c r="D146" i="11"/>
  <c r="AB145" i="11"/>
  <c r="AA145" i="11"/>
  <c r="Z145" i="11"/>
  <c r="O145" i="11"/>
  <c r="U145" i="11" s="1"/>
  <c r="L145" i="11"/>
  <c r="H145" i="11"/>
  <c r="D145" i="11"/>
  <c r="AB144" i="11"/>
  <c r="AA144" i="11"/>
  <c r="Z144" i="11"/>
  <c r="O144" i="11"/>
  <c r="S144" i="11" s="1"/>
  <c r="L144" i="11"/>
  <c r="H144" i="11"/>
  <c r="D144" i="11"/>
  <c r="AB143" i="11"/>
  <c r="AA143" i="11"/>
  <c r="Z143" i="11"/>
  <c r="O143" i="11"/>
  <c r="U143" i="11" s="1"/>
  <c r="L143" i="11"/>
  <c r="H143" i="11"/>
  <c r="D143" i="11"/>
  <c r="AB142" i="11"/>
  <c r="AA142" i="11"/>
  <c r="Z142" i="11"/>
  <c r="O142" i="11"/>
  <c r="S142" i="11" s="1"/>
  <c r="L142" i="11"/>
  <c r="H142" i="11"/>
  <c r="D142" i="11"/>
  <c r="AB141" i="11"/>
  <c r="AA141" i="11"/>
  <c r="Z141" i="11"/>
  <c r="O141" i="11"/>
  <c r="Q141" i="11" s="1"/>
  <c r="L141" i="11"/>
  <c r="H141" i="11"/>
  <c r="D141" i="11"/>
  <c r="AB140" i="11"/>
  <c r="AA140" i="11"/>
  <c r="Z140" i="11"/>
  <c r="O140" i="11"/>
  <c r="Q140" i="11" s="1"/>
  <c r="L140" i="11"/>
  <c r="H140" i="11"/>
  <c r="D140" i="11"/>
  <c r="AB139" i="11"/>
  <c r="AA139" i="11"/>
  <c r="Z139" i="11"/>
  <c r="O139" i="11"/>
  <c r="U139" i="11" s="1"/>
  <c r="L139" i="11"/>
  <c r="H139" i="11"/>
  <c r="D139" i="11"/>
  <c r="AB138" i="11"/>
  <c r="AA138" i="11"/>
  <c r="Z138" i="11"/>
  <c r="O138" i="11"/>
  <c r="Q138" i="11" s="1"/>
  <c r="L138" i="11"/>
  <c r="H138" i="11"/>
  <c r="D138" i="11"/>
  <c r="AB137" i="11"/>
  <c r="AA137" i="11"/>
  <c r="Z137" i="11"/>
  <c r="O137" i="11"/>
  <c r="U137" i="11" s="1"/>
  <c r="L137" i="11"/>
  <c r="H137" i="11"/>
  <c r="D137" i="11"/>
  <c r="AB136" i="11"/>
  <c r="AA136" i="11"/>
  <c r="Z136" i="11"/>
  <c r="O136" i="11"/>
  <c r="U136" i="11" s="1"/>
  <c r="L136" i="11"/>
  <c r="H136" i="11"/>
  <c r="D136" i="11"/>
  <c r="AB135" i="11"/>
  <c r="AA135" i="11"/>
  <c r="Z135" i="11"/>
  <c r="O135" i="11"/>
  <c r="L135" i="11"/>
  <c r="H135" i="11"/>
  <c r="D135" i="11"/>
  <c r="AB134" i="11"/>
  <c r="AA134" i="11"/>
  <c r="Z134" i="11"/>
  <c r="O134" i="11"/>
  <c r="L134" i="11"/>
  <c r="H134" i="11"/>
  <c r="D134" i="11"/>
  <c r="AB133" i="11"/>
  <c r="AA133" i="11"/>
  <c r="Z133" i="11"/>
  <c r="O133" i="11"/>
  <c r="U133" i="11" s="1"/>
  <c r="L133" i="11"/>
  <c r="H133" i="11"/>
  <c r="D133" i="11"/>
  <c r="AB132" i="11"/>
  <c r="AA132" i="11"/>
  <c r="Z132" i="11"/>
  <c r="O132" i="11"/>
  <c r="U132" i="11" s="1"/>
  <c r="L132" i="11"/>
  <c r="H132" i="11"/>
  <c r="D132" i="11"/>
  <c r="AB131" i="11"/>
  <c r="AA131" i="11"/>
  <c r="Z131" i="11"/>
  <c r="O131" i="11"/>
  <c r="L131" i="11"/>
  <c r="H131" i="11"/>
  <c r="D131" i="11"/>
  <c r="AB130" i="11"/>
  <c r="AA130" i="11"/>
  <c r="Z130" i="11"/>
  <c r="O130" i="11"/>
  <c r="Q130" i="11" s="1"/>
  <c r="L130" i="11"/>
  <c r="H130" i="11"/>
  <c r="D130" i="11"/>
  <c r="AB129" i="11"/>
  <c r="AA129" i="11"/>
  <c r="Z129" i="11"/>
  <c r="O129" i="11"/>
  <c r="S129" i="11" s="1"/>
  <c r="L129" i="11"/>
  <c r="H129" i="11"/>
  <c r="D129" i="11"/>
  <c r="AB128" i="11"/>
  <c r="AA128" i="11"/>
  <c r="Z128" i="11"/>
  <c r="O128" i="11"/>
  <c r="L128" i="11"/>
  <c r="H128" i="11"/>
  <c r="D128" i="11"/>
  <c r="AB127" i="11"/>
  <c r="AA127" i="11"/>
  <c r="Z127" i="11"/>
  <c r="O127" i="11"/>
  <c r="L127" i="11"/>
  <c r="H127" i="11"/>
  <c r="D127" i="11"/>
  <c r="AB126" i="11"/>
  <c r="AA126" i="11"/>
  <c r="Z126" i="11"/>
  <c r="O126" i="11"/>
  <c r="Q126" i="11" s="1"/>
  <c r="L126" i="11"/>
  <c r="H126" i="11"/>
  <c r="D126" i="11"/>
  <c r="AB125" i="11"/>
  <c r="AA125" i="11"/>
  <c r="Z125" i="11"/>
  <c r="O125" i="11"/>
  <c r="Q125" i="11" s="1"/>
  <c r="L125" i="11"/>
  <c r="H125" i="11"/>
  <c r="D125" i="11"/>
  <c r="AB124" i="11"/>
  <c r="AA124" i="11"/>
  <c r="Z124" i="11"/>
  <c r="O124" i="11"/>
  <c r="S124" i="11" s="1"/>
  <c r="L124" i="11"/>
  <c r="H124" i="11"/>
  <c r="D124" i="11"/>
  <c r="AB123" i="11"/>
  <c r="AA123" i="11"/>
  <c r="Z123" i="11"/>
  <c r="O123" i="11"/>
  <c r="L123" i="11"/>
  <c r="H123" i="11"/>
  <c r="D123" i="11"/>
  <c r="AB122" i="11"/>
  <c r="AA122" i="11"/>
  <c r="Z122" i="11"/>
  <c r="O122" i="11"/>
  <c r="Q122" i="11" s="1"/>
  <c r="L122" i="11"/>
  <c r="H122" i="11"/>
  <c r="D122" i="11"/>
  <c r="AB121" i="11"/>
  <c r="AA121" i="11"/>
  <c r="Z121" i="11"/>
  <c r="O121" i="11"/>
  <c r="Q121" i="11" s="1"/>
  <c r="L121" i="11"/>
  <c r="H121" i="11"/>
  <c r="D121" i="11"/>
  <c r="AB120" i="11"/>
  <c r="AA120" i="11"/>
  <c r="Z120" i="11"/>
  <c r="O120" i="11"/>
  <c r="U120" i="11" s="1"/>
  <c r="L120" i="11"/>
  <c r="H120" i="11"/>
  <c r="D120" i="11"/>
  <c r="AB119" i="11"/>
  <c r="AA119" i="11"/>
  <c r="Z119" i="11"/>
  <c r="O119" i="11"/>
  <c r="U119" i="11" s="1"/>
  <c r="L119" i="11"/>
  <c r="H119" i="11"/>
  <c r="D119" i="11"/>
  <c r="AB118" i="11"/>
  <c r="AA118" i="11"/>
  <c r="Z118" i="11"/>
  <c r="O118" i="11"/>
  <c r="U118" i="11" s="1"/>
  <c r="L118" i="11"/>
  <c r="H118" i="11"/>
  <c r="D118" i="11"/>
  <c r="AB117" i="11"/>
  <c r="AA117" i="11"/>
  <c r="Z117" i="11"/>
  <c r="O117" i="11"/>
  <c r="U117" i="11" s="1"/>
  <c r="L117" i="11"/>
  <c r="H117" i="11"/>
  <c r="D117" i="11"/>
  <c r="AB116" i="11"/>
  <c r="AA116" i="11"/>
  <c r="Z116" i="11"/>
  <c r="O116" i="11"/>
  <c r="Q116" i="11" s="1"/>
  <c r="L116" i="11"/>
  <c r="H116" i="11"/>
  <c r="D116" i="11"/>
  <c r="AB115" i="11"/>
  <c r="AA115" i="11"/>
  <c r="Z115" i="11"/>
  <c r="O115" i="11"/>
  <c r="Q115" i="11" s="1"/>
  <c r="L115" i="11"/>
  <c r="H115" i="11"/>
  <c r="D115" i="11"/>
  <c r="AB114" i="11"/>
  <c r="AA114" i="11"/>
  <c r="Z114" i="11"/>
  <c r="O114" i="11"/>
  <c r="L114" i="11"/>
  <c r="H114" i="11"/>
  <c r="D114" i="11"/>
  <c r="AB113" i="11"/>
  <c r="AA113" i="11"/>
  <c r="Z113" i="11"/>
  <c r="O113" i="11"/>
  <c r="U113" i="11" s="1"/>
  <c r="L113" i="11"/>
  <c r="H113" i="11"/>
  <c r="D113" i="11"/>
  <c r="AB112" i="11"/>
  <c r="AA112" i="11"/>
  <c r="Z112" i="11"/>
  <c r="O112" i="11"/>
  <c r="Q112" i="11" s="1"/>
  <c r="L112" i="11"/>
  <c r="H112" i="11"/>
  <c r="D112" i="11"/>
  <c r="AB111" i="11"/>
  <c r="AA111" i="11"/>
  <c r="Z111" i="11"/>
  <c r="O111" i="11"/>
  <c r="Q111" i="11" s="1"/>
  <c r="L111" i="11"/>
  <c r="H111" i="11"/>
  <c r="D111" i="11"/>
  <c r="AB110" i="11"/>
  <c r="AA110" i="11"/>
  <c r="Z110" i="11"/>
  <c r="O110" i="11"/>
  <c r="Q110" i="11" s="1"/>
  <c r="L110" i="11"/>
  <c r="H110" i="11"/>
  <c r="D110" i="11"/>
  <c r="AB109" i="11"/>
  <c r="AA109" i="11"/>
  <c r="Z109" i="11"/>
  <c r="O109" i="11"/>
  <c r="U109" i="11" s="1"/>
  <c r="L109" i="11"/>
  <c r="H109" i="11"/>
  <c r="D109" i="11"/>
  <c r="AB108" i="11"/>
  <c r="AA108" i="11"/>
  <c r="Z108" i="11"/>
  <c r="O108" i="11"/>
  <c r="U108" i="11" s="1"/>
  <c r="L108" i="11"/>
  <c r="H108" i="11"/>
  <c r="D108" i="11"/>
  <c r="AB107" i="11"/>
  <c r="AA107" i="11"/>
  <c r="Z107" i="11"/>
  <c r="O107" i="11"/>
  <c r="L107" i="11"/>
  <c r="H107" i="11"/>
  <c r="D107" i="11"/>
  <c r="AB106" i="11"/>
  <c r="AA106" i="11"/>
  <c r="Z106" i="11"/>
  <c r="O106" i="11"/>
  <c r="U106" i="11" s="1"/>
  <c r="L106" i="11"/>
  <c r="H106" i="11"/>
  <c r="D106" i="11"/>
  <c r="AB105" i="11"/>
  <c r="AA105" i="11"/>
  <c r="Z105" i="11"/>
  <c r="O105" i="11"/>
  <c r="Q105" i="11" s="1"/>
  <c r="L105" i="11"/>
  <c r="H105" i="11"/>
  <c r="D105" i="11"/>
  <c r="AB104" i="11"/>
  <c r="AA104" i="11"/>
  <c r="Z104" i="11"/>
  <c r="O104" i="11"/>
  <c r="S104" i="11" s="1"/>
  <c r="L104" i="11"/>
  <c r="H104" i="11"/>
  <c r="D104" i="11"/>
  <c r="AB103" i="11"/>
  <c r="AA103" i="11"/>
  <c r="Z103" i="11"/>
  <c r="O103" i="11"/>
  <c r="U103" i="11" s="1"/>
  <c r="L103" i="11"/>
  <c r="H103" i="11"/>
  <c r="D103" i="11"/>
  <c r="AB102" i="11"/>
  <c r="AA102" i="11"/>
  <c r="Z102" i="11"/>
  <c r="O102" i="11"/>
  <c r="U102" i="11" s="1"/>
  <c r="L102" i="11"/>
  <c r="H102" i="11"/>
  <c r="D102" i="11"/>
  <c r="AB101" i="11"/>
  <c r="AA101" i="11"/>
  <c r="Z101" i="11"/>
  <c r="O101" i="11"/>
  <c r="Q101" i="11" s="1"/>
  <c r="L101" i="11"/>
  <c r="H101" i="11"/>
  <c r="D101" i="11"/>
  <c r="AB100" i="11"/>
  <c r="AA100" i="11"/>
  <c r="Z100" i="11"/>
  <c r="O100" i="11"/>
  <c r="Q100" i="11" s="1"/>
  <c r="L100" i="11"/>
  <c r="H100" i="11"/>
  <c r="D100" i="11"/>
  <c r="AB99" i="11"/>
  <c r="AA99" i="11"/>
  <c r="Z99" i="11"/>
  <c r="O99" i="11"/>
  <c r="U99" i="11" s="1"/>
  <c r="L99" i="11"/>
  <c r="H99" i="11"/>
  <c r="D99" i="11"/>
  <c r="AB98" i="11"/>
  <c r="AA98" i="11"/>
  <c r="Z98" i="11"/>
  <c r="O98" i="11"/>
  <c r="L98" i="11"/>
  <c r="H98" i="11"/>
  <c r="D98" i="11"/>
  <c r="AB97" i="11"/>
  <c r="AA97" i="11"/>
  <c r="Z97" i="11"/>
  <c r="O97" i="11"/>
  <c r="U97" i="11" s="1"/>
  <c r="L97" i="11"/>
  <c r="H97" i="11"/>
  <c r="D97" i="11"/>
  <c r="AB96" i="11"/>
  <c r="AA96" i="11"/>
  <c r="Z96" i="11"/>
  <c r="O96" i="11"/>
  <c r="Q96" i="11" s="1"/>
  <c r="L96" i="11"/>
  <c r="H96" i="11"/>
  <c r="D96" i="11"/>
  <c r="AB95" i="11"/>
  <c r="AA95" i="11"/>
  <c r="Z95" i="11"/>
  <c r="O95" i="11"/>
  <c r="S95" i="11" s="1"/>
  <c r="L95" i="11"/>
  <c r="H95" i="11"/>
  <c r="D95" i="11"/>
  <c r="AB94" i="11"/>
  <c r="AA94" i="11"/>
  <c r="Z94" i="11"/>
  <c r="O94" i="11"/>
  <c r="Q94" i="11" s="1"/>
  <c r="L94" i="11"/>
  <c r="H94" i="11"/>
  <c r="D94" i="11"/>
  <c r="AB93" i="11"/>
  <c r="AA93" i="11"/>
  <c r="Z93" i="11"/>
  <c r="O93" i="11"/>
  <c r="Q93" i="11" s="1"/>
  <c r="L93" i="11"/>
  <c r="H93" i="11"/>
  <c r="D93" i="11"/>
  <c r="AB92" i="11"/>
  <c r="AA92" i="11"/>
  <c r="Z92" i="11"/>
  <c r="O92" i="11"/>
  <c r="U92" i="11" s="1"/>
  <c r="L92" i="11"/>
  <c r="H92" i="11"/>
  <c r="D92" i="11"/>
  <c r="AB91" i="11"/>
  <c r="AA91" i="11"/>
  <c r="Z91" i="11"/>
  <c r="O91" i="11"/>
  <c r="S91" i="11" s="1"/>
  <c r="L91" i="11"/>
  <c r="H91" i="11"/>
  <c r="D91" i="11"/>
  <c r="AB90" i="11"/>
  <c r="AA90" i="11"/>
  <c r="Z90" i="11"/>
  <c r="O90" i="11"/>
  <c r="U90" i="11" s="1"/>
  <c r="L90" i="11"/>
  <c r="H90" i="11"/>
  <c r="D90" i="11"/>
  <c r="AB89" i="11"/>
  <c r="AA89" i="11"/>
  <c r="Z89" i="11"/>
  <c r="O89" i="11"/>
  <c r="L89" i="11"/>
  <c r="H89" i="11"/>
  <c r="D89" i="11"/>
  <c r="AB88" i="11"/>
  <c r="AA88" i="11"/>
  <c r="Z88" i="11"/>
  <c r="O88" i="11"/>
  <c r="U88" i="11" s="1"/>
  <c r="L88" i="11"/>
  <c r="H88" i="11"/>
  <c r="D88" i="11"/>
  <c r="AB87" i="11"/>
  <c r="AA87" i="11"/>
  <c r="Z87" i="11"/>
  <c r="O87" i="11"/>
  <c r="U87" i="11" s="1"/>
  <c r="L87" i="11"/>
  <c r="H87" i="11"/>
  <c r="D87" i="11"/>
  <c r="AB86" i="11"/>
  <c r="AA86" i="11"/>
  <c r="Z86" i="11"/>
  <c r="O86" i="11"/>
  <c r="S86" i="11" s="1"/>
  <c r="L86" i="11"/>
  <c r="H86" i="11"/>
  <c r="D86" i="11"/>
  <c r="AB85" i="11"/>
  <c r="AA85" i="11"/>
  <c r="Z85" i="11"/>
  <c r="O85" i="11"/>
  <c r="U85" i="11" s="1"/>
  <c r="L85" i="11"/>
  <c r="H85" i="11"/>
  <c r="D85" i="11"/>
  <c r="AB84" i="11"/>
  <c r="AA84" i="11"/>
  <c r="Z84" i="11"/>
  <c r="O84" i="11"/>
  <c r="L84" i="11"/>
  <c r="H84" i="11"/>
  <c r="D84" i="11"/>
  <c r="AB83" i="11"/>
  <c r="AA83" i="11"/>
  <c r="Z83" i="11"/>
  <c r="O83" i="11"/>
  <c r="Q83" i="11" s="1"/>
  <c r="L83" i="11"/>
  <c r="H83" i="11"/>
  <c r="D83" i="11"/>
  <c r="AB82" i="11"/>
  <c r="AA82" i="11"/>
  <c r="Z82" i="11"/>
  <c r="O82" i="11"/>
  <c r="U82" i="11" s="1"/>
  <c r="L82" i="11"/>
  <c r="H82" i="11"/>
  <c r="D82" i="11"/>
  <c r="AB81" i="11"/>
  <c r="AA81" i="11"/>
  <c r="Z81" i="11"/>
  <c r="O81" i="11"/>
  <c r="L81" i="11"/>
  <c r="H81" i="11"/>
  <c r="D81" i="11"/>
  <c r="AB80" i="11"/>
  <c r="AA80" i="11"/>
  <c r="Z80" i="11"/>
  <c r="O80" i="11"/>
  <c r="U80" i="11" s="1"/>
  <c r="L80" i="11"/>
  <c r="H80" i="11"/>
  <c r="D80" i="11"/>
  <c r="AB79" i="11"/>
  <c r="AA79" i="11"/>
  <c r="Z79" i="11"/>
  <c r="O79" i="11"/>
  <c r="Q79" i="11" s="1"/>
  <c r="L79" i="11"/>
  <c r="H79" i="11"/>
  <c r="D79" i="11"/>
  <c r="AB78" i="11"/>
  <c r="AA78" i="11"/>
  <c r="Z78" i="11"/>
  <c r="O78" i="11"/>
  <c r="L78" i="11"/>
  <c r="H78" i="11"/>
  <c r="D78" i="11"/>
  <c r="AB77" i="11"/>
  <c r="AA77" i="11"/>
  <c r="Z77" i="11"/>
  <c r="O77" i="11"/>
  <c r="U77" i="11" s="1"/>
  <c r="L77" i="11"/>
  <c r="H77" i="11"/>
  <c r="D77" i="11"/>
  <c r="AB76" i="11"/>
  <c r="AA76" i="11"/>
  <c r="Z76" i="11"/>
  <c r="O76" i="11"/>
  <c r="U76" i="11" s="1"/>
  <c r="L76" i="11"/>
  <c r="H76" i="11"/>
  <c r="D76" i="11"/>
  <c r="AB75" i="11"/>
  <c r="AA75" i="11"/>
  <c r="Z75" i="11"/>
  <c r="O75" i="11"/>
  <c r="U75" i="11" s="1"/>
  <c r="L75" i="11"/>
  <c r="H75" i="11"/>
  <c r="D75" i="11"/>
  <c r="AB74" i="11"/>
  <c r="AA74" i="11"/>
  <c r="Z74" i="11"/>
  <c r="O74" i="11"/>
  <c r="L74" i="11"/>
  <c r="H74" i="11"/>
  <c r="D74" i="11"/>
  <c r="AB73" i="11"/>
  <c r="AA73" i="11"/>
  <c r="Z73" i="11"/>
  <c r="O73" i="11"/>
  <c r="L73" i="11"/>
  <c r="H73" i="11"/>
  <c r="D73" i="11"/>
  <c r="AB72" i="11"/>
  <c r="AA72" i="11"/>
  <c r="Z72" i="11"/>
  <c r="O72" i="11"/>
  <c r="Q72" i="11" s="1"/>
  <c r="L72" i="11"/>
  <c r="H72" i="11"/>
  <c r="D72" i="11"/>
  <c r="AB71" i="11"/>
  <c r="AA71" i="11"/>
  <c r="Z71" i="11"/>
  <c r="O71" i="11"/>
  <c r="Q71" i="11" s="1"/>
  <c r="L71" i="11"/>
  <c r="H71" i="11"/>
  <c r="D71" i="11"/>
  <c r="AB70" i="11"/>
  <c r="AA70" i="11"/>
  <c r="Z70" i="11"/>
  <c r="O70" i="11"/>
  <c r="U70" i="11" s="1"/>
  <c r="L70" i="11"/>
  <c r="H70" i="11"/>
  <c r="D70" i="11"/>
  <c r="AB69" i="11"/>
  <c r="AA69" i="11"/>
  <c r="Z69" i="11"/>
  <c r="O69" i="11"/>
  <c r="L69" i="11"/>
  <c r="H69" i="11"/>
  <c r="D69" i="11"/>
  <c r="AB68" i="11"/>
  <c r="AA68" i="11"/>
  <c r="Z68" i="11"/>
  <c r="O68" i="11"/>
  <c r="L68" i="11"/>
  <c r="H68" i="11"/>
  <c r="D68" i="11"/>
  <c r="AB67" i="11"/>
  <c r="AA67" i="11"/>
  <c r="Z67" i="11"/>
  <c r="O67" i="11"/>
  <c r="U67" i="11" s="1"/>
  <c r="L67" i="11"/>
  <c r="H67" i="11"/>
  <c r="D67" i="11"/>
  <c r="AB66" i="11"/>
  <c r="AA66" i="11"/>
  <c r="Z66" i="11"/>
  <c r="O66" i="11"/>
  <c r="Q66" i="11" s="1"/>
  <c r="L66" i="11"/>
  <c r="H66" i="11"/>
  <c r="D66" i="11"/>
  <c r="AB65" i="11"/>
  <c r="AA65" i="11"/>
  <c r="Z65" i="11"/>
  <c r="O65" i="11"/>
  <c r="U65" i="11" s="1"/>
  <c r="L65" i="11"/>
  <c r="H65" i="11"/>
  <c r="D65" i="11"/>
  <c r="AB64" i="11"/>
  <c r="AA64" i="11"/>
  <c r="Z64" i="11"/>
  <c r="O64" i="11"/>
  <c r="Q64" i="11" s="1"/>
  <c r="L64" i="11"/>
  <c r="H64" i="11"/>
  <c r="D64" i="11"/>
  <c r="AB63" i="11"/>
  <c r="AA63" i="11"/>
  <c r="Z63" i="11"/>
  <c r="O63" i="11"/>
  <c r="U63" i="11" s="1"/>
  <c r="L63" i="11"/>
  <c r="H63" i="11"/>
  <c r="D63" i="11"/>
  <c r="AB62" i="11"/>
  <c r="AA62" i="11"/>
  <c r="Z62" i="11"/>
  <c r="O62" i="11"/>
  <c r="U62" i="11" s="1"/>
  <c r="L62" i="11"/>
  <c r="H62" i="11"/>
  <c r="D62" i="11"/>
  <c r="AB61" i="11"/>
  <c r="AA61" i="11"/>
  <c r="Z61" i="11"/>
  <c r="O61" i="11"/>
  <c r="Q61" i="11" s="1"/>
  <c r="L61" i="11"/>
  <c r="H61" i="11"/>
  <c r="D61" i="11"/>
  <c r="AB60" i="11"/>
  <c r="AA60" i="11"/>
  <c r="Z60" i="11"/>
  <c r="O60" i="11"/>
  <c r="U60" i="11" s="1"/>
  <c r="L60" i="11"/>
  <c r="H60" i="11"/>
  <c r="D60" i="11"/>
  <c r="AB59" i="11"/>
  <c r="AA59" i="11"/>
  <c r="Z59" i="11"/>
  <c r="O59" i="11"/>
  <c r="L59" i="11"/>
  <c r="H59" i="11"/>
  <c r="D59" i="11"/>
  <c r="AB58" i="11"/>
  <c r="AA58" i="11"/>
  <c r="Z58" i="11"/>
  <c r="O58" i="11"/>
  <c r="U58" i="11" s="1"/>
  <c r="L58" i="11"/>
  <c r="H58" i="11"/>
  <c r="D58" i="11"/>
  <c r="AB57" i="11"/>
  <c r="AA57" i="11"/>
  <c r="Z57" i="11"/>
  <c r="O57" i="11"/>
  <c r="U57" i="11" s="1"/>
  <c r="L57" i="11"/>
  <c r="H57" i="11"/>
  <c r="D57" i="11"/>
  <c r="AB56" i="11"/>
  <c r="AA56" i="11"/>
  <c r="Z56" i="11"/>
  <c r="O56" i="11"/>
  <c r="Q56" i="11" s="1"/>
  <c r="L56" i="11"/>
  <c r="H56" i="11"/>
  <c r="D56" i="11"/>
  <c r="AB55" i="11"/>
  <c r="AA55" i="11"/>
  <c r="Z55" i="11"/>
  <c r="O55" i="11"/>
  <c r="L55" i="11"/>
  <c r="H55" i="11"/>
  <c r="D55" i="11"/>
  <c r="AB54" i="11"/>
  <c r="AA54" i="11"/>
  <c r="Z54" i="11"/>
  <c r="O54" i="11"/>
  <c r="Q54" i="11" s="1"/>
  <c r="L54" i="11"/>
  <c r="H54" i="11"/>
  <c r="D54" i="11"/>
  <c r="Y45" i="11"/>
  <c r="W45" i="11"/>
  <c r="V45" i="11"/>
  <c r="T45" i="11"/>
  <c r="R45" i="11"/>
  <c r="P45" i="11"/>
  <c r="K45" i="11"/>
  <c r="G45" i="11"/>
  <c r="C45" i="11"/>
  <c r="A45" i="11"/>
  <c r="AB44" i="11"/>
  <c r="AA44" i="11"/>
  <c r="Z44" i="11"/>
  <c r="O44" i="11"/>
  <c r="L44" i="11"/>
  <c r="H44" i="11"/>
  <c r="D44" i="11"/>
  <c r="AB43" i="11"/>
  <c r="AA43" i="11"/>
  <c r="Z43" i="11"/>
  <c r="O43" i="11"/>
  <c r="U43" i="11" s="1"/>
  <c r="L43" i="11"/>
  <c r="H43" i="11"/>
  <c r="D43" i="11"/>
  <c r="AB42" i="11"/>
  <c r="AA42" i="11"/>
  <c r="Z42" i="11"/>
  <c r="O42" i="11"/>
  <c r="L42" i="11"/>
  <c r="H42" i="11"/>
  <c r="D42" i="11"/>
  <c r="AB41" i="11"/>
  <c r="AA41" i="11"/>
  <c r="Z41" i="11"/>
  <c r="O41" i="11"/>
  <c r="Q41" i="11" s="1"/>
  <c r="L41" i="11"/>
  <c r="H41" i="11"/>
  <c r="D41" i="11"/>
  <c r="AB40" i="11"/>
  <c r="AA40" i="11"/>
  <c r="Z40" i="11"/>
  <c r="O40" i="11"/>
  <c r="L40" i="11"/>
  <c r="H40" i="11"/>
  <c r="D40" i="11"/>
  <c r="AB39" i="11"/>
  <c r="AA39" i="11"/>
  <c r="Z39" i="11"/>
  <c r="O39" i="11"/>
  <c r="L39" i="11"/>
  <c r="H39" i="11"/>
  <c r="D39" i="11"/>
  <c r="AB38" i="11"/>
  <c r="AA38" i="11"/>
  <c r="Z38" i="11"/>
  <c r="O38" i="11"/>
  <c r="S38" i="11" s="1"/>
  <c r="L38" i="11"/>
  <c r="H38" i="11"/>
  <c r="D38" i="11"/>
  <c r="AB37" i="11"/>
  <c r="AA37" i="11"/>
  <c r="Z37" i="11"/>
  <c r="O37" i="11"/>
  <c r="Q37" i="11" s="1"/>
  <c r="L37" i="11"/>
  <c r="H37" i="11"/>
  <c r="D37" i="11"/>
  <c r="AB36" i="11"/>
  <c r="AA36" i="11"/>
  <c r="Z36" i="11"/>
  <c r="O36" i="11"/>
  <c r="U36" i="11" s="1"/>
  <c r="L36" i="11"/>
  <c r="H36" i="11"/>
  <c r="D36" i="11"/>
  <c r="AB35" i="11"/>
  <c r="AA35" i="11"/>
  <c r="Z35" i="11"/>
  <c r="O35" i="11"/>
  <c r="Q35" i="11" s="1"/>
  <c r="L35" i="11"/>
  <c r="H35" i="11"/>
  <c r="D35" i="11"/>
  <c r="AB34" i="11"/>
  <c r="AA34" i="11"/>
  <c r="Z34" i="11"/>
  <c r="O34" i="11"/>
  <c r="U34" i="11" s="1"/>
  <c r="L34" i="11"/>
  <c r="H34" i="11"/>
  <c r="D34" i="11"/>
  <c r="AB33" i="11"/>
  <c r="AA33" i="11"/>
  <c r="Z33" i="11"/>
  <c r="O33" i="11"/>
  <c r="Q33" i="11" s="1"/>
  <c r="L33" i="11"/>
  <c r="H33" i="11"/>
  <c r="D33" i="11"/>
  <c r="AB32" i="11"/>
  <c r="AA32" i="11"/>
  <c r="Z32" i="11"/>
  <c r="O32" i="11"/>
  <c r="S32" i="11" s="1"/>
  <c r="L32" i="11"/>
  <c r="H32" i="11"/>
  <c r="D32" i="11"/>
  <c r="AB31" i="11"/>
  <c r="AA31" i="11"/>
  <c r="Z31" i="11"/>
  <c r="O31" i="11"/>
  <c r="L31" i="11"/>
  <c r="H31" i="11"/>
  <c r="D31" i="11"/>
  <c r="AB30" i="11"/>
  <c r="AA30" i="11"/>
  <c r="Z30" i="11"/>
  <c r="O30" i="11"/>
  <c r="U30" i="11" s="1"/>
  <c r="L30" i="11"/>
  <c r="H30" i="11"/>
  <c r="D30" i="11"/>
  <c r="AB29" i="11"/>
  <c r="AA29" i="11"/>
  <c r="Z29" i="11"/>
  <c r="O29" i="11"/>
  <c r="U29" i="11" s="1"/>
  <c r="L29" i="11"/>
  <c r="H29" i="11"/>
  <c r="D29" i="11"/>
  <c r="AB28" i="11"/>
  <c r="AA28" i="11"/>
  <c r="Z28" i="11"/>
  <c r="O28" i="11"/>
  <c r="U28" i="11" s="1"/>
  <c r="L28" i="11"/>
  <c r="H28" i="11"/>
  <c r="D28" i="11"/>
  <c r="AB27" i="11"/>
  <c r="AA27" i="11"/>
  <c r="Z27" i="11"/>
  <c r="O27" i="11"/>
  <c r="Q27" i="11" s="1"/>
  <c r="L27" i="11"/>
  <c r="H27" i="11"/>
  <c r="D27" i="11"/>
  <c r="AB26" i="11"/>
  <c r="AA26" i="11"/>
  <c r="Z26" i="11"/>
  <c r="O26" i="11"/>
  <c r="U26" i="11" s="1"/>
  <c r="L26" i="11"/>
  <c r="H26" i="11"/>
  <c r="D26" i="11"/>
  <c r="AB25" i="11"/>
  <c r="AA25" i="11"/>
  <c r="Z25" i="11"/>
  <c r="O25" i="11"/>
  <c r="L25" i="11"/>
  <c r="H25" i="11"/>
  <c r="D25" i="11"/>
  <c r="AB24" i="11"/>
  <c r="AA24" i="11"/>
  <c r="Z24" i="11"/>
  <c r="O24" i="11"/>
  <c r="L24" i="11"/>
  <c r="H24" i="11"/>
  <c r="D24" i="11"/>
  <c r="AB23" i="11"/>
  <c r="AA23" i="11"/>
  <c r="Z23" i="11"/>
  <c r="O23" i="11"/>
  <c r="Q23" i="11" s="1"/>
  <c r="L23" i="11"/>
  <c r="H23" i="11"/>
  <c r="D23" i="11"/>
  <c r="AB22" i="11"/>
  <c r="AA22" i="11"/>
  <c r="Z22" i="11"/>
  <c r="O22" i="11"/>
  <c r="L22" i="11"/>
  <c r="H22" i="11"/>
  <c r="D22" i="11"/>
  <c r="AB21" i="11"/>
  <c r="AA21" i="11"/>
  <c r="Z21" i="11"/>
  <c r="O21" i="11"/>
  <c r="S21" i="11" s="1"/>
  <c r="L21" i="11"/>
  <c r="H21" i="11"/>
  <c r="D21" i="11"/>
  <c r="AB20" i="11"/>
  <c r="AA20" i="11"/>
  <c r="Z20" i="11"/>
  <c r="O20" i="11"/>
  <c r="U20" i="11" s="1"/>
  <c r="L20" i="11"/>
  <c r="H20" i="11"/>
  <c r="D20" i="11"/>
  <c r="AB19" i="11"/>
  <c r="AA19" i="11"/>
  <c r="Z19" i="11"/>
  <c r="O19" i="11"/>
  <c r="L19" i="11"/>
  <c r="H19" i="11"/>
  <c r="D19" i="11"/>
  <c r="AB18" i="11"/>
  <c r="AA18" i="11"/>
  <c r="Z18" i="11"/>
  <c r="O18" i="11"/>
  <c r="U18" i="11" s="1"/>
  <c r="L18" i="11"/>
  <c r="H18" i="11"/>
  <c r="D18" i="11"/>
  <c r="AB17" i="11"/>
  <c r="AA17" i="11"/>
  <c r="Z17" i="11"/>
  <c r="O17" i="11"/>
  <c r="S17" i="11" s="1"/>
  <c r="L17" i="11"/>
  <c r="H17" i="11"/>
  <c r="D17" i="11"/>
  <c r="AB16" i="11"/>
  <c r="AA16" i="11"/>
  <c r="Z16" i="11"/>
  <c r="O16" i="11"/>
  <c r="U16" i="11" s="1"/>
  <c r="L16" i="11"/>
  <c r="H16" i="11"/>
  <c r="D16" i="11"/>
  <c r="AB15" i="11"/>
  <c r="AA15" i="11"/>
  <c r="Z15" i="11"/>
  <c r="O15" i="11"/>
  <c r="L15" i="11"/>
  <c r="H15" i="11"/>
  <c r="D15" i="11"/>
  <c r="AB14" i="11"/>
  <c r="AA14" i="11"/>
  <c r="Z14" i="11"/>
  <c r="O14" i="11"/>
  <c r="L14" i="11"/>
  <c r="H14" i="11"/>
  <c r="D14" i="11"/>
  <c r="AB13" i="11"/>
  <c r="AA13" i="11"/>
  <c r="Z13" i="11"/>
  <c r="O13" i="11"/>
  <c r="L13" i="11"/>
  <c r="H13" i="11"/>
  <c r="D13" i="11"/>
  <c r="AB12" i="11"/>
  <c r="AA12" i="11"/>
  <c r="Z12" i="11"/>
  <c r="O12" i="11"/>
  <c r="L12" i="11"/>
  <c r="H12" i="11"/>
  <c r="D12" i="11"/>
  <c r="AB11" i="11"/>
  <c r="AA11" i="11"/>
  <c r="Z11" i="11"/>
  <c r="O11" i="11"/>
  <c r="S11" i="11" s="1"/>
  <c r="L11" i="11"/>
  <c r="H11" i="11"/>
  <c r="D11" i="11"/>
  <c r="AB10" i="11"/>
  <c r="AA10" i="11"/>
  <c r="Z10" i="11"/>
  <c r="O10" i="11"/>
  <c r="U10" i="11" s="1"/>
  <c r="L10" i="11"/>
  <c r="H10" i="11"/>
  <c r="D10" i="11"/>
  <c r="AB9" i="11"/>
  <c r="AA9" i="11"/>
  <c r="Z9" i="11"/>
  <c r="O9" i="11"/>
  <c r="U9" i="11" s="1"/>
  <c r="L9" i="11"/>
  <c r="H9" i="11"/>
  <c r="D9" i="11"/>
  <c r="AB8" i="11"/>
  <c r="AA8" i="11"/>
  <c r="Z8" i="11"/>
  <c r="O8" i="11"/>
  <c r="U8" i="11" s="1"/>
  <c r="L8" i="11"/>
  <c r="H8" i="11"/>
  <c r="D8" i="11"/>
  <c r="AB7" i="11"/>
  <c r="AA7" i="11"/>
  <c r="Z7" i="11"/>
  <c r="O7" i="11"/>
  <c r="Q7" i="11" s="1"/>
  <c r="L7" i="11"/>
  <c r="H7" i="11"/>
  <c r="D7" i="11"/>
  <c r="G197" i="11" l="1"/>
  <c r="T197" i="11"/>
  <c r="Q88" i="11"/>
  <c r="H149" i="11"/>
  <c r="J73" i="11" s="1"/>
  <c r="L149" i="11"/>
  <c r="N57" i="11" s="1"/>
  <c r="V197" i="11"/>
  <c r="J107" i="11"/>
  <c r="U105" i="11"/>
  <c r="S119" i="11"/>
  <c r="U184" i="11"/>
  <c r="S159" i="11"/>
  <c r="J145" i="11"/>
  <c r="U159" i="11"/>
  <c r="Q119" i="11"/>
  <c r="Q57" i="11"/>
  <c r="U17" i="11"/>
  <c r="Q109" i="11"/>
  <c r="S181" i="11"/>
  <c r="U66" i="11"/>
  <c r="S109" i="11"/>
  <c r="Q117" i="11"/>
  <c r="Q166" i="11"/>
  <c r="U181" i="11"/>
  <c r="S186" i="11"/>
  <c r="U38" i="11"/>
  <c r="Q43" i="11"/>
  <c r="W197" i="11"/>
  <c r="Q102" i="11"/>
  <c r="U104" i="11"/>
  <c r="S117" i="11"/>
  <c r="U162" i="11"/>
  <c r="S166" i="11"/>
  <c r="S43" i="11"/>
  <c r="S97" i="11"/>
  <c r="S102" i="11"/>
  <c r="S41" i="11"/>
  <c r="S112" i="11"/>
  <c r="U41" i="11"/>
  <c r="U112" i="11"/>
  <c r="U144" i="11"/>
  <c r="U95" i="11"/>
  <c r="Q142" i="11"/>
  <c r="U142" i="11"/>
  <c r="S126" i="11"/>
  <c r="S177" i="11"/>
  <c r="Q16" i="11"/>
  <c r="Q103" i="11"/>
  <c r="U126" i="11"/>
  <c r="S8" i="11"/>
  <c r="S16" i="11"/>
  <c r="S103" i="11"/>
  <c r="S140" i="11"/>
  <c r="Q145" i="11"/>
  <c r="S121" i="11"/>
  <c r="U140" i="11"/>
  <c r="S167" i="11"/>
  <c r="C197" i="11"/>
  <c r="Q63" i="11"/>
  <c r="U96" i="11"/>
  <c r="U32" i="11"/>
  <c r="S63" i="11"/>
  <c r="S138" i="11"/>
  <c r="U138" i="11"/>
  <c r="N168" i="11"/>
  <c r="N180" i="11"/>
  <c r="N185" i="11"/>
  <c r="Q76" i="11"/>
  <c r="U37" i="11"/>
  <c r="S56" i="11"/>
  <c r="S67" i="11"/>
  <c r="S76" i="11"/>
  <c r="Q137" i="11"/>
  <c r="S158" i="11"/>
  <c r="Q178" i="11"/>
  <c r="U11" i="11"/>
  <c r="U23" i="11"/>
  <c r="U35" i="11"/>
  <c r="U56" i="11"/>
  <c r="S105" i="11"/>
  <c r="U124" i="11"/>
  <c r="U129" i="11"/>
  <c r="S137" i="11"/>
  <c r="U158" i="11"/>
  <c r="S178" i="11"/>
  <c r="U180" i="11"/>
  <c r="S35" i="11"/>
  <c r="S54" i="11"/>
  <c r="S61" i="11"/>
  <c r="U72" i="11"/>
  <c r="S83" i="11"/>
  <c r="U101" i="11"/>
  <c r="S122" i="11"/>
  <c r="S132" i="11"/>
  <c r="U146" i="11"/>
  <c r="N187" i="11"/>
  <c r="S72" i="11"/>
  <c r="Q9" i="11"/>
  <c r="U54" i="11"/>
  <c r="U61" i="11"/>
  <c r="U83" i="11"/>
  <c r="U122" i="11"/>
  <c r="A197" i="11"/>
  <c r="Q97" i="11"/>
  <c r="Q99" i="11"/>
  <c r="J149" i="11"/>
  <c r="Q172" i="11"/>
  <c r="S87" i="11"/>
  <c r="S23" i="11"/>
  <c r="D45" i="11"/>
  <c r="F20" i="11" s="1"/>
  <c r="S88" i="11"/>
  <c r="Q118" i="11"/>
  <c r="S172" i="11"/>
  <c r="Q183" i="11"/>
  <c r="Q75" i="11"/>
  <c r="Q77" i="11"/>
  <c r="S79" i="11"/>
  <c r="S116" i="11"/>
  <c r="S118" i="11"/>
  <c r="S125" i="11"/>
  <c r="S183" i="11"/>
  <c r="H45" i="11"/>
  <c r="J11" i="11" s="1"/>
  <c r="S57" i="11"/>
  <c r="S75" i="11"/>
  <c r="S77" i="11"/>
  <c r="U79" i="11"/>
  <c r="U116" i="11"/>
  <c r="U125" i="11"/>
  <c r="Q179" i="11"/>
  <c r="S66" i="11"/>
  <c r="U86" i="11"/>
  <c r="S179" i="11"/>
  <c r="N174" i="11"/>
  <c r="Z195" i="11"/>
  <c r="U175" i="11"/>
  <c r="U177" i="11"/>
  <c r="S37" i="11"/>
  <c r="Q62" i="11"/>
  <c r="Q82" i="11"/>
  <c r="S10" i="11"/>
  <c r="Q32" i="11"/>
  <c r="J39" i="11"/>
  <c r="S62" i="11"/>
  <c r="S71" i="11"/>
  <c r="S82" i="11"/>
  <c r="S100" i="11"/>
  <c r="S162" i="11"/>
  <c r="N191" i="11"/>
  <c r="U21" i="11"/>
  <c r="Q8" i="11"/>
  <c r="U71" i="11"/>
  <c r="U91" i="11"/>
  <c r="U100" i="11"/>
  <c r="U121" i="11"/>
  <c r="Q143" i="11"/>
  <c r="S145" i="11"/>
  <c r="U186" i="11"/>
  <c r="S141" i="11"/>
  <c r="S143" i="11"/>
  <c r="S101" i="11"/>
  <c r="S96" i="11"/>
  <c r="U141" i="11"/>
  <c r="Q173" i="11"/>
  <c r="N58" i="11"/>
  <c r="N132" i="11"/>
  <c r="S170" i="11"/>
  <c r="Q170" i="11"/>
  <c r="U12" i="11"/>
  <c r="S12" i="11"/>
  <c r="U31" i="11"/>
  <c r="S31" i="11"/>
  <c r="Q31" i="11"/>
  <c r="U135" i="11"/>
  <c r="S135" i="11"/>
  <c r="U123" i="11"/>
  <c r="S123" i="11"/>
  <c r="N189" i="11"/>
  <c r="N164" i="11"/>
  <c r="N186" i="11"/>
  <c r="N183" i="11"/>
  <c r="N159" i="11"/>
  <c r="N177" i="11"/>
  <c r="N162" i="11"/>
  <c r="N184" i="11"/>
  <c r="N160" i="11"/>
  <c r="N181" i="11"/>
  <c r="N172" i="11"/>
  <c r="N178" i="11"/>
  <c r="N158" i="11"/>
  <c r="N188" i="11"/>
  <c r="N193" i="11"/>
  <c r="N171" i="11"/>
  <c r="N166" i="11"/>
  <c r="N176" i="11"/>
  <c r="N170" i="11"/>
  <c r="N163" i="11"/>
  <c r="N194" i="11"/>
  <c r="N192" i="11"/>
  <c r="N190" i="11"/>
  <c r="N179" i="11"/>
  <c r="N161" i="11"/>
  <c r="N169" i="11"/>
  <c r="N167" i="11"/>
  <c r="N175" i="11"/>
  <c r="N173" i="11"/>
  <c r="N182" i="11"/>
  <c r="N165" i="11"/>
  <c r="Q133" i="11"/>
  <c r="J85" i="11"/>
  <c r="J55" i="11"/>
  <c r="J147" i="11"/>
  <c r="J114" i="11"/>
  <c r="J77" i="11"/>
  <c r="J103" i="11"/>
  <c r="J106" i="11"/>
  <c r="J64" i="11"/>
  <c r="N195" i="11"/>
  <c r="U39" i="11"/>
  <c r="S39" i="11"/>
  <c r="AA45" i="11"/>
  <c r="Q139" i="11"/>
  <c r="S185" i="11"/>
  <c r="Q185" i="11"/>
  <c r="AB45" i="11"/>
  <c r="U170" i="11"/>
  <c r="U187" i="11"/>
  <c r="S187" i="11"/>
  <c r="Q187" i="11"/>
  <c r="U14" i="11"/>
  <c r="S14" i="11"/>
  <c r="Q14" i="11"/>
  <c r="O195" i="11"/>
  <c r="S168" i="11"/>
  <c r="U168" i="11"/>
  <c r="U44" i="11"/>
  <c r="S44" i="11"/>
  <c r="Q44" i="11"/>
  <c r="Q123" i="11"/>
  <c r="U160" i="11"/>
  <c r="U19" i="11"/>
  <c r="S19" i="11"/>
  <c r="Q19" i="11"/>
  <c r="S69" i="11"/>
  <c r="Q69" i="11"/>
  <c r="U69" i="11"/>
  <c r="S133" i="11"/>
  <c r="Q39" i="11"/>
  <c r="S139" i="11"/>
  <c r="U185" i="11"/>
  <c r="Q12" i="11"/>
  <c r="U73" i="11"/>
  <c r="S73" i="11"/>
  <c r="Q73" i="11"/>
  <c r="Q135" i="11"/>
  <c r="Q160" i="11"/>
  <c r="S160" i="11"/>
  <c r="S99" i="11"/>
  <c r="U115" i="11"/>
  <c r="S115" i="11"/>
  <c r="S176" i="11"/>
  <c r="U176" i="11"/>
  <c r="S78" i="11"/>
  <c r="Q78" i="11"/>
  <c r="U78" i="11"/>
  <c r="Q80" i="11"/>
  <c r="S80" i="11"/>
  <c r="U55" i="11"/>
  <c r="S55" i="11"/>
  <c r="Q55" i="11"/>
  <c r="O149" i="11"/>
  <c r="Q113" i="11"/>
  <c r="U174" i="11"/>
  <c r="Q174" i="11"/>
  <c r="S174" i="11"/>
  <c r="Q189" i="11"/>
  <c r="U111" i="11"/>
  <c r="S111" i="11"/>
  <c r="S113" i="11"/>
  <c r="S189" i="11"/>
  <c r="U147" i="11"/>
  <c r="Q147" i="11"/>
  <c r="S147" i="11"/>
  <c r="AB195" i="11"/>
  <c r="L45" i="11"/>
  <c r="K197" i="11"/>
  <c r="Z149" i="11"/>
  <c r="D149" i="11" s="1"/>
  <c r="U107" i="11"/>
  <c r="S107" i="11"/>
  <c r="Q107" i="11"/>
  <c r="S165" i="11"/>
  <c r="Q165" i="11"/>
  <c r="O45" i="11"/>
  <c r="Q58" i="11"/>
  <c r="U165" i="11"/>
  <c r="P197" i="11"/>
  <c r="S58" i="11"/>
  <c r="Q18" i="11"/>
  <c r="S22" i="11"/>
  <c r="Q22" i="11"/>
  <c r="U24" i="11"/>
  <c r="S24" i="11"/>
  <c r="S30" i="11"/>
  <c r="S34" i="11"/>
  <c r="Q34" i="11"/>
  <c r="Q36" i="11"/>
  <c r="Q92" i="11"/>
  <c r="Q182" i="11"/>
  <c r="Q184" i="11"/>
  <c r="S20" i="11"/>
  <c r="Q20" i="11"/>
  <c r="Q30" i="11"/>
  <c r="U7" i="11"/>
  <c r="S7" i="11"/>
  <c r="S18" i="11"/>
  <c r="U22" i="11"/>
  <c r="Q24" i="11"/>
  <c r="S36" i="11"/>
  <c r="U84" i="11"/>
  <c r="S84" i="11"/>
  <c r="Q84" i="11"/>
  <c r="S92" i="11"/>
  <c r="U94" i="11"/>
  <c r="S94" i="11"/>
  <c r="Q132" i="11"/>
  <c r="Q167" i="11"/>
  <c r="S182" i="11"/>
  <c r="U68" i="11"/>
  <c r="S68" i="11"/>
  <c r="U114" i="11"/>
  <c r="S114" i="11"/>
  <c r="U134" i="11"/>
  <c r="S134" i="11"/>
  <c r="U169" i="11"/>
  <c r="S169" i="11"/>
  <c r="Q169" i="11"/>
  <c r="Y197" i="11"/>
  <c r="H195" i="11"/>
  <c r="Z45" i="11"/>
  <c r="S9" i="11"/>
  <c r="S42" i="11"/>
  <c r="Q42" i="11"/>
  <c r="U42" i="11"/>
  <c r="Q68" i="11"/>
  <c r="Q114" i="11"/>
  <c r="S130" i="11"/>
  <c r="U130" i="11"/>
  <c r="Q134" i="11"/>
  <c r="S161" i="11"/>
  <c r="Q161" i="11"/>
  <c r="S173" i="11"/>
  <c r="S188" i="11"/>
  <c r="U188" i="11"/>
  <c r="U190" i="11"/>
  <c r="S190" i="11"/>
  <c r="AA195" i="11"/>
  <c r="U13" i="11"/>
  <c r="S13" i="11"/>
  <c r="S15" i="11"/>
  <c r="Q15" i="11"/>
  <c r="S81" i="11"/>
  <c r="Q81" i="11"/>
  <c r="U81" i="11"/>
  <c r="U194" i="11"/>
  <c r="Q194" i="11"/>
  <c r="S194" i="11"/>
  <c r="Q13" i="11"/>
  <c r="U15" i="11"/>
  <c r="S128" i="11"/>
  <c r="Q128" i="11"/>
  <c r="Q192" i="11"/>
  <c r="Q29" i="11"/>
  <c r="S74" i="11"/>
  <c r="Q74" i="11"/>
  <c r="U128" i="11"/>
  <c r="Q163" i="11"/>
  <c r="Q164" i="11"/>
  <c r="S192" i="11"/>
  <c r="Q17" i="11"/>
  <c r="S29" i="11"/>
  <c r="U74" i="11"/>
  <c r="S163" i="11"/>
  <c r="S164" i="11"/>
  <c r="U27" i="11"/>
  <c r="S27" i="11"/>
  <c r="S85" i="11"/>
  <c r="Q85" i="11"/>
  <c r="Q87" i="11"/>
  <c r="Q120" i="11"/>
  <c r="Q136" i="11"/>
  <c r="Q191" i="11"/>
  <c r="Q11" i="11"/>
  <c r="Q21" i="11"/>
  <c r="S26" i="11"/>
  <c r="Q38" i="11"/>
  <c r="S60" i="11"/>
  <c r="S65" i="11"/>
  <c r="Q65" i="11"/>
  <c r="S70" i="11"/>
  <c r="Q70" i="11"/>
  <c r="Q86" i="11"/>
  <c r="Q91" i="11"/>
  <c r="S106" i="11"/>
  <c r="S108" i="11"/>
  <c r="Q108" i="11"/>
  <c r="S120" i="11"/>
  <c r="U127" i="11"/>
  <c r="Q127" i="11"/>
  <c r="S127" i="11"/>
  <c r="Q129" i="11"/>
  <c r="S136" i="11"/>
  <c r="Q146" i="11"/>
  <c r="Q171" i="11"/>
  <c r="S191" i="11"/>
  <c r="U89" i="11"/>
  <c r="S89" i="11"/>
  <c r="Q26" i="11"/>
  <c r="Q60" i="11"/>
  <c r="Q89" i="11"/>
  <c r="Q106" i="11"/>
  <c r="D195" i="11"/>
  <c r="U33" i="11"/>
  <c r="S33" i="11"/>
  <c r="S110" i="11"/>
  <c r="U110" i="11"/>
  <c r="S148" i="11"/>
  <c r="Q148" i="11"/>
  <c r="S171" i="11"/>
  <c r="S40" i="11"/>
  <c r="Q40" i="11"/>
  <c r="J41" i="11"/>
  <c r="J29" i="11"/>
  <c r="U131" i="11"/>
  <c r="S131" i="11"/>
  <c r="S28" i="11"/>
  <c r="Q28" i="11"/>
  <c r="U40" i="11"/>
  <c r="Q67" i="11"/>
  <c r="U93" i="11"/>
  <c r="S93" i="11"/>
  <c r="U98" i="11"/>
  <c r="Q98" i="11"/>
  <c r="S98" i="11"/>
  <c r="Q131" i="11"/>
  <c r="U193" i="11"/>
  <c r="S193" i="11"/>
  <c r="U25" i="11"/>
  <c r="S25" i="11"/>
  <c r="R197" i="11"/>
  <c r="AA149" i="11"/>
  <c r="U59" i="11"/>
  <c r="S59" i="11"/>
  <c r="Q10" i="11"/>
  <c r="Q25" i="11"/>
  <c r="AB149" i="11"/>
  <c r="Q59" i="11"/>
  <c r="U64" i="11"/>
  <c r="S64" i="11"/>
  <c r="S90" i="11"/>
  <c r="Q90" i="11"/>
  <c r="Q175" i="11"/>
  <c r="Q95" i="11"/>
  <c r="Q104" i="11"/>
  <c r="Q124" i="11"/>
  <c r="Q144" i="11"/>
  <c r="Q180" i="11"/>
  <c r="N142" i="11" l="1"/>
  <c r="N74" i="11"/>
  <c r="N83" i="11"/>
  <c r="N99" i="11"/>
  <c r="N82" i="11"/>
  <c r="H197" i="11"/>
  <c r="N118" i="11"/>
  <c r="J70" i="11"/>
  <c r="J108" i="11"/>
  <c r="N138" i="11"/>
  <c r="J78" i="11"/>
  <c r="J89" i="11"/>
  <c r="N141" i="11"/>
  <c r="J143" i="11"/>
  <c r="J131" i="11"/>
  <c r="N54" i="11"/>
  <c r="J124" i="11"/>
  <c r="J137" i="11"/>
  <c r="N63" i="11"/>
  <c r="J142" i="11"/>
  <c r="J94" i="11"/>
  <c r="J80" i="11"/>
  <c r="N79" i="11"/>
  <c r="J140" i="11"/>
  <c r="J116" i="11"/>
  <c r="J68" i="11"/>
  <c r="J113" i="11"/>
  <c r="J90" i="11"/>
  <c r="J60" i="11"/>
  <c r="N88" i="11"/>
  <c r="J104" i="11"/>
  <c r="J112" i="11"/>
  <c r="J74" i="11"/>
  <c r="J132" i="11"/>
  <c r="N115" i="11"/>
  <c r="J110" i="11"/>
  <c r="J115" i="11"/>
  <c r="J93" i="11"/>
  <c r="J91" i="11"/>
  <c r="J98" i="11"/>
  <c r="J99" i="11"/>
  <c r="J57" i="11"/>
  <c r="J109" i="11"/>
  <c r="J127" i="11"/>
  <c r="J101" i="11"/>
  <c r="J84" i="11"/>
  <c r="J122" i="11"/>
  <c r="J54" i="11"/>
  <c r="J96" i="11"/>
  <c r="J88" i="11"/>
  <c r="J134" i="11"/>
  <c r="J138" i="11"/>
  <c r="J76" i="11"/>
  <c r="J97" i="11"/>
  <c r="N149" i="11"/>
  <c r="J63" i="11"/>
  <c r="J121" i="11"/>
  <c r="N147" i="11"/>
  <c r="J59" i="11"/>
  <c r="J130" i="11"/>
  <c r="N113" i="11"/>
  <c r="J75" i="11"/>
  <c r="N136" i="11"/>
  <c r="N94" i="11"/>
  <c r="J120" i="11"/>
  <c r="J117" i="11"/>
  <c r="J136" i="11"/>
  <c r="N114" i="11"/>
  <c r="J81" i="11"/>
  <c r="J72" i="11"/>
  <c r="J61" i="11"/>
  <c r="N140" i="11"/>
  <c r="J144" i="11"/>
  <c r="J83" i="11"/>
  <c r="J86" i="11"/>
  <c r="N144" i="11"/>
  <c r="N104" i="11"/>
  <c r="N126" i="11"/>
  <c r="N106" i="11"/>
  <c r="N76" i="11"/>
  <c r="J79" i="11"/>
  <c r="N85" i="11"/>
  <c r="J95" i="11"/>
  <c r="J71" i="11"/>
  <c r="J135" i="11"/>
  <c r="J35" i="11"/>
  <c r="J118" i="11"/>
  <c r="J139" i="11"/>
  <c r="J92" i="11"/>
  <c r="J66" i="11"/>
  <c r="N122" i="11"/>
  <c r="N129" i="11"/>
  <c r="J126" i="11"/>
  <c r="J141" i="11"/>
  <c r="J87" i="11"/>
  <c r="J129" i="11"/>
  <c r="N70" i="11"/>
  <c r="J128" i="11"/>
  <c r="J148" i="11"/>
  <c r="J102" i="11"/>
  <c r="N75" i="11"/>
  <c r="J146" i="11"/>
  <c r="J67" i="11"/>
  <c r="J111" i="11"/>
  <c r="N131" i="11"/>
  <c r="N123" i="11"/>
  <c r="N96" i="11"/>
  <c r="N69" i="11"/>
  <c r="N108" i="11"/>
  <c r="J105" i="11"/>
  <c r="N97" i="11"/>
  <c r="N127" i="11"/>
  <c r="N145" i="11"/>
  <c r="N67" i="11"/>
  <c r="N59" i="11"/>
  <c r="N72" i="11"/>
  <c r="N111" i="11"/>
  <c r="N112" i="11"/>
  <c r="N130" i="11"/>
  <c r="N62" i="11"/>
  <c r="N55" i="11"/>
  <c r="N93" i="11"/>
  <c r="N100" i="11"/>
  <c r="N66" i="11"/>
  <c r="J123" i="11"/>
  <c r="N120" i="11"/>
  <c r="N102" i="11"/>
  <c r="N78" i="11"/>
  <c r="N81" i="11"/>
  <c r="N98" i="11"/>
  <c r="N56" i="11"/>
  <c r="N124" i="11"/>
  <c r="N90" i="11"/>
  <c r="N95" i="11"/>
  <c r="N109" i="11"/>
  <c r="N87" i="11"/>
  <c r="N61" i="11"/>
  <c r="N135" i="11"/>
  <c r="N105" i="11"/>
  <c r="N137" i="11"/>
  <c r="N107" i="11"/>
  <c r="N92" i="11"/>
  <c r="N91" i="11"/>
  <c r="N128" i="11"/>
  <c r="N84" i="11"/>
  <c r="N65" i="11"/>
  <c r="N77" i="11"/>
  <c r="J69" i="11"/>
  <c r="J56" i="11"/>
  <c r="N89" i="11"/>
  <c r="N116" i="11"/>
  <c r="N86" i="11"/>
  <c r="N103" i="11"/>
  <c r="N119" i="11"/>
  <c r="J82" i="11"/>
  <c r="N73" i="11"/>
  <c r="N60" i="11"/>
  <c r="N146" i="11"/>
  <c r="N143" i="11"/>
  <c r="N139" i="11"/>
  <c r="J58" i="11"/>
  <c r="N125" i="11"/>
  <c r="N68" i="11"/>
  <c r="N110" i="11"/>
  <c r="N80" i="11"/>
  <c r="N101" i="11"/>
  <c r="J125" i="11"/>
  <c r="N117" i="11"/>
  <c r="N133" i="11"/>
  <c r="N121" i="11"/>
  <c r="J65" i="11"/>
  <c r="J100" i="11"/>
  <c r="J62" i="11"/>
  <c r="J119" i="11"/>
  <c r="J133" i="11"/>
  <c r="N71" i="11"/>
  <c r="N134" i="11"/>
  <c r="N148" i="11"/>
  <c r="N64" i="11"/>
  <c r="F30" i="11"/>
  <c r="J23" i="11"/>
  <c r="F28" i="11"/>
  <c r="F11" i="11"/>
  <c r="J25" i="11"/>
  <c r="J33" i="11"/>
  <c r="J31" i="11"/>
  <c r="J45" i="11"/>
  <c r="F29" i="11"/>
  <c r="J27" i="11"/>
  <c r="F24" i="11"/>
  <c r="F22" i="11"/>
  <c r="F37" i="11"/>
  <c r="F33" i="11"/>
  <c r="F35" i="11"/>
  <c r="J22" i="11"/>
  <c r="F16" i="11"/>
  <c r="F38" i="11"/>
  <c r="J10" i="11"/>
  <c r="J16" i="11"/>
  <c r="F43" i="11"/>
  <c r="F41" i="11"/>
  <c r="F34" i="11"/>
  <c r="F39" i="11"/>
  <c r="J28" i="11"/>
  <c r="AA197" i="11"/>
  <c r="F45" i="11"/>
  <c r="F14" i="11"/>
  <c r="F42" i="11"/>
  <c r="J9" i="11"/>
  <c r="F40" i="11"/>
  <c r="F27" i="11"/>
  <c r="F23" i="11"/>
  <c r="F17" i="11"/>
  <c r="F32" i="11"/>
  <c r="F21" i="11"/>
  <c r="J19" i="11"/>
  <c r="F31" i="11"/>
  <c r="F9" i="11"/>
  <c r="J8" i="11"/>
  <c r="J14" i="11"/>
  <c r="F8" i="11"/>
  <c r="F26" i="11"/>
  <c r="F7" i="11"/>
  <c r="J40" i="11"/>
  <c r="J13" i="11"/>
  <c r="J30" i="11"/>
  <c r="J32" i="11"/>
  <c r="J43" i="11"/>
  <c r="J12" i="11"/>
  <c r="J36" i="11"/>
  <c r="J24" i="11"/>
  <c r="J38" i="11"/>
  <c r="J7" i="11"/>
  <c r="J42" i="11"/>
  <c r="J44" i="11"/>
  <c r="J18" i="11"/>
  <c r="F25" i="11"/>
  <c r="F44" i="11"/>
  <c r="F13" i="11"/>
  <c r="F36" i="11"/>
  <c r="J37" i="11"/>
  <c r="F15" i="11"/>
  <c r="F10" i="11"/>
  <c r="J15" i="11"/>
  <c r="J21" i="11"/>
  <c r="J20" i="11"/>
  <c r="J26" i="11"/>
  <c r="F12" i="11"/>
  <c r="J34" i="11"/>
  <c r="J17" i="11"/>
  <c r="F18" i="11"/>
  <c r="F19" i="11"/>
  <c r="AB197" i="11"/>
  <c r="L197" i="11"/>
  <c r="N45" i="11"/>
  <c r="N11" i="11"/>
  <c r="N44" i="11"/>
  <c r="N32" i="11"/>
  <c r="N23" i="11"/>
  <c r="N28" i="11"/>
  <c r="N8" i="11"/>
  <c r="N40" i="11"/>
  <c r="N35" i="11"/>
  <c r="N16" i="11"/>
  <c r="N38" i="11"/>
  <c r="N21" i="11"/>
  <c r="N33" i="11"/>
  <c r="N31" i="11"/>
  <c r="N25" i="11"/>
  <c r="N27" i="11"/>
  <c r="N41" i="11"/>
  <c r="N17" i="11"/>
  <c r="N29" i="11"/>
  <c r="N42" i="11"/>
  <c r="N34" i="11"/>
  <c r="N22" i="11"/>
  <c r="N9" i="11"/>
  <c r="N7" i="11"/>
  <c r="N24" i="11"/>
  <c r="N36" i="11"/>
  <c r="N26" i="11"/>
  <c r="N20" i="11"/>
  <c r="N18" i="11"/>
  <c r="N30" i="11"/>
  <c r="N39" i="11"/>
  <c r="N43" i="11"/>
  <c r="N37" i="11"/>
  <c r="N13" i="11"/>
  <c r="N15" i="11"/>
  <c r="N19" i="11"/>
  <c r="N10" i="11"/>
  <c r="N14" i="11"/>
  <c r="N12" i="11"/>
  <c r="S45" i="11"/>
  <c r="O197" i="11"/>
  <c r="U45" i="11"/>
  <c r="Q45" i="11"/>
  <c r="F149" i="11"/>
  <c r="F143" i="11"/>
  <c r="F123" i="11"/>
  <c r="F103" i="11"/>
  <c r="F94" i="11"/>
  <c r="F78" i="11"/>
  <c r="F69" i="11"/>
  <c r="F129" i="11"/>
  <c r="F109" i="11"/>
  <c r="F146" i="11"/>
  <c r="F126" i="11"/>
  <c r="F106" i="11"/>
  <c r="F97" i="11"/>
  <c r="F72" i="11"/>
  <c r="F147" i="11"/>
  <c r="F127" i="11"/>
  <c r="F107" i="11"/>
  <c r="F98" i="11"/>
  <c r="F89" i="11"/>
  <c r="F73" i="11"/>
  <c r="F64" i="11"/>
  <c r="F130" i="11"/>
  <c r="F110" i="11"/>
  <c r="F92" i="11"/>
  <c r="F67" i="11"/>
  <c r="F118" i="11"/>
  <c r="F68" i="11"/>
  <c r="F132" i="11"/>
  <c r="F79" i="11"/>
  <c r="F76" i="11"/>
  <c r="F58" i="11"/>
  <c r="F140" i="11"/>
  <c r="F135" i="11"/>
  <c r="F100" i="11"/>
  <c r="F85" i="11"/>
  <c r="F74" i="11"/>
  <c r="F59" i="11"/>
  <c r="F56" i="11"/>
  <c r="F145" i="11"/>
  <c r="F105" i="11"/>
  <c r="F124" i="11"/>
  <c r="F119" i="11"/>
  <c r="F114" i="11"/>
  <c r="F77" i="11"/>
  <c r="F138" i="11"/>
  <c r="F88" i="11"/>
  <c r="F54" i="11"/>
  <c r="F93" i="11"/>
  <c r="F133" i="11"/>
  <c r="F80" i="11"/>
  <c r="F112" i="11"/>
  <c r="F62" i="11"/>
  <c r="F141" i="11"/>
  <c r="F131" i="11"/>
  <c r="F121" i="11"/>
  <c r="F111" i="11"/>
  <c r="F99" i="11"/>
  <c r="F65" i="11"/>
  <c r="F117" i="11"/>
  <c r="F115" i="11"/>
  <c r="F113" i="11"/>
  <c r="F139" i="11"/>
  <c r="F95" i="11"/>
  <c r="F91" i="11"/>
  <c r="F137" i="11"/>
  <c r="F63" i="11"/>
  <c r="F61" i="11"/>
  <c r="F87" i="11"/>
  <c r="F128" i="11"/>
  <c r="F104" i="11"/>
  <c r="F83" i="11"/>
  <c r="F57" i="11"/>
  <c r="F108" i="11"/>
  <c r="F102" i="11"/>
  <c r="F70" i="11"/>
  <c r="F142" i="11"/>
  <c r="F122" i="11"/>
  <c r="F66" i="11"/>
  <c r="F148" i="11"/>
  <c r="F144" i="11"/>
  <c r="F81" i="11"/>
  <c r="F55" i="11"/>
  <c r="F120" i="11"/>
  <c r="F134" i="11"/>
  <c r="F116" i="11"/>
  <c r="F96" i="11"/>
  <c r="F90" i="11"/>
  <c r="F136" i="11"/>
  <c r="F84" i="11"/>
  <c r="F60" i="11"/>
  <c r="F125" i="11"/>
  <c r="F75" i="11"/>
  <c r="F86" i="11"/>
  <c r="F82" i="11"/>
  <c r="F101" i="11"/>
  <c r="F71" i="11"/>
  <c r="S149" i="11"/>
  <c r="U149" i="11"/>
  <c r="Q149" i="11"/>
  <c r="Z197" i="11"/>
  <c r="D197" i="11" s="1"/>
  <c r="U195" i="11"/>
  <c r="S195" i="11"/>
  <c r="Q195" i="11"/>
  <c r="J192" i="11"/>
  <c r="J176" i="11"/>
  <c r="J167" i="11"/>
  <c r="J189" i="11"/>
  <c r="J170" i="11"/>
  <c r="J164" i="11"/>
  <c r="J187" i="11"/>
  <c r="J171" i="11"/>
  <c r="J163" i="11"/>
  <c r="J184" i="11"/>
  <c r="J190" i="11"/>
  <c r="J165" i="11"/>
  <c r="J182" i="11"/>
  <c r="J177" i="11"/>
  <c r="J168" i="11"/>
  <c r="J195" i="11"/>
  <c r="J173" i="11"/>
  <c r="J188" i="11"/>
  <c r="J183" i="11"/>
  <c r="J193" i="11"/>
  <c r="J178" i="11"/>
  <c r="J159" i="11"/>
  <c r="J174" i="11"/>
  <c r="J160" i="11"/>
  <c r="J185" i="11"/>
  <c r="J172" i="11"/>
  <c r="J158" i="11"/>
  <c r="J166" i="11"/>
  <c r="J181" i="11"/>
  <c r="J194" i="11"/>
  <c r="J179" i="11"/>
  <c r="J161" i="11"/>
  <c r="J186" i="11"/>
  <c r="J169" i="11"/>
  <c r="J175" i="11"/>
  <c r="J191" i="11"/>
  <c r="J180" i="11"/>
  <c r="J162" i="11"/>
  <c r="F179" i="11"/>
  <c r="F192" i="11"/>
  <c r="F176" i="11"/>
  <c r="F195" i="11"/>
  <c r="F173" i="11"/>
  <c r="F167" i="11"/>
  <c r="F174" i="11"/>
  <c r="F187" i="11"/>
  <c r="F193" i="11"/>
  <c r="F168" i="11"/>
  <c r="F194" i="11"/>
  <c r="F172" i="11"/>
  <c r="F163" i="11"/>
  <c r="F170" i="11"/>
  <c r="F165" i="11"/>
  <c r="F185" i="11"/>
  <c r="F180" i="11"/>
  <c r="F175" i="11"/>
  <c r="F161" i="11"/>
  <c r="F190" i="11"/>
  <c r="F178" i="11"/>
  <c r="F159" i="11"/>
  <c r="F188" i="11"/>
  <c r="F183" i="11"/>
  <c r="F191" i="11"/>
  <c r="F189" i="11"/>
  <c r="F162" i="11"/>
  <c r="F160" i="11"/>
  <c r="F158" i="11"/>
  <c r="F164" i="11"/>
  <c r="F166" i="11"/>
  <c r="F181" i="11"/>
  <c r="F177" i="11"/>
  <c r="F186" i="11"/>
  <c r="F169" i="11"/>
  <c r="F184" i="11"/>
  <c r="F171" i="11"/>
  <c r="F182" i="11"/>
  <c r="S197" i="11" l="1"/>
  <c r="U197" i="11"/>
  <c r="Q197" i="11"/>
  <c r="AA196" i="10" l="1"/>
  <c r="Y196" i="10"/>
  <c r="X196" i="10"/>
  <c r="W196" i="10"/>
  <c r="U196" i="10"/>
  <c r="S196" i="10"/>
  <c r="Q196" i="10"/>
  <c r="O196" i="10"/>
  <c r="K196" i="10"/>
  <c r="G196" i="10"/>
  <c r="C196" i="10"/>
  <c r="A196" i="10"/>
  <c r="AD195" i="10"/>
  <c r="AC195" i="10"/>
  <c r="AB195" i="10"/>
  <c r="P195" i="10"/>
  <c r="V195" i="10" s="1"/>
  <c r="L195" i="10"/>
  <c r="H195" i="10"/>
  <c r="D195" i="10"/>
  <c r="AD194" i="10"/>
  <c r="AC194" i="10"/>
  <c r="AB194" i="10"/>
  <c r="P194" i="10"/>
  <c r="V194" i="10" s="1"/>
  <c r="L194" i="10"/>
  <c r="H194" i="10"/>
  <c r="D194" i="10"/>
  <c r="AD193" i="10"/>
  <c r="AC193" i="10"/>
  <c r="AB193" i="10"/>
  <c r="P193" i="10"/>
  <c r="R193" i="10" s="1"/>
  <c r="L193" i="10"/>
  <c r="H193" i="10"/>
  <c r="D193" i="10"/>
  <c r="AD192" i="10"/>
  <c r="AC192" i="10"/>
  <c r="AB192" i="10"/>
  <c r="P192" i="10"/>
  <c r="L192" i="10"/>
  <c r="H192" i="10"/>
  <c r="D192" i="10"/>
  <c r="AD191" i="10"/>
  <c r="AC191" i="10"/>
  <c r="AB191" i="10"/>
  <c r="P191" i="10"/>
  <c r="L191" i="10"/>
  <c r="H191" i="10"/>
  <c r="D191" i="10"/>
  <c r="AD190" i="10"/>
  <c r="AC190" i="10"/>
  <c r="AB190" i="10"/>
  <c r="P190" i="10"/>
  <c r="T190" i="10" s="1"/>
  <c r="L190" i="10"/>
  <c r="H190" i="10"/>
  <c r="D190" i="10"/>
  <c r="AD189" i="10"/>
  <c r="AC189" i="10"/>
  <c r="AB189" i="10"/>
  <c r="P189" i="10"/>
  <c r="L189" i="10"/>
  <c r="H189" i="10"/>
  <c r="D189" i="10"/>
  <c r="AD188" i="10"/>
  <c r="AC188" i="10"/>
  <c r="AB188" i="10"/>
  <c r="P188" i="10"/>
  <c r="V188" i="10" s="1"/>
  <c r="L188" i="10"/>
  <c r="H188" i="10"/>
  <c r="D188" i="10"/>
  <c r="AD187" i="10"/>
  <c r="AC187" i="10"/>
  <c r="AB187" i="10"/>
  <c r="P187" i="10"/>
  <c r="V187" i="10" s="1"/>
  <c r="L187" i="10"/>
  <c r="H187" i="10"/>
  <c r="D187" i="10"/>
  <c r="AD186" i="10"/>
  <c r="AC186" i="10"/>
  <c r="AB186" i="10"/>
  <c r="P186" i="10"/>
  <c r="T186" i="10" s="1"/>
  <c r="L186" i="10"/>
  <c r="H186" i="10"/>
  <c r="D186" i="10"/>
  <c r="AD185" i="10"/>
  <c r="AC185" i="10"/>
  <c r="AB185" i="10"/>
  <c r="P185" i="10"/>
  <c r="V185" i="10" s="1"/>
  <c r="L185" i="10"/>
  <c r="H185" i="10"/>
  <c r="D185" i="10"/>
  <c r="AD184" i="10"/>
  <c r="AC184" i="10"/>
  <c r="AB184" i="10"/>
  <c r="P184" i="10"/>
  <c r="V184" i="10" s="1"/>
  <c r="L184" i="10"/>
  <c r="H184" i="10"/>
  <c r="D184" i="10"/>
  <c r="AD183" i="10"/>
  <c r="AC183" i="10"/>
  <c r="AB183" i="10"/>
  <c r="P183" i="10"/>
  <c r="R183" i="10" s="1"/>
  <c r="L183" i="10"/>
  <c r="H183" i="10"/>
  <c r="D183" i="10"/>
  <c r="AD182" i="10"/>
  <c r="AC182" i="10"/>
  <c r="AB182" i="10"/>
  <c r="P182" i="10"/>
  <c r="L182" i="10"/>
  <c r="H182" i="10"/>
  <c r="D182" i="10"/>
  <c r="AD181" i="10"/>
  <c r="AC181" i="10"/>
  <c r="AB181" i="10"/>
  <c r="P181" i="10"/>
  <c r="L181" i="10"/>
  <c r="H181" i="10"/>
  <c r="D181" i="10"/>
  <c r="AD180" i="10"/>
  <c r="AC180" i="10"/>
  <c r="AB180" i="10"/>
  <c r="P180" i="10"/>
  <c r="R180" i="10" s="1"/>
  <c r="L180" i="10"/>
  <c r="H180" i="10"/>
  <c r="D180" i="10"/>
  <c r="AD179" i="10"/>
  <c r="AC179" i="10"/>
  <c r="AB179" i="10"/>
  <c r="P179" i="10"/>
  <c r="V179" i="10" s="1"/>
  <c r="L179" i="10"/>
  <c r="H179" i="10"/>
  <c r="D179" i="10"/>
  <c r="AD178" i="10"/>
  <c r="AC178" i="10"/>
  <c r="AB178" i="10"/>
  <c r="P178" i="10"/>
  <c r="V178" i="10" s="1"/>
  <c r="L178" i="10"/>
  <c r="H178" i="10"/>
  <c r="D178" i="10"/>
  <c r="AD177" i="10"/>
  <c r="AC177" i="10"/>
  <c r="AB177" i="10"/>
  <c r="P177" i="10"/>
  <c r="L177" i="10"/>
  <c r="H177" i="10"/>
  <c r="D177" i="10"/>
  <c r="AD176" i="10"/>
  <c r="AC176" i="10"/>
  <c r="AB176" i="10"/>
  <c r="P176" i="10"/>
  <c r="T176" i="10" s="1"/>
  <c r="L176" i="10"/>
  <c r="H176" i="10"/>
  <c r="D176" i="10"/>
  <c r="AD175" i="10"/>
  <c r="AC175" i="10"/>
  <c r="AB175" i="10"/>
  <c r="P175" i="10"/>
  <c r="L175" i="10"/>
  <c r="H175" i="10"/>
  <c r="D175" i="10"/>
  <c r="AD174" i="10"/>
  <c r="AC174" i="10"/>
  <c r="AB174" i="10"/>
  <c r="P174" i="10"/>
  <c r="R174" i="10" s="1"/>
  <c r="L174" i="10"/>
  <c r="H174" i="10"/>
  <c r="D174" i="10"/>
  <c r="AD173" i="10"/>
  <c r="AC173" i="10"/>
  <c r="AB173" i="10"/>
  <c r="P173" i="10"/>
  <c r="R173" i="10" s="1"/>
  <c r="L173" i="10"/>
  <c r="H173" i="10"/>
  <c r="D173" i="10"/>
  <c r="AD172" i="10"/>
  <c r="AC172" i="10"/>
  <c r="AB172" i="10"/>
  <c r="P172" i="10"/>
  <c r="L172" i="10"/>
  <c r="H172" i="10"/>
  <c r="D172" i="10"/>
  <c r="AD171" i="10"/>
  <c r="AC171" i="10"/>
  <c r="AB171" i="10"/>
  <c r="P171" i="10"/>
  <c r="V171" i="10" s="1"/>
  <c r="L171" i="10"/>
  <c r="H171" i="10"/>
  <c r="D171" i="10"/>
  <c r="AD170" i="10"/>
  <c r="AC170" i="10"/>
  <c r="AB170" i="10"/>
  <c r="P170" i="10"/>
  <c r="R170" i="10" s="1"/>
  <c r="L170" i="10"/>
  <c r="H170" i="10"/>
  <c r="D170" i="10"/>
  <c r="AD169" i="10"/>
  <c r="AC169" i="10"/>
  <c r="AB169" i="10"/>
  <c r="P169" i="10"/>
  <c r="L169" i="10"/>
  <c r="H169" i="10"/>
  <c r="D169" i="10"/>
  <c r="AD168" i="10"/>
  <c r="AC168" i="10"/>
  <c r="AB168" i="10"/>
  <c r="P168" i="10"/>
  <c r="V168" i="10" s="1"/>
  <c r="L168" i="10"/>
  <c r="H168" i="10"/>
  <c r="D168" i="10"/>
  <c r="AD167" i="10"/>
  <c r="AC167" i="10"/>
  <c r="AB167" i="10"/>
  <c r="P167" i="10"/>
  <c r="V167" i="10" s="1"/>
  <c r="L167" i="10"/>
  <c r="H167" i="10"/>
  <c r="D167" i="10"/>
  <c r="AD166" i="10"/>
  <c r="AC166" i="10"/>
  <c r="AB166" i="10"/>
  <c r="P166" i="10"/>
  <c r="T166" i="10" s="1"/>
  <c r="L166" i="10"/>
  <c r="H166" i="10"/>
  <c r="D166" i="10"/>
  <c r="AD165" i="10"/>
  <c r="AC165" i="10"/>
  <c r="AB165" i="10"/>
  <c r="P165" i="10"/>
  <c r="V165" i="10" s="1"/>
  <c r="L165" i="10"/>
  <c r="H165" i="10"/>
  <c r="D165" i="10"/>
  <c r="AD164" i="10"/>
  <c r="AC164" i="10"/>
  <c r="AB164" i="10"/>
  <c r="P164" i="10"/>
  <c r="V164" i="10" s="1"/>
  <c r="L164" i="10"/>
  <c r="H164" i="10"/>
  <c r="D164" i="10"/>
  <c r="AD163" i="10"/>
  <c r="AC163" i="10"/>
  <c r="AB163" i="10"/>
  <c r="P163" i="10"/>
  <c r="R163" i="10" s="1"/>
  <c r="L163" i="10"/>
  <c r="H163" i="10"/>
  <c r="D163" i="10"/>
  <c r="AD162" i="10"/>
  <c r="AC162" i="10"/>
  <c r="AB162" i="10"/>
  <c r="P162" i="10"/>
  <c r="L162" i="10"/>
  <c r="H162" i="10"/>
  <c r="D162" i="10"/>
  <c r="AD161" i="10"/>
  <c r="AC161" i="10"/>
  <c r="AB161" i="10"/>
  <c r="P161" i="10"/>
  <c r="V161" i="10" s="1"/>
  <c r="L161" i="10"/>
  <c r="H161" i="10"/>
  <c r="D161" i="10"/>
  <c r="AD160" i="10"/>
  <c r="AC160" i="10"/>
  <c r="AB160" i="10"/>
  <c r="P160" i="10"/>
  <c r="V160" i="10" s="1"/>
  <c r="L160" i="10"/>
  <c r="H160" i="10"/>
  <c r="D160" i="10"/>
  <c r="AD159" i="10"/>
  <c r="AC159" i="10"/>
  <c r="AB159" i="10"/>
  <c r="P159" i="10"/>
  <c r="V159" i="10" s="1"/>
  <c r="L159" i="10"/>
  <c r="H159" i="10"/>
  <c r="D159" i="10"/>
  <c r="AD158" i="10"/>
  <c r="AC158" i="10"/>
  <c r="AB158" i="10"/>
  <c r="P158" i="10"/>
  <c r="L158" i="10"/>
  <c r="H158" i="10"/>
  <c r="D158" i="10"/>
  <c r="AA149" i="10"/>
  <c r="Y149" i="10"/>
  <c r="X149" i="10"/>
  <c r="W149" i="10"/>
  <c r="U149" i="10"/>
  <c r="S149" i="10"/>
  <c r="Q149" i="10"/>
  <c r="O149" i="10"/>
  <c r="K149" i="10"/>
  <c r="G149" i="10"/>
  <c r="C149" i="10"/>
  <c r="A149" i="10"/>
  <c r="AD148" i="10"/>
  <c r="AC148" i="10"/>
  <c r="AB148" i="10"/>
  <c r="P148" i="10"/>
  <c r="V148" i="10" s="1"/>
  <c r="L148" i="10"/>
  <c r="H148" i="10"/>
  <c r="D148" i="10"/>
  <c r="AD147" i="10"/>
  <c r="AC147" i="10"/>
  <c r="AB147" i="10"/>
  <c r="P147" i="10"/>
  <c r="T147" i="10" s="1"/>
  <c r="L147" i="10"/>
  <c r="H147" i="10"/>
  <c r="D147" i="10"/>
  <c r="AD146" i="10"/>
  <c r="AC146" i="10"/>
  <c r="AB146" i="10"/>
  <c r="P146" i="10"/>
  <c r="R146" i="10" s="1"/>
  <c r="L146" i="10"/>
  <c r="H146" i="10"/>
  <c r="D146" i="10"/>
  <c r="AD145" i="10"/>
  <c r="AC145" i="10"/>
  <c r="AB145" i="10"/>
  <c r="P145" i="10"/>
  <c r="R145" i="10" s="1"/>
  <c r="L145" i="10"/>
  <c r="H145" i="10"/>
  <c r="D145" i="10"/>
  <c r="AD144" i="10"/>
  <c r="AC144" i="10"/>
  <c r="AB144" i="10"/>
  <c r="P144" i="10"/>
  <c r="L144" i="10"/>
  <c r="H144" i="10"/>
  <c r="D144" i="10"/>
  <c r="AD143" i="10"/>
  <c r="AC143" i="10"/>
  <c r="AB143" i="10"/>
  <c r="P143" i="10"/>
  <c r="T143" i="10" s="1"/>
  <c r="L143" i="10"/>
  <c r="H143" i="10"/>
  <c r="D143" i="10"/>
  <c r="AD142" i="10"/>
  <c r="AC142" i="10"/>
  <c r="AB142" i="10"/>
  <c r="P142" i="10"/>
  <c r="L142" i="10"/>
  <c r="H142" i="10"/>
  <c r="D142" i="10"/>
  <c r="AD141" i="10"/>
  <c r="AC141" i="10"/>
  <c r="AB141" i="10"/>
  <c r="P141" i="10"/>
  <c r="L141" i="10"/>
  <c r="H141" i="10"/>
  <c r="D141" i="10"/>
  <c r="AD140" i="10"/>
  <c r="AC140" i="10"/>
  <c r="AB140" i="10"/>
  <c r="P140" i="10"/>
  <c r="V140" i="10" s="1"/>
  <c r="L140" i="10"/>
  <c r="H140" i="10"/>
  <c r="D140" i="10"/>
  <c r="AD139" i="10"/>
  <c r="AC139" i="10"/>
  <c r="AB139" i="10"/>
  <c r="P139" i="10"/>
  <c r="T139" i="10" s="1"/>
  <c r="L139" i="10"/>
  <c r="H139" i="10"/>
  <c r="D139" i="10"/>
  <c r="AD138" i="10"/>
  <c r="AC138" i="10"/>
  <c r="AB138" i="10"/>
  <c r="P138" i="10"/>
  <c r="V138" i="10" s="1"/>
  <c r="L138" i="10"/>
  <c r="H138" i="10"/>
  <c r="D138" i="10"/>
  <c r="AD137" i="10"/>
  <c r="AC137" i="10"/>
  <c r="AB137" i="10"/>
  <c r="P137" i="10"/>
  <c r="R137" i="10" s="1"/>
  <c r="L137" i="10"/>
  <c r="H137" i="10"/>
  <c r="D137" i="10"/>
  <c r="AD136" i="10"/>
  <c r="AC136" i="10"/>
  <c r="AB136" i="10"/>
  <c r="P136" i="10"/>
  <c r="V136" i="10" s="1"/>
  <c r="L136" i="10"/>
  <c r="H136" i="10"/>
  <c r="D136" i="10"/>
  <c r="AD135" i="10"/>
  <c r="AC135" i="10"/>
  <c r="AB135" i="10"/>
  <c r="P135" i="10"/>
  <c r="L135" i="10"/>
  <c r="H135" i="10"/>
  <c r="D135" i="10"/>
  <c r="AD134" i="10"/>
  <c r="AC134" i="10"/>
  <c r="AB134" i="10"/>
  <c r="P134" i="10"/>
  <c r="V134" i="10" s="1"/>
  <c r="L134" i="10"/>
  <c r="H134" i="10"/>
  <c r="D134" i="10"/>
  <c r="AD133" i="10"/>
  <c r="AC133" i="10"/>
  <c r="AB133" i="10"/>
  <c r="P133" i="10"/>
  <c r="T133" i="10" s="1"/>
  <c r="L133" i="10"/>
  <c r="H133" i="10"/>
  <c r="D133" i="10"/>
  <c r="AD132" i="10"/>
  <c r="AC132" i="10"/>
  <c r="AB132" i="10"/>
  <c r="P132" i="10"/>
  <c r="V132" i="10" s="1"/>
  <c r="L132" i="10"/>
  <c r="H132" i="10"/>
  <c r="D132" i="10"/>
  <c r="AD131" i="10"/>
  <c r="AC131" i="10"/>
  <c r="AB131" i="10"/>
  <c r="P131" i="10"/>
  <c r="V131" i="10" s="1"/>
  <c r="L131" i="10"/>
  <c r="H131" i="10"/>
  <c r="D131" i="10"/>
  <c r="AD130" i="10"/>
  <c r="AC130" i="10"/>
  <c r="AB130" i="10"/>
  <c r="P130" i="10"/>
  <c r="R130" i="10" s="1"/>
  <c r="L130" i="10"/>
  <c r="H130" i="10"/>
  <c r="D130" i="10"/>
  <c r="AD129" i="10"/>
  <c r="AC129" i="10"/>
  <c r="AB129" i="10"/>
  <c r="P129" i="10"/>
  <c r="T129" i="10" s="1"/>
  <c r="L129" i="10"/>
  <c r="H129" i="10"/>
  <c r="D129" i="10"/>
  <c r="AD128" i="10"/>
  <c r="AC128" i="10"/>
  <c r="AB128" i="10"/>
  <c r="P128" i="10"/>
  <c r="V128" i="10" s="1"/>
  <c r="L128" i="10"/>
  <c r="H128" i="10"/>
  <c r="D128" i="10"/>
  <c r="AD127" i="10"/>
  <c r="AC127" i="10"/>
  <c r="AB127" i="10"/>
  <c r="P127" i="10"/>
  <c r="V127" i="10" s="1"/>
  <c r="L127" i="10"/>
  <c r="H127" i="10"/>
  <c r="D127" i="10"/>
  <c r="AD126" i="10"/>
  <c r="AC126" i="10"/>
  <c r="AB126" i="10"/>
  <c r="P126" i="10"/>
  <c r="R126" i="10" s="1"/>
  <c r="L126" i="10"/>
  <c r="H126" i="10"/>
  <c r="D126" i="10"/>
  <c r="AD125" i="10"/>
  <c r="AC125" i="10"/>
  <c r="AB125" i="10"/>
  <c r="P125" i="10"/>
  <c r="L125" i="10"/>
  <c r="H125" i="10"/>
  <c r="D125" i="10"/>
  <c r="AD124" i="10"/>
  <c r="AC124" i="10"/>
  <c r="AB124" i="10"/>
  <c r="P124" i="10"/>
  <c r="R124" i="10" s="1"/>
  <c r="L124" i="10"/>
  <c r="H124" i="10"/>
  <c r="D124" i="10"/>
  <c r="AD123" i="10"/>
  <c r="AC123" i="10"/>
  <c r="AB123" i="10"/>
  <c r="P123" i="10"/>
  <c r="R123" i="10" s="1"/>
  <c r="L123" i="10"/>
  <c r="H123" i="10"/>
  <c r="D123" i="10"/>
  <c r="AD122" i="10"/>
  <c r="AC122" i="10"/>
  <c r="AB122" i="10"/>
  <c r="P122" i="10"/>
  <c r="L122" i="10"/>
  <c r="H122" i="10"/>
  <c r="D122" i="10"/>
  <c r="AD121" i="10"/>
  <c r="AC121" i="10"/>
  <c r="AB121" i="10"/>
  <c r="P121" i="10"/>
  <c r="L121" i="10"/>
  <c r="H121" i="10"/>
  <c r="D121" i="10"/>
  <c r="AD120" i="10"/>
  <c r="AC120" i="10"/>
  <c r="AB120" i="10"/>
  <c r="P120" i="10"/>
  <c r="L120" i="10"/>
  <c r="H120" i="10"/>
  <c r="D120" i="10"/>
  <c r="AD119" i="10"/>
  <c r="AC119" i="10"/>
  <c r="AB119" i="10"/>
  <c r="P119" i="10"/>
  <c r="T119" i="10" s="1"/>
  <c r="L119" i="10"/>
  <c r="H119" i="10"/>
  <c r="D119" i="10"/>
  <c r="AD118" i="10"/>
  <c r="AC118" i="10"/>
  <c r="AB118" i="10"/>
  <c r="P118" i="10"/>
  <c r="R118" i="10" s="1"/>
  <c r="L118" i="10"/>
  <c r="H118" i="10"/>
  <c r="D118" i="10"/>
  <c r="AD117" i="10"/>
  <c r="AC117" i="10"/>
  <c r="AB117" i="10"/>
  <c r="P117" i="10"/>
  <c r="V117" i="10" s="1"/>
  <c r="L117" i="10"/>
  <c r="H117" i="10"/>
  <c r="D117" i="10"/>
  <c r="AD116" i="10"/>
  <c r="AC116" i="10"/>
  <c r="AB116" i="10"/>
  <c r="P116" i="10"/>
  <c r="V116" i="10" s="1"/>
  <c r="L116" i="10"/>
  <c r="H116" i="10"/>
  <c r="D116" i="10"/>
  <c r="AD115" i="10"/>
  <c r="AC115" i="10"/>
  <c r="AB115" i="10"/>
  <c r="P115" i="10"/>
  <c r="L115" i="10"/>
  <c r="H115" i="10"/>
  <c r="D115" i="10"/>
  <c r="AD114" i="10"/>
  <c r="AC114" i="10"/>
  <c r="AB114" i="10"/>
  <c r="P114" i="10"/>
  <c r="V114" i="10" s="1"/>
  <c r="L114" i="10"/>
  <c r="H114" i="10"/>
  <c r="D114" i="10"/>
  <c r="AD113" i="10"/>
  <c r="AC113" i="10"/>
  <c r="AB113" i="10"/>
  <c r="P113" i="10"/>
  <c r="T113" i="10" s="1"/>
  <c r="L113" i="10"/>
  <c r="H113" i="10"/>
  <c r="D113" i="10"/>
  <c r="AD112" i="10"/>
  <c r="AC112" i="10"/>
  <c r="AB112" i="10"/>
  <c r="P112" i="10"/>
  <c r="V112" i="10" s="1"/>
  <c r="L112" i="10"/>
  <c r="H112" i="10"/>
  <c r="D112" i="10"/>
  <c r="AD111" i="10"/>
  <c r="AC111" i="10"/>
  <c r="AB111" i="10"/>
  <c r="P111" i="10"/>
  <c r="V111" i="10" s="1"/>
  <c r="L111" i="10"/>
  <c r="H111" i="10"/>
  <c r="D111" i="10"/>
  <c r="AD110" i="10"/>
  <c r="AC110" i="10"/>
  <c r="AB110" i="10"/>
  <c r="P110" i="10"/>
  <c r="R110" i="10" s="1"/>
  <c r="L110" i="10"/>
  <c r="H110" i="10"/>
  <c r="D110" i="10"/>
  <c r="AD109" i="10"/>
  <c r="AC109" i="10"/>
  <c r="AB109" i="10"/>
  <c r="P109" i="10"/>
  <c r="T109" i="10" s="1"/>
  <c r="L109" i="10"/>
  <c r="H109" i="10"/>
  <c r="D109" i="10"/>
  <c r="AD108" i="10"/>
  <c r="AC108" i="10"/>
  <c r="AB108" i="10"/>
  <c r="P108" i="10"/>
  <c r="V108" i="10" s="1"/>
  <c r="L108" i="10"/>
  <c r="H108" i="10"/>
  <c r="D108" i="10"/>
  <c r="AD107" i="10"/>
  <c r="AC107" i="10"/>
  <c r="AB107" i="10"/>
  <c r="P107" i="10"/>
  <c r="V107" i="10" s="1"/>
  <c r="L107" i="10"/>
  <c r="H107" i="10"/>
  <c r="D107" i="10"/>
  <c r="AD106" i="10"/>
  <c r="AC106" i="10"/>
  <c r="AB106" i="10"/>
  <c r="P106" i="10"/>
  <c r="R106" i="10" s="1"/>
  <c r="L106" i="10"/>
  <c r="H106" i="10"/>
  <c r="D106" i="10"/>
  <c r="AD105" i="10"/>
  <c r="AC105" i="10"/>
  <c r="AB105" i="10"/>
  <c r="P105" i="10"/>
  <c r="L105" i="10"/>
  <c r="H105" i="10"/>
  <c r="D105" i="10"/>
  <c r="AD104" i="10"/>
  <c r="AC104" i="10"/>
  <c r="AB104" i="10"/>
  <c r="P104" i="10"/>
  <c r="T104" i="10" s="1"/>
  <c r="L104" i="10"/>
  <c r="H104" i="10"/>
  <c r="D104" i="10"/>
  <c r="AD103" i="10"/>
  <c r="AC103" i="10"/>
  <c r="AB103" i="10"/>
  <c r="P103" i="10"/>
  <c r="V103" i="10" s="1"/>
  <c r="L103" i="10"/>
  <c r="H103" i="10"/>
  <c r="D103" i="10"/>
  <c r="AD102" i="10"/>
  <c r="AC102" i="10"/>
  <c r="AB102" i="10"/>
  <c r="P102" i="10"/>
  <c r="L102" i="10"/>
  <c r="H102" i="10"/>
  <c r="D102" i="10"/>
  <c r="AD101" i="10"/>
  <c r="AC101" i="10"/>
  <c r="AB101" i="10"/>
  <c r="P101" i="10"/>
  <c r="T101" i="10" s="1"/>
  <c r="L101" i="10"/>
  <c r="H101" i="10"/>
  <c r="D101" i="10"/>
  <c r="AD100" i="10"/>
  <c r="AC100" i="10"/>
  <c r="AB100" i="10"/>
  <c r="P100" i="10"/>
  <c r="R100" i="10" s="1"/>
  <c r="L100" i="10"/>
  <c r="H100" i="10"/>
  <c r="D100" i="10"/>
  <c r="AD99" i="10"/>
  <c r="AC99" i="10"/>
  <c r="AB99" i="10"/>
  <c r="P99" i="10"/>
  <c r="T99" i="10" s="1"/>
  <c r="L99" i="10"/>
  <c r="H99" i="10"/>
  <c r="D99" i="10"/>
  <c r="AD98" i="10"/>
  <c r="AC98" i="10"/>
  <c r="AB98" i="10"/>
  <c r="P98" i="10"/>
  <c r="V98" i="10" s="1"/>
  <c r="L98" i="10"/>
  <c r="H98" i="10"/>
  <c r="D98" i="10"/>
  <c r="AD97" i="10"/>
  <c r="AC97" i="10"/>
  <c r="AB97" i="10"/>
  <c r="P97" i="10"/>
  <c r="T97" i="10" s="1"/>
  <c r="L97" i="10"/>
  <c r="H97" i="10"/>
  <c r="D97" i="10"/>
  <c r="AD96" i="10"/>
  <c r="AC96" i="10"/>
  <c r="AB96" i="10"/>
  <c r="P96" i="10"/>
  <c r="R96" i="10" s="1"/>
  <c r="L96" i="10"/>
  <c r="H96" i="10"/>
  <c r="D96" i="10"/>
  <c r="AD95" i="10"/>
  <c r="AC95" i="10"/>
  <c r="AB95" i="10"/>
  <c r="P95" i="10"/>
  <c r="L95" i="10"/>
  <c r="H95" i="10"/>
  <c r="D95" i="10"/>
  <c r="AD94" i="10"/>
  <c r="AC94" i="10"/>
  <c r="AB94" i="10"/>
  <c r="P94" i="10"/>
  <c r="V94" i="10" s="1"/>
  <c r="L94" i="10"/>
  <c r="H94" i="10"/>
  <c r="D94" i="10"/>
  <c r="AD93" i="10"/>
  <c r="AC93" i="10"/>
  <c r="AB93" i="10"/>
  <c r="P93" i="10"/>
  <c r="T93" i="10" s="1"/>
  <c r="L93" i="10"/>
  <c r="H93" i="10"/>
  <c r="D93" i="10"/>
  <c r="AD92" i="10"/>
  <c r="AC92" i="10"/>
  <c r="AB92" i="10"/>
  <c r="P92" i="10"/>
  <c r="V92" i="10" s="1"/>
  <c r="L92" i="10"/>
  <c r="H92" i="10"/>
  <c r="D92" i="10"/>
  <c r="AD91" i="10"/>
  <c r="AC91" i="10"/>
  <c r="AB91" i="10"/>
  <c r="P91" i="10"/>
  <c r="V91" i="10" s="1"/>
  <c r="L91" i="10"/>
  <c r="H91" i="10"/>
  <c r="D91" i="10"/>
  <c r="AD90" i="10"/>
  <c r="AC90" i="10"/>
  <c r="AB90" i="10"/>
  <c r="P90" i="10"/>
  <c r="R90" i="10" s="1"/>
  <c r="L90" i="10"/>
  <c r="H90" i="10"/>
  <c r="D90" i="10"/>
  <c r="AD89" i="10"/>
  <c r="AC89" i="10"/>
  <c r="AB89" i="10"/>
  <c r="P89" i="10"/>
  <c r="T89" i="10" s="1"/>
  <c r="L89" i="10"/>
  <c r="H89" i="10"/>
  <c r="D89" i="10"/>
  <c r="AD88" i="10"/>
  <c r="AC88" i="10"/>
  <c r="AB88" i="10"/>
  <c r="P88" i="10"/>
  <c r="V88" i="10" s="1"/>
  <c r="L88" i="10"/>
  <c r="H88" i="10"/>
  <c r="D88" i="10"/>
  <c r="AD87" i="10"/>
  <c r="AC87" i="10"/>
  <c r="AB87" i="10"/>
  <c r="P87" i="10"/>
  <c r="V87" i="10" s="1"/>
  <c r="L87" i="10"/>
  <c r="H87" i="10"/>
  <c r="D87" i="10"/>
  <c r="AD86" i="10"/>
  <c r="AC86" i="10"/>
  <c r="AB86" i="10"/>
  <c r="P86" i="10"/>
  <c r="R86" i="10" s="1"/>
  <c r="L86" i="10"/>
  <c r="H86" i="10"/>
  <c r="D86" i="10"/>
  <c r="AD85" i="10"/>
  <c r="AC85" i="10"/>
  <c r="AB85" i="10"/>
  <c r="P85" i="10"/>
  <c r="V85" i="10" s="1"/>
  <c r="L85" i="10"/>
  <c r="H85" i="10"/>
  <c r="D85" i="10"/>
  <c r="AD84" i="10"/>
  <c r="AC84" i="10"/>
  <c r="AB84" i="10"/>
  <c r="P84" i="10"/>
  <c r="T84" i="10" s="1"/>
  <c r="L84" i="10"/>
  <c r="H84" i="10"/>
  <c r="D84" i="10"/>
  <c r="AD83" i="10"/>
  <c r="AC83" i="10"/>
  <c r="AB83" i="10"/>
  <c r="P83" i="10"/>
  <c r="V83" i="10" s="1"/>
  <c r="L83" i="10"/>
  <c r="H83" i="10"/>
  <c r="D83" i="10"/>
  <c r="AD82" i="10"/>
  <c r="AC82" i="10"/>
  <c r="AB82" i="10"/>
  <c r="P82" i="10"/>
  <c r="R82" i="10" s="1"/>
  <c r="L82" i="10"/>
  <c r="H82" i="10"/>
  <c r="D82" i="10"/>
  <c r="AD81" i="10"/>
  <c r="AC81" i="10"/>
  <c r="AB81" i="10"/>
  <c r="P81" i="10"/>
  <c r="R81" i="10" s="1"/>
  <c r="L81" i="10"/>
  <c r="H81" i="10"/>
  <c r="D81" i="10"/>
  <c r="AD80" i="10"/>
  <c r="AC80" i="10"/>
  <c r="AB80" i="10"/>
  <c r="P80" i="10"/>
  <c r="V80" i="10" s="1"/>
  <c r="L80" i="10"/>
  <c r="H80" i="10"/>
  <c r="D80" i="10"/>
  <c r="AD79" i="10"/>
  <c r="AC79" i="10"/>
  <c r="AB79" i="10"/>
  <c r="P79" i="10"/>
  <c r="L79" i="10"/>
  <c r="H79" i="10"/>
  <c r="D79" i="10"/>
  <c r="AD78" i="10"/>
  <c r="AC78" i="10"/>
  <c r="AB78" i="10"/>
  <c r="P78" i="10"/>
  <c r="R78" i="10" s="1"/>
  <c r="L78" i="10"/>
  <c r="H78" i="10"/>
  <c r="D78" i="10"/>
  <c r="AD77" i="10"/>
  <c r="AC77" i="10"/>
  <c r="AB77" i="10"/>
  <c r="P77" i="10"/>
  <c r="R77" i="10" s="1"/>
  <c r="L77" i="10"/>
  <c r="H77" i="10"/>
  <c r="D77" i="10"/>
  <c r="AD76" i="10"/>
  <c r="AC76" i="10"/>
  <c r="AB76" i="10"/>
  <c r="P76" i="10"/>
  <c r="V76" i="10" s="1"/>
  <c r="L76" i="10"/>
  <c r="H76" i="10"/>
  <c r="D76" i="10"/>
  <c r="AD75" i="10"/>
  <c r="AC75" i="10"/>
  <c r="AB75" i="10"/>
  <c r="P75" i="10"/>
  <c r="R75" i="10" s="1"/>
  <c r="L75" i="10"/>
  <c r="H75" i="10"/>
  <c r="D75" i="10"/>
  <c r="AD74" i="10"/>
  <c r="AC74" i="10"/>
  <c r="AB74" i="10"/>
  <c r="P74" i="10"/>
  <c r="V74" i="10" s="1"/>
  <c r="L74" i="10"/>
  <c r="H74" i="10"/>
  <c r="D74" i="10"/>
  <c r="AD73" i="10"/>
  <c r="AC73" i="10"/>
  <c r="AB73" i="10"/>
  <c r="P73" i="10"/>
  <c r="T73" i="10" s="1"/>
  <c r="L73" i="10"/>
  <c r="H73" i="10"/>
  <c r="D73" i="10"/>
  <c r="AD72" i="10"/>
  <c r="AC72" i="10"/>
  <c r="AB72" i="10"/>
  <c r="P72" i="10"/>
  <c r="L72" i="10"/>
  <c r="H72" i="10"/>
  <c r="D72" i="10"/>
  <c r="AD71" i="10"/>
  <c r="AC71" i="10"/>
  <c r="AB71" i="10"/>
  <c r="P71" i="10"/>
  <c r="T71" i="10" s="1"/>
  <c r="L71" i="10"/>
  <c r="H71" i="10"/>
  <c r="D71" i="10"/>
  <c r="AD70" i="10"/>
  <c r="AC70" i="10"/>
  <c r="AB70" i="10"/>
  <c r="P70" i="10"/>
  <c r="R70" i="10" s="1"/>
  <c r="L70" i="10"/>
  <c r="H70" i="10"/>
  <c r="D70" i="10"/>
  <c r="AD69" i="10"/>
  <c r="AC69" i="10"/>
  <c r="AB69" i="10"/>
  <c r="P69" i="10"/>
  <c r="T69" i="10" s="1"/>
  <c r="L69" i="10"/>
  <c r="H69" i="10"/>
  <c r="D69" i="10"/>
  <c r="AD68" i="10"/>
  <c r="AC68" i="10"/>
  <c r="AB68" i="10"/>
  <c r="P68" i="10"/>
  <c r="V68" i="10" s="1"/>
  <c r="L68" i="10"/>
  <c r="H68" i="10"/>
  <c r="D68" i="10"/>
  <c r="AD67" i="10"/>
  <c r="AC67" i="10"/>
  <c r="AB67" i="10"/>
  <c r="P67" i="10"/>
  <c r="V67" i="10" s="1"/>
  <c r="L67" i="10"/>
  <c r="H67" i="10"/>
  <c r="D67" i="10"/>
  <c r="AD66" i="10"/>
  <c r="AC66" i="10"/>
  <c r="AB66" i="10"/>
  <c r="P66" i="10"/>
  <c r="R66" i="10" s="1"/>
  <c r="L66" i="10"/>
  <c r="H66" i="10"/>
  <c r="D66" i="10"/>
  <c r="AD65" i="10"/>
  <c r="AC65" i="10"/>
  <c r="AB65" i="10"/>
  <c r="P65" i="10"/>
  <c r="V65" i="10" s="1"/>
  <c r="L65" i="10"/>
  <c r="H65" i="10"/>
  <c r="D65" i="10"/>
  <c r="AD64" i="10"/>
  <c r="AC64" i="10"/>
  <c r="AB64" i="10"/>
  <c r="P64" i="10"/>
  <c r="T64" i="10" s="1"/>
  <c r="L64" i="10"/>
  <c r="H64" i="10"/>
  <c r="D64" i="10"/>
  <c r="AD63" i="10"/>
  <c r="AC63" i="10"/>
  <c r="AB63" i="10"/>
  <c r="P63" i="10"/>
  <c r="V63" i="10" s="1"/>
  <c r="L63" i="10"/>
  <c r="H63" i="10"/>
  <c r="D63" i="10"/>
  <c r="AD62" i="10"/>
  <c r="AC62" i="10"/>
  <c r="AB62" i="10"/>
  <c r="P62" i="10"/>
  <c r="R62" i="10" s="1"/>
  <c r="L62" i="10"/>
  <c r="H62" i="10"/>
  <c r="D62" i="10"/>
  <c r="AD61" i="10"/>
  <c r="AC61" i="10"/>
  <c r="AB61" i="10"/>
  <c r="P61" i="10"/>
  <c r="R61" i="10" s="1"/>
  <c r="L61" i="10"/>
  <c r="H61" i="10"/>
  <c r="D61" i="10"/>
  <c r="AD60" i="10"/>
  <c r="AC60" i="10"/>
  <c r="AB60" i="10"/>
  <c r="P60" i="10"/>
  <c r="V60" i="10" s="1"/>
  <c r="L60" i="10"/>
  <c r="H60" i="10"/>
  <c r="D60" i="10"/>
  <c r="AD59" i="10"/>
  <c r="AC59" i="10"/>
  <c r="AB59" i="10"/>
  <c r="P59" i="10"/>
  <c r="L59" i="10"/>
  <c r="H59" i="10"/>
  <c r="D59" i="10"/>
  <c r="AD58" i="10"/>
  <c r="AC58" i="10"/>
  <c r="AB58" i="10"/>
  <c r="P58" i="10"/>
  <c r="R58" i="10" s="1"/>
  <c r="L58" i="10"/>
  <c r="H58" i="10"/>
  <c r="D58" i="10"/>
  <c r="AD57" i="10"/>
  <c r="AC57" i="10"/>
  <c r="AB57" i="10"/>
  <c r="P57" i="10"/>
  <c r="L57" i="10"/>
  <c r="H57" i="10"/>
  <c r="D57" i="10"/>
  <c r="AD56" i="10"/>
  <c r="AC56" i="10"/>
  <c r="AB56" i="10"/>
  <c r="P56" i="10"/>
  <c r="R56" i="10" s="1"/>
  <c r="L56" i="10"/>
  <c r="H56" i="10"/>
  <c r="D56" i="10"/>
  <c r="AD55" i="10"/>
  <c r="AC55" i="10"/>
  <c r="AB55" i="10"/>
  <c r="P55" i="10"/>
  <c r="R55" i="10" s="1"/>
  <c r="L55" i="10"/>
  <c r="H55" i="10"/>
  <c r="D55" i="10"/>
  <c r="AD54" i="10"/>
  <c r="AC54" i="10"/>
  <c r="AB54" i="10"/>
  <c r="P54" i="10"/>
  <c r="V54" i="10" s="1"/>
  <c r="L54" i="10"/>
  <c r="H54" i="10"/>
  <c r="D54" i="10"/>
  <c r="AA45" i="10"/>
  <c r="Y45" i="10"/>
  <c r="X45" i="10"/>
  <c r="W45" i="10"/>
  <c r="U45" i="10"/>
  <c r="S45" i="10"/>
  <c r="Q45" i="10"/>
  <c r="O45" i="10"/>
  <c r="K45" i="10"/>
  <c r="G45" i="10"/>
  <c r="C45" i="10"/>
  <c r="A45" i="10"/>
  <c r="AD44" i="10"/>
  <c r="AC44" i="10"/>
  <c r="AB44" i="10"/>
  <c r="P44" i="10"/>
  <c r="V44" i="10" s="1"/>
  <c r="L44" i="10"/>
  <c r="H44" i="10"/>
  <c r="D44" i="10"/>
  <c r="AD43" i="10"/>
  <c r="AC43" i="10"/>
  <c r="AB43" i="10"/>
  <c r="P43" i="10"/>
  <c r="L43" i="10"/>
  <c r="H43" i="10"/>
  <c r="D43" i="10"/>
  <c r="AD42" i="10"/>
  <c r="AC42" i="10"/>
  <c r="AB42" i="10"/>
  <c r="P42" i="10"/>
  <c r="T42" i="10" s="1"/>
  <c r="L42" i="10"/>
  <c r="H42" i="10"/>
  <c r="D42" i="10"/>
  <c r="AD41" i="10"/>
  <c r="AC41" i="10"/>
  <c r="AB41" i="10"/>
  <c r="P41" i="10"/>
  <c r="V41" i="10" s="1"/>
  <c r="L41" i="10"/>
  <c r="H41" i="10"/>
  <c r="D41" i="10"/>
  <c r="AD40" i="10"/>
  <c r="AC40" i="10"/>
  <c r="AB40" i="10"/>
  <c r="P40" i="10"/>
  <c r="V40" i="10" s="1"/>
  <c r="L40" i="10"/>
  <c r="H40" i="10"/>
  <c r="D40" i="10"/>
  <c r="AD39" i="10"/>
  <c r="AC39" i="10"/>
  <c r="AB39" i="10"/>
  <c r="P39" i="10"/>
  <c r="R39" i="10" s="1"/>
  <c r="L39" i="10"/>
  <c r="H39" i="10"/>
  <c r="D39" i="10"/>
  <c r="AD38" i="10"/>
  <c r="AC38" i="10"/>
  <c r="AB38" i="10"/>
  <c r="P38" i="10"/>
  <c r="V38" i="10" s="1"/>
  <c r="L38" i="10"/>
  <c r="H38" i="10"/>
  <c r="D38" i="10"/>
  <c r="AD37" i="10"/>
  <c r="AC37" i="10"/>
  <c r="AB37" i="10"/>
  <c r="P37" i="10"/>
  <c r="T37" i="10" s="1"/>
  <c r="L37" i="10"/>
  <c r="H37" i="10"/>
  <c r="D37" i="10"/>
  <c r="AD36" i="10"/>
  <c r="AC36" i="10"/>
  <c r="AB36" i="10"/>
  <c r="P36" i="10"/>
  <c r="V36" i="10" s="1"/>
  <c r="L36" i="10"/>
  <c r="H36" i="10"/>
  <c r="D36" i="10"/>
  <c r="AD35" i="10"/>
  <c r="AC35" i="10"/>
  <c r="AB35" i="10"/>
  <c r="P35" i="10"/>
  <c r="R35" i="10" s="1"/>
  <c r="L35" i="10"/>
  <c r="H35" i="10"/>
  <c r="D35" i="10"/>
  <c r="AD34" i="10"/>
  <c r="AC34" i="10"/>
  <c r="AB34" i="10"/>
  <c r="P34" i="10"/>
  <c r="L34" i="10"/>
  <c r="H34" i="10"/>
  <c r="D34" i="10"/>
  <c r="AD33" i="10"/>
  <c r="AC33" i="10"/>
  <c r="AB33" i="10"/>
  <c r="P33" i="10"/>
  <c r="T33" i="10" s="1"/>
  <c r="L33" i="10"/>
  <c r="H33" i="10"/>
  <c r="D33" i="10"/>
  <c r="AD32" i="10"/>
  <c r="AC32" i="10"/>
  <c r="AB32" i="10"/>
  <c r="P32" i="10"/>
  <c r="V32" i="10" s="1"/>
  <c r="L32" i="10"/>
  <c r="H32" i="10"/>
  <c r="D32" i="10"/>
  <c r="AD31" i="10"/>
  <c r="AC31" i="10"/>
  <c r="AB31" i="10"/>
  <c r="P31" i="10"/>
  <c r="R31" i="10" s="1"/>
  <c r="L31" i="10"/>
  <c r="H31" i="10"/>
  <c r="D31" i="10"/>
  <c r="AD30" i="10"/>
  <c r="AC30" i="10"/>
  <c r="AB30" i="10"/>
  <c r="P30" i="10"/>
  <c r="R30" i="10" s="1"/>
  <c r="L30" i="10"/>
  <c r="H30" i="10"/>
  <c r="D30" i="10"/>
  <c r="AD29" i="10"/>
  <c r="AC29" i="10"/>
  <c r="AB29" i="10"/>
  <c r="P29" i="10"/>
  <c r="R29" i="10" s="1"/>
  <c r="L29" i="10"/>
  <c r="H29" i="10"/>
  <c r="D29" i="10"/>
  <c r="AD28" i="10"/>
  <c r="AC28" i="10"/>
  <c r="AB28" i="10"/>
  <c r="P28" i="10"/>
  <c r="R28" i="10" s="1"/>
  <c r="L28" i="10"/>
  <c r="H28" i="10"/>
  <c r="D28" i="10"/>
  <c r="AD27" i="10"/>
  <c r="AC27" i="10"/>
  <c r="AB27" i="10"/>
  <c r="P27" i="10"/>
  <c r="L27" i="10"/>
  <c r="H27" i="10"/>
  <c r="D27" i="10"/>
  <c r="AD26" i="10"/>
  <c r="AC26" i="10"/>
  <c r="AB26" i="10"/>
  <c r="P26" i="10"/>
  <c r="T26" i="10" s="1"/>
  <c r="L26" i="10"/>
  <c r="H26" i="10"/>
  <c r="D26" i="10"/>
  <c r="AD25" i="10"/>
  <c r="AC25" i="10"/>
  <c r="AB25" i="10"/>
  <c r="P25" i="10"/>
  <c r="L25" i="10"/>
  <c r="H25" i="10"/>
  <c r="D25" i="10"/>
  <c r="AD24" i="10"/>
  <c r="AC24" i="10"/>
  <c r="AB24" i="10"/>
  <c r="P24" i="10"/>
  <c r="V24" i="10" s="1"/>
  <c r="L24" i="10"/>
  <c r="H24" i="10"/>
  <c r="D24" i="10"/>
  <c r="AD23" i="10"/>
  <c r="AC23" i="10"/>
  <c r="AB23" i="10"/>
  <c r="P23" i="10"/>
  <c r="R23" i="10" s="1"/>
  <c r="L23" i="10"/>
  <c r="H23" i="10"/>
  <c r="D23" i="10"/>
  <c r="AD22" i="10"/>
  <c r="AC22" i="10"/>
  <c r="AB22" i="10"/>
  <c r="P22" i="10"/>
  <c r="T22" i="10" s="1"/>
  <c r="L22" i="10"/>
  <c r="H22" i="10"/>
  <c r="D22" i="10"/>
  <c r="AD21" i="10"/>
  <c r="AC21" i="10"/>
  <c r="AB21" i="10"/>
  <c r="P21" i="10"/>
  <c r="V21" i="10" s="1"/>
  <c r="L21" i="10"/>
  <c r="H21" i="10"/>
  <c r="D21" i="10"/>
  <c r="AD20" i="10"/>
  <c r="AC20" i="10"/>
  <c r="AB20" i="10"/>
  <c r="P20" i="10"/>
  <c r="V20" i="10" s="1"/>
  <c r="L20" i="10"/>
  <c r="H20" i="10"/>
  <c r="D20" i="10"/>
  <c r="AD19" i="10"/>
  <c r="AC19" i="10"/>
  <c r="AB19" i="10"/>
  <c r="P19" i="10"/>
  <c r="R19" i="10" s="1"/>
  <c r="L19" i="10"/>
  <c r="H19" i="10"/>
  <c r="D19" i="10"/>
  <c r="AD18" i="10"/>
  <c r="AC18" i="10"/>
  <c r="AB18" i="10"/>
  <c r="P18" i="10"/>
  <c r="V18" i="10" s="1"/>
  <c r="L18" i="10"/>
  <c r="H18" i="10"/>
  <c r="D18" i="10"/>
  <c r="AD17" i="10"/>
  <c r="AC17" i="10"/>
  <c r="AB17" i="10"/>
  <c r="P17" i="10"/>
  <c r="T17" i="10" s="1"/>
  <c r="L17" i="10"/>
  <c r="H17" i="10"/>
  <c r="D17" i="10"/>
  <c r="AD16" i="10"/>
  <c r="AC16" i="10"/>
  <c r="AB16" i="10"/>
  <c r="P16" i="10"/>
  <c r="V16" i="10" s="1"/>
  <c r="L16" i="10"/>
  <c r="H16" i="10"/>
  <c r="D16" i="10"/>
  <c r="AD15" i="10"/>
  <c r="AC15" i="10"/>
  <c r="AB15" i="10"/>
  <c r="P15" i="10"/>
  <c r="L15" i="10"/>
  <c r="H15" i="10"/>
  <c r="D15" i="10"/>
  <c r="AD14" i="10"/>
  <c r="AC14" i="10"/>
  <c r="AB14" i="10"/>
  <c r="P14" i="10"/>
  <c r="R14" i="10" s="1"/>
  <c r="L14" i="10"/>
  <c r="H14" i="10"/>
  <c r="D14" i="10"/>
  <c r="AD13" i="10"/>
  <c r="AC13" i="10"/>
  <c r="AB13" i="10"/>
  <c r="P13" i="10"/>
  <c r="R13" i="10" s="1"/>
  <c r="L13" i="10"/>
  <c r="H13" i="10"/>
  <c r="D13" i="10"/>
  <c r="AD12" i="10"/>
  <c r="AC12" i="10"/>
  <c r="AB12" i="10"/>
  <c r="P12" i="10"/>
  <c r="V12" i="10" s="1"/>
  <c r="L12" i="10"/>
  <c r="H12" i="10"/>
  <c r="D12" i="10"/>
  <c r="AD11" i="10"/>
  <c r="AC11" i="10"/>
  <c r="AB11" i="10"/>
  <c r="P11" i="10"/>
  <c r="R11" i="10" s="1"/>
  <c r="L11" i="10"/>
  <c r="H11" i="10"/>
  <c r="D11" i="10"/>
  <c r="AD10" i="10"/>
  <c r="AC10" i="10"/>
  <c r="AB10" i="10"/>
  <c r="P10" i="10"/>
  <c r="V10" i="10" s="1"/>
  <c r="L10" i="10"/>
  <c r="H10" i="10"/>
  <c r="D10" i="10"/>
  <c r="AD9" i="10"/>
  <c r="AC9" i="10"/>
  <c r="AB9" i="10"/>
  <c r="P9" i="10"/>
  <c r="V9" i="10" s="1"/>
  <c r="L9" i="10"/>
  <c r="H9" i="10"/>
  <c r="D9" i="10"/>
  <c r="AD8" i="10"/>
  <c r="AC8" i="10"/>
  <c r="AB8" i="10"/>
  <c r="P8" i="10"/>
  <c r="T8" i="10" s="1"/>
  <c r="L8" i="10"/>
  <c r="H8" i="10"/>
  <c r="D8" i="10"/>
  <c r="AD7" i="10"/>
  <c r="AC7" i="10"/>
  <c r="AB7" i="10"/>
  <c r="P7" i="10"/>
  <c r="R7" i="10" s="1"/>
  <c r="L7" i="10"/>
  <c r="H7" i="10"/>
  <c r="D7" i="10"/>
  <c r="R9" i="10" l="1"/>
  <c r="T9" i="10"/>
  <c r="V7" i="10"/>
  <c r="R87" i="10"/>
  <c r="T7" i="10"/>
  <c r="V146" i="10"/>
  <c r="L45" i="10"/>
  <c r="N44" i="10" s="1"/>
  <c r="T87" i="10"/>
  <c r="T136" i="10"/>
  <c r="V84" i="10"/>
  <c r="V22" i="10"/>
  <c r="T170" i="10"/>
  <c r="T39" i="10"/>
  <c r="R138" i="10"/>
  <c r="T138" i="10"/>
  <c r="V133" i="10"/>
  <c r="V106" i="10"/>
  <c r="X198" i="10"/>
  <c r="N15" i="10"/>
  <c r="V147" i="10"/>
  <c r="V118" i="10"/>
  <c r="V56" i="10"/>
  <c r="W198" i="10"/>
  <c r="V99" i="10"/>
  <c r="V163" i="10"/>
  <c r="T83" i="10"/>
  <c r="T174" i="10"/>
  <c r="V119" i="10"/>
  <c r="V143" i="10"/>
  <c r="T180" i="10"/>
  <c r="T118" i="10"/>
  <c r="U198" i="10"/>
  <c r="N38" i="10"/>
  <c r="V180" i="10"/>
  <c r="N29" i="10"/>
  <c r="T123" i="10"/>
  <c r="V123" i="10"/>
  <c r="R190" i="10"/>
  <c r="V174" i="10"/>
  <c r="R36" i="10"/>
  <c r="D149" i="10"/>
  <c r="F148" i="10" s="1"/>
  <c r="R167" i="10"/>
  <c r="V13" i="10"/>
  <c r="T67" i="10"/>
  <c r="V78" i="10"/>
  <c r="R185" i="10"/>
  <c r="T185" i="10"/>
  <c r="T36" i="10"/>
  <c r="T106" i="10"/>
  <c r="R133" i="10"/>
  <c r="H149" i="10"/>
  <c r="J111" i="10" s="1"/>
  <c r="T167" i="10"/>
  <c r="V58" i="10"/>
  <c r="V190" i="10"/>
  <c r="T16" i="10"/>
  <c r="V30" i="10"/>
  <c r="R143" i="10"/>
  <c r="L149" i="10"/>
  <c r="N141" i="10" s="1"/>
  <c r="T126" i="10"/>
  <c r="Y198" i="10"/>
  <c r="T30" i="10"/>
  <c r="T58" i="10"/>
  <c r="T85" i="10"/>
  <c r="R83" i="10"/>
  <c r="T78" i="10"/>
  <c r="V39" i="10"/>
  <c r="D45" i="10"/>
  <c r="F21" i="10" s="1"/>
  <c r="V109" i="10"/>
  <c r="R136" i="10"/>
  <c r="V170" i="10"/>
  <c r="T80" i="10"/>
  <c r="T163" i="10"/>
  <c r="T13" i="10"/>
  <c r="T56" i="10"/>
  <c r="V113" i="10"/>
  <c r="H45" i="10"/>
  <c r="J16" i="10" s="1"/>
  <c r="T21" i="10"/>
  <c r="V66" i="10"/>
  <c r="T100" i="10"/>
  <c r="T183" i="10"/>
  <c r="V8" i="10"/>
  <c r="T98" i="10"/>
  <c r="V100" i="10"/>
  <c r="T107" i="10"/>
  <c r="T127" i="10"/>
  <c r="T137" i="10"/>
  <c r="V183" i="10"/>
  <c r="T188" i="10"/>
  <c r="V193" i="10"/>
  <c r="R21" i="10"/>
  <c r="R178" i="10"/>
  <c r="R8" i="10"/>
  <c r="R33" i="10"/>
  <c r="V93" i="10"/>
  <c r="V137" i="10"/>
  <c r="T31" i="10"/>
  <c r="V69" i="10"/>
  <c r="T29" i="10"/>
  <c r="V96" i="10"/>
  <c r="V29" i="10"/>
  <c r="P45" i="10"/>
  <c r="R45" i="10" s="1"/>
  <c r="V86" i="10"/>
  <c r="T103" i="10"/>
  <c r="T66" i="10"/>
  <c r="V129" i="10"/>
  <c r="V19" i="10"/>
  <c r="R93" i="10"/>
  <c r="V64" i="10"/>
  <c r="T193" i="10"/>
  <c r="T40" i="10"/>
  <c r="V176" i="10"/>
  <c r="V31" i="10"/>
  <c r="O198" i="10"/>
  <c r="T86" i="10"/>
  <c r="R103" i="10"/>
  <c r="R147" i="10"/>
  <c r="Q198" i="10"/>
  <c r="R67" i="10"/>
  <c r="R84" i="10"/>
  <c r="R113" i="10"/>
  <c r="V186" i="10"/>
  <c r="R76" i="10"/>
  <c r="T76" i="10"/>
  <c r="T10" i="10"/>
  <c r="R107" i="10"/>
  <c r="V33" i="10"/>
  <c r="T96" i="10"/>
  <c r="R160" i="10"/>
  <c r="T11" i="10"/>
  <c r="T20" i="10"/>
  <c r="R41" i="10"/>
  <c r="R63" i="10"/>
  <c r="T65" i="10"/>
  <c r="R116" i="10"/>
  <c r="T160" i="10"/>
  <c r="R165" i="10"/>
  <c r="R194" i="10"/>
  <c r="R40" i="10"/>
  <c r="R127" i="10"/>
  <c r="R65" i="10"/>
  <c r="V11" i="10"/>
  <c r="T41" i="10"/>
  <c r="T63" i="10"/>
  <c r="V89" i="10"/>
  <c r="T116" i="10"/>
  <c r="T165" i="10"/>
  <c r="T194" i="10"/>
  <c r="V26" i="10"/>
  <c r="R98" i="10"/>
  <c r="R20" i="10"/>
  <c r="R26" i="10"/>
  <c r="A198" i="10"/>
  <c r="V173" i="10"/>
  <c r="V139" i="10"/>
  <c r="R16" i="10"/>
  <c r="AA198" i="10"/>
  <c r="V97" i="10"/>
  <c r="V126" i="10"/>
  <c r="T168" i="10"/>
  <c r="T173" i="10"/>
  <c r="V42" i="10"/>
  <c r="R64" i="10"/>
  <c r="V71" i="10"/>
  <c r="T178" i="10"/>
  <c r="AD45" i="10"/>
  <c r="R104" i="10"/>
  <c r="K198" i="10"/>
  <c r="T19" i="10"/>
  <c r="R71" i="10"/>
  <c r="V166" i="10"/>
  <c r="AB45" i="10"/>
  <c r="R73" i="10"/>
  <c r="V73" i="10"/>
  <c r="R85" i="10"/>
  <c r="V104" i="10"/>
  <c r="T146" i="10"/>
  <c r="T14" i="10"/>
  <c r="V23" i="10"/>
  <c r="P196" i="10"/>
  <c r="V177" i="10"/>
  <c r="R177" i="10"/>
  <c r="R27" i="10"/>
  <c r="V27" i="10"/>
  <c r="T27" i="10"/>
  <c r="V181" i="10"/>
  <c r="T181" i="10"/>
  <c r="R181" i="10"/>
  <c r="R34" i="10"/>
  <c r="T34" i="10"/>
  <c r="V34" i="10"/>
  <c r="V14" i="10"/>
  <c r="T177" i="10"/>
  <c r="V169" i="10"/>
  <c r="T169" i="10"/>
  <c r="R169" i="10"/>
  <c r="R43" i="10"/>
  <c r="V43" i="10"/>
  <c r="T57" i="10"/>
  <c r="V57" i="10"/>
  <c r="R57" i="10"/>
  <c r="T43" i="10"/>
  <c r="T124" i="10"/>
  <c r="V124" i="10"/>
  <c r="T23" i="10"/>
  <c r="T32" i="10"/>
  <c r="R32" i="10"/>
  <c r="V120" i="10"/>
  <c r="T120" i="10"/>
  <c r="V175" i="10"/>
  <c r="T175" i="10"/>
  <c r="R175" i="10"/>
  <c r="C198" i="10"/>
  <c r="AC196" i="10"/>
  <c r="H196" i="10" s="1"/>
  <c r="R120" i="10"/>
  <c r="AC149" i="10"/>
  <c r="V105" i="10"/>
  <c r="T105" i="10"/>
  <c r="AC45" i="10"/>
  <c r="V25" i="10"/>
  <c r="T25" i="10"/>
  <c r="R25" i="10"/>
  <c r="R105" i="10"/>
  <c r="V141" i="10"/>
  <c r="R141" i="10"/>
  <c r="R68" i="10"/>
  <c r="T77" i="10"/>
  <c r="R88" i="10"/>
  <c r="T90" i="10"/>
  <c r="T141" i="10"/>
  <c r="R158" i="10"/>
  <c r="T59" i="10"/>
  <c r="R59" i="10"/>
  <c r="T68" i="10"/>
  <c r="V77" i="10"/>
  <c r="T88" i="10"/>
  <c r="V90" i="10"/>
  <c r="R111" i="10"/>
  <c r="T130" i="10"/>
  <c r="T158" i="10"/>
  <c r="T191" i="10"/>
  <c r="R191" i="10"/>
  <c r="R18" i="10"/>
  <c r="V59" i="10"/>
  <c r="T70" i="10"/>
  <c r="T79" i="10"/>
  <c r="R79" i="10"/>
  <c r="R94" i="10"/>
  <c r="T111" i="10"/>
  <c r="R128" i="10"/>
  <c r="V130" i="10"/>
  <c r="P149" i="10"/>
  <c r="V158" i="10"/>
  <c r="V162" i="10"/>
  <c r="T162" i="10"/>
  <c r="R162" i="10"/>
  <c r="R187" i="10"/>
  <c r="V191" i="10"/>
  <c r="T18" i="10"/>
  <c r="R38" i="10"/>
  <c r="R54" i="10"/>
  <c r="T61" i="10"/>
  <c r="V70" i="10"/>
  <c r="V79" i="10"/>
  <c r="T94" i="10"/>
  <c r="V115" i="10"/>
  <c r="T115" i="10"/>
  <c r="R115" i="10"/>
  <c r="T128" i="10"/>
  <c r="R134" i="10"/>
  <c r="AB196" i="10"/>
  <c r="D196" i="10" s="1"/>
  <c r="R164" i="10"/>
  <c r="T187" i="10"/>
  <c r="T38" i="10"/>
  <c r="T54" i="10"/>
  <c r="V61" i="10"/>
  <c r="V72" i="10"/>
  <c r="T72" i="10"/>
  <c r="R72" i="10"/>
  <c r="R74" i="10"/>
  <c r="T81" i="10"/>
  <c r="R117" i="10"/>
  <c r="T134" i="10"/>
  <c r="T164" i="10"/>
  <c r="V189" i="10"/>
  <c r="T189" i="10"/>
  <c r="R189" i="10"/>
  <c r="R195" i="10"/>
  <c r="T74" i="10"/>
  <c r="V81" i="10"/>
  <c r="T117" i="10"/>
  <c r="V172" i="10"/>
  <c r="T172" i="10"/>
  <c r="T195" i="10"/>
  <c r="AB149" i="10"/>
  <c r="R172" i="10"/>
  <c r="V101" i="10"/>
  <c r="R101" i="10"/>
  <c r="S198" i="10"/>
  <c r="T144" i="10"/>
  <c r="R144" i="10"/>
  <c r="V15" i="10"/>
  <c r="T15" i="10"/>
  <c r="R24" i="10"/>
  <c r="V121" i="10"/>
  <c r="R121" i="10"/>
  <c r="R140" i="10"/>
  <c r="R44" i="10"/>
  <c r="V102" i="10"/>
  <c r="T102" i="10"/>
  <c r="R102" i="10"/>
  <c r="N10" i="10"/>
  <c r="T44" i="10"/>
  <c r="T110" i="10"/>
  <c r="V17" i="10"/>
  <c r="R37" i="10"/>
  <c r="R60" i="10"/>
  <c r="R91" i="10"/>
  <c r="R108" i="10"/>
  <c r="V110" i="10"/>
  <c r="R148" i="10"/>
  <c r="R161" i="10"/>
  <c r="T184" i="10"/>
  <c r="V142" i="10"/>
  <c r="T142" i="10"/>
  <c r="R142" i="10"/>
  <c r="R184" i="10"/>
  <c r="R10" i="10"/>
  <c r="V37" i="10"/>
  <c r="T60" i="10"/>
  <c r="R80" i="10"/>
  <c r="T91" i="10"/>
  <c r="T108" i="10"/>
  <c r="R114" i="10"/>
  <c r="R131" i="10"/>
  <c r="T148" i="10"/>
  <c r="T161" i="10"/>
  <c r="V192" i="10"/>
  <c r="T192" i="10"/>
  <c r="V95" i="10"/>
  <c r="T95" i="10"/>
  <c r="R95" i="10"/>
  <c r="T114" i="10"/>
  <c r="T131" i="10"/>
  <c r="AD196" i="10"/>
  <c r="L196" i="10" s="1"/>
  <c r="R192" i="10"/>
  <c r="AD149" i="10"/>
  <c r="V145" i="10"/>
  <c r="T145" i="10"/>
  <c r="V122" i="10"/>
  <c r="T122" i="10"/>
  <c r="R122" i="10"/>
  <c r="G198" i="10"/>
  <c r="V125" i="10"/>
  <c r="T125" i="10"/>
  <c r="V144" i="10"/>
  <c r="R15" i="10"/>
  <c r="T24" i="10"/>
  <c r="T121" i="10"/>
  <c r="R125" i="10"/>
  <c r="T140" i="10"/>
  <c r="V182" i="10"/>
  <c r="T182" i="10"/>
  <c r="R182" i="10"/>
  <c r="R17" i="10"/>
  <c r="V28" i="10"/>
  <c r="T28" i="10"/>
  <c r="V35" i="10"/>
  <c r="T35" i="10"/>
  <c r="N12" i="10"/>
  <c r="N41" i="10"/>
  <c r="V55" i="10"/>
  <c r="T55" i="10"/>
  <c r="V62" i="10"/>
  <c r="T62" i="10"/>
  <c r="R97" i="10"/>
  <c r="V135" i="10"/>
  <c r="T135" i="10"/>
  <c r="R135" i="10"/>
  <c r="T171" i="10"/>
  <c r="R171" i="10"/>
  <c r="T12" i="10"/>
  <c r="R12" i="10"/>
  <c r="V75" i="10"/>
  <c r="T75" i="10"/>
  <c r="V82" i="10"/>
  <c r="T82" i="10"/>
  <c r="R99" i="10"/>
  <c r="R119" i="10"/>
  <c r="R139" i="10"/>
  <c r="R166" i="10"/>
  <c r="R186" i="10"/>
  <c r="R168" i="10"/>
  <c r="R188" i="10"/>
  <c r="R92" i="10"/>
  <c r="R112" i="10"/>
  <c r="R132" i="10"/>
  <c r="R159" i="10"/>
  <c r="R179" i="10"/>
  <c r="R22" i="10"/>
  <c r="R42" i="10"/>
  <c r="R69" i="10"/>
  <c r="R89" i="10"/>
  <c r="T92" i="10"/>
  <c r="R109" i="10"/>
  <c r="T112" i="10"/>
  <c r="R129" i="10"/>
  <c r="T132" i="10"/>
  <c r="T159" i="10"/>
  <c r="R176" i="10"/>
  <c r="T179" i="10"/>
  <c r="N21" i="10" l="1"/>
  <c r="N23" i="10"/>
  <c r="N34" i="10"/>
  <c r="N8" i="10"/>
  <c r="N28" i="10"/>
  <c r="N25" i="10"/>
  <c r="N33" i="10"/>
  <c r="N45" i="10"/>
  <c r="J35" i="10"/>
  <c r="N24" i="10"/>
  <c r="N31" i="10"/>
  <c r="N39" i="10"/>
  <c r="N18" i="10"/>
  <c r="N19" i="10"/>
  <c r="N42" i="10"/>
  <c r="N36" i="10"/>
  <c r="N7" i="10"/>
  <c r="N16" i="10"/>
  <c r="N14" i="10"/>
  <c r="N22" i="10"/>
  <c r="J38" i="10"/>
  <c r="J36" i="10"/>
  <c r="J18" i="10"/>
  <c r="F30" i="10"/>
  <c r="F39" i="10"/>
  <c r="F41" i="10"/>
  <c r="N40" i="10"/>
  <c r="N43" i="10"/>
  <c r="N37" i="10"/>
  <c r="J144" i="10"/>
  <c r="N32" i="10"/>
  <c r="N27" i="10"/>
  <c r="J149" i="10"/>
  <c r="F12" i="10"/>
  <c r="J9" i="10"/>
  <c r="J25" i="10"/>
  <c r="N9" i="10"/>
  <c r="F23" i="10"/>
  <c r="N13" i="10"/>
  <c r="F84" i="10"/>
  <c r="J24" i="10"/>
  <c r="F117" i="10"/>
  <c r="J44" i="10"/>
  <c r="N125" i="10"/>
  <c r="N133" i="10"/>
  <c r="J8" i="10"/>
  <c r="N113" i="10"/>
  <c r="N121" i="10"/>
  <c r="N70" i="10"/>
  <c r="N90" i="10"/>
  <c r="N54" i="10"/>
  <c r="N97" i="10"/>
  <c r="N111" i="10"/>
  <c r="N79" i="10"/>
  <c r="N20" i="10"/>
  <c r="J15" i="10"/>
  <c r="N30" i="10"/>
  <c r="N17" i="10"/>
  <c r="J124" i="10"/>
  <c r="F57" i="10"/>
  <c r="N110" i="10"/>
  <c r="J19" i="10"/>
  <c r="N130" i="10"/>
  <c r="F120" i="10"/>
  <c r="J12" i="10"/>
  <c r="N148" i="10"/>
  <c r="N84" i="10"/>
  <c r="F145" i="10"/>
  <c r="N119" i="10"/>
  <c r="F81" i="10"/>
  <c r="N72" i="10"/>
  <c r="N74" i="10"/>
  <c r="J40" i="10"/>
  <c r="N126" i="10"/>
  <c r="F102" i="10"/>
  <c r="F121" i="10"/>
  <c r="N146" i="10"/>
  <c r="J28" i="10"/>
  <c r="N112" i="10"/>
  <c r="J37" i="10"/>
  <c r="N63" i="10"/>
  <c r="F140" i="10"/>
  <c r="F58" i="10"/>
  <c r="F137" i="10"/>
  <c r="F74" i="10"/>
  <c r="N67" i="10"/>
  <c r="F105" i="10"/>
  <c r="N64" i="10"/>
  <c r="F139" i="10"/>
  <c r="N101" i="10"/>
  <c r="N142" i="10"/>
  <c r="N115" i="10"/>
  <c r="F124" i="10"/>
  <c r="N108" i="10"/>
  <c r="N129" i="10"/>
  <c r="F144" i="10"/>
  <c r="N66" i="10"/>
  <c r="F61" i="10"/>
  <c r="J14" i="10"/>
  <c r="N59" i="10"/>
  <c r="N86" i="10"/>
  <c r="D198" i="10"/>
  <c r="J32" i="10"/>
  <c r="N58" i="10"/>
  <c r="J20" i="10"/>
  <c r="N106" i="10"/>
  <c r="F87" i="10"/>
  <c r="F101" i="10"/>
  <c r="N78" i="10"/>
  <c r="N134" i="10"/>
  <c r="J17" i="10"/>
  <c r="F106" i="10"/>
  <c r="F141" i="10"/>
  <c r="N69" i="10"/>
  <c r="J56" i="10"/>
  <c r="J11" i="10"/>
  <c r="N83" i="10"/>
  <c r="F127" i="10"/>
  <c r="F123" i="10"/>
  <c r="V45" i="10"/>
  <c r="N87" i="10"/>
  <c r="N56" i="10"/>
  <c r="N26" i="10"/>
  <c r="N92" i="10"/>
  <c r="J27" i="10"/>
  <c r="N103" i="10"/>
  <c r="F142" i="10"/>
  <c r="F143" i="10"/>
  <c r="N11" i="10"/>
  <c r="N147" i="10"/>
  <c r="N35" i="10"/>
  <c r="N73" i="10"/>
  <c r="N123" i="10"/>
  <c r="F110" i="10"/>
  <c r="F149" i="10"/>
  <c r="F99" i="10"/>
  <c r="F54" i="10"/>
  <c r="F86" i="10"/>
  <c r="N71" i="10"/>
  <c r="N65" i="10"/>
  <c r="N93" i="10"/>
  <c r="F60" i="10"/>
  <c r="F97" i="10"/>
  <c r="N105" i="10"/>
  <c r="AB198" i="10"/>
  <c r="F98" i="10"/>
  <c r="J31" i="10"/>
  <c r="N104" i="10"/>
  <c r="N143" i="10"/>
  <c r="F93" i="10"/>
  <c r="F73" i="10"/>
  <c r="F118" i="10"/>
  <c r="F134" i="10"/>
  <c r="J39" i="10"/>
  <c r="N127" i="10"/>
  <c r="J26" i="10"/>
  <c r="N138" i="10"/>
  <c r="N132" i="10"/>
  <c r="J22" i="10"/>
  <c r="N124" i="10"/>
  <c r="N60" i="10"/>
  <c r="F96" i="10"/>
  <c r="F80" i="10"/>
  <c r="F95" i="10"/>
  <c r="F138" i="10"/>
  <c r="F71" i="10"/>
  <c r="F130" i="10"/>
  <c r="F109" i="10"/>
  <c r="F69" i="10"/>
  <c r="F115" i="10"/>
  <c r="F78" i="10"/>
  <c r="F94" i="10"/>
  <c r="F90" i="10"/>
  <c r="F136" i="10"/>
  <c r="F114" i="10"/>
  <c r="N61" i="10"/>
  <c r="N137" i="10"/>
  <c r="J42" i="10"/>
  <c r="N144" i="10"/>
  <c r="N80" i="10"/>
  <c r="F56" i="10"/>
  <c r="F116" i="10"/>
  <c r="F82" i="10"/>
  <c r="F72" i="10"/>
  <c r="F91" i="10"/>
  <c r="F79" i="10"/>
  <c r="N77" i="10"/>
  <c r="J41" i="10"/>
  <c r="J21" i="10"/>
  <c r="N98" i="10"/>
  <c r="J45" i="10"/>
  <c r="J13" i="10"/>
  <c r="N55" i="10"/>
  <c r="N100" i="10"/>
  <c r="F65" i="10"/>
  <c r="F129" i="10"/>
  <c r="F66" i="10"/>
  <c r="F92" i="10"/>
  <c r="F111" i="10"/>
  <c r="J29" i="10"/>
  <c r="F89" i="10"/>
  <c r="N82" i="10"/>
  <c r="N91" i="10"/>
  <c r="N118" i="10"/>
  <c r="N102" i="10"/>
  <c r="N117" i="10"/>
  <c r="J33" i="10"/>
  <c r="N75" i="10"/>
  <c r="N120" i="10"/>
  <c r="F76" i="10"/>
  <c r="F133" i="10"/>
  <c r="F77" i="10"/>
  <c r="F112" i="10"/>
  <c r="F131" i="10"/>
  <c r="F113" i="10"/>
  <c r="F59" i="10"/>
  <c r="J7" i="10"/>
  <c r="N149" i="10"/>
  <c r="J30" i="10"/>
  <c r="N95" i="10"/>
  <c r="N140" i="10"/>
  <c r="F85" i="10"/>
  <c r="F62" i="10"/>
  <c r="F122" i="10"/>
  <c r="F132" i="10"/>
  <c r="F68" i="10"/>
  <c r="F70" i="10"/>
  <c r="N107" i="10"/>
  <c r="N122" i="10"/>
  <c r="F119" i="10"/>
  <c r="F55" i="10"/>
  <c r="F126" i="10"/>
  <c r="F146" i="10"/>
  <c r="F88" i="10"/>
  <c r="J43" i="10"/>
  <c r="J23" i="10"/>
  <c r="N131" i="10"/>
  <c r="N85" i="10"/>
  <c r="N81" i="10"/>
  <c r="N128" i="10"/>
  <c r="N96" i="10"/>
  <c r="N135" i="10"/>
  <c r="F100" i="10"/>
  <c r="F135" i="10"/>
  <c r="F147" i="10"/>
  <c r="F63" i="10"/>
  <c r="F108" i="10"/>
  <c r="J34" i="10"/>
  <c r="N114" i="10"/>
  <c r="J10" i="10"/>
  <c r="J96" i="10"/>
  <c r="N116" i="10"/>
  <c r="N89" i="10"/>
  <c r="F125" i="10"/>
  <c r="F64" i="10"/>
  <c r="F107" i="10"/>
  <c r="F83" i="10"/>
  <c r="F128" i="10"/>
  <c r="N62" i="10"/>
  <c r="N76" i="10"/>
  <c r="N94" i="10"/>
  <c r="N136" i="10"/>
  <c r="N109" i="10"/>
  <c r="F67" i="10"/>
  <c r="F75" i="10"/>
  <c r="F104" i="10"/>
  <c r="F103" i="10"/>
  <c r="N68" i="10"/>
  <c r="N99" i="10"/>
  <c r="J115" i="10"/>
  <c r="J97" i="10"/>
  <c r="J70" i="10"/>
  <c r="J79" i="10"/>
  <c r="F43" i="10"/>
  <c r="J75" i="10"/>
  <c r="J69" i="10"/>
  <c r="J94" i="10"/>
  <c r="J126" i="10"/>
  <c r="J90" i="10"/>
  <c r="F34" i="10"/>
  <c r="J131" i="10"/>
  <c r="J134" i="10"/>
  <c r="J82" i="10"/>
  <c r="J112" i="10"/>
  <c r="J108" i="10"/>
  <c r="J63" i="10"/>
  <c r="J130" i="10"/>
  <c r="J83" i="10"/>
  <c r="F33" i="10"/>
  <c r="F31" i="10"/>
  <c r="F29" i="10"/>
  <c r="J117" i="10"/>
  <c r="J128" i="10"/>
  <c r="F14" i="10"/>
  <c r="J129" i="10"/>
  <c r="F18" i="10"/>
  <c r="J76" i="10"/>
  <c r="J67" i="10"/>
  <c r="J103" i="10"/>
  <c r="F42" i="10"/>
  <c r="F25" i="10"/>
  <c r="F38" i="10"/>
  <c r="J98" i="10"/>
  <c r="J137" i="10"/>
  <c r="J138" i="10"/>
  <c r="F13" i="10"/>
  <c r="J121" i="10"/>
  <c r="J85" i="10"/>
  <c r="J116" i="10"/>
  <c r="J95" i="10"/>
  <c r="J73" i="10"/>
  <c r="J87" i="10"/>
  <c r="J123" i="10"/>
  <c r="F26" i="10"/>
  <c r="F16" i="10"/>
  <c r="L198" i="10"/>
  <c r="N57" i="10"/>
  <c r="J77" i="10"/>
  <c r="J66" i="10"/>
  <c r="J81" i="10"/>
  <c r="F40" i="10"/>
  <c r="J146" i="10"/>
  <c r="J74" i="10"/>
  <c r="J125" i="10"/>
  <c r="J72" i="10"/>
  <c r="J109" i="10"/>
  <c r="J133" i="10"/>
  <c r="F11" i="10"/>
  <c r="J145" i="10"/>
  <c r="J55" i="10"/>
  <c r="J107" i="10"/>
  <c r="J143" i="10"/>
  <c r="F35" i="10"/>
  <c r="F36" i="10"/>
  <c r="J59" i="10"/>
  <c r="J113" i="10"/>
  <c r="F32" i="10"/>
  <c r="F45" i="10"/>
  <c r="F20" i="10"/>
  <c r="J119" i="10"/>
  <c r="F9" i="10"/>
  <c r="F8" i="10"/>
  <c r="F22" i="10"/>
  <c r="J110" i="10"/>
  <c r="F15" i="10"/>
  <c r="J139" i="10"/>
  <c r="J62" i="10"/>
  <c r="J65" i="10"/>
  <c r="J127" i="10"/>
  <c r="F10" i="10"/>
  <c r="F7" i="10"/>
  <c r="J57" i="10"/>
  <c r="J58" i="10"/>
  <c r="J92" i="10"/>
  <c r="J78" i="10"/>
  <c r="J61" i="10"/>
  <c r="J118" i="10"/>
  <c r="J71" i="10"/>
  <c r="J89" i="10"/>
  <c r="J114" i="10"/>
  <c r="H198" i="10"/>
  <c r="J60" i="10"/>
  <c r="J105" i="10"/>
  <c r="J99" i="10"/>
  <c r="J148" i="10"/>
  <c r="J93" i="10"/>
  <c r="J147" i="10"/>
  <c r="J80" i="10"/>
  <c r="F17" i="10"/>
  <c r="F27" i="10"/>
  <c r="J68" i="10"/>
  <c r="N145" i="10"/>
  <c r="N88" i="10"/>
  <c r="J141" i="10"/>
  <c r="J122" i="10"/>
  <c r="J135" i="10"/>
  <c r="J54" i="10"/>
  <c r="J101" i="10"/>
  <c r="J142" i="10"/>
  <c r="J64" i="10"/>
  <c r="J100" i="10"/>
  <c r="F28" i="10"/>
  <c r="F24" i="10"/>
  <c r="J88" i="10"/>
  <c r="J86" i="10"/>
  <c r="J91" i="10"/>
  <c r="J106" i="10"/>
  <c r="J84" i="10"/>
  <c r="J120" i="10"/>
  <c r="F37" i="10"/>
  <c r="F44" i="10"/>
  <c r="J102" i="10"/>
  <c r="J136" i="10"/>
  <c r="J132" i="10"/>
  <c r="J104" i="10"/>
  <c r="J140" i="10"/>
  <c r="F19" i="10"/>
  <c r="N139" i="10"/>
  <c r="T45" i="10"/>
  <c r="AD198" i="10"/>
  <c r="P198" i="10"/>
  <c r="V198" i="10" s="1"/>
  <c r="AC198" i="10"/>
  <c r="N187" i="10"/>
  <c r="N167" i="10"/>
  <c r="N190" i="10"/>
  <c r="N170" i="10"/>
  <c r="N193" i="10"/>
  <c r="N173" i="10"/>
  <c r="N176" i="10"/>
  <c r="N182" i="10"/>
  <c r="N162" i="10"/>
  <c r="N185" i="10"/>
  <c r="N165" i="10"/>
  <c r="N191" i="10"/>
  <c r="N171" i="10"/>
  <c r="N194" i="10"/>
  <c r="N177" i="10"/>
  <c r="N180" i="10"/>
  <c r="N160" i="10"/>
  <c r="N183" i="10"/>
  <c r="N163" i="10"/>
  <c r="N161" i="10"/>
  <c r="N159" i="10"/>
  <c r="N184" i="10"/>
  <c r="N158" i="10"/>
  <c r="N196" i="10"/>
  <c r="N188" i="10"/>
  <c r="N192" i="10"/>
  <c r="N186" i="10"/>
  <c r="N178" i="10"/>
  <c r="N168" i="10"/>
  <c r="N174" i="10"/>
  <c r="N172" i="10"/>
  <c r="N166" i="10"/>
  <c r="N189" i="10"/>
  <c r="N195" i="10"/>
  <c r="N164" i="10"/>
  <c r="N169" i="10"/>
  <c r="N175" i="10"/>
  <c r="N179" i="10"/>
  <c r="N181" i="10"/>
  <c r="V149" i="10"/>
  <c r="T149" i="10"/>
  <c r="R149" i="10"/>
  <c r="V196" i="10"/>
  <c r="T196" i="10"/>
  <c r="R196" i="10"/>
  <c r="J181" i="10"/>
  <c r="J161" i="10"/>
  <c r="J184" i="10"/>
  <c r="J164" i="10"/>
  <c r="J196" i="10"/>
  <c r="J187" i="10"/>
  <c r="J167" i="10"/>
  <c r="J190" i="10"/>
  <c r="J170" i="10"/>
  <c r="J176" i="10"/>
  <c r="J179" i="10"/>
  <c r="J159" i="10"/>
  <c r="J185" i="10"/>
  <c r="J165" i="10"/>
  <c r="J191" i="10"/>
  <c r="J171" i="10"/>
  <c r="J194" i="10"/>
  <c r="J174" i="10"/>
  <c r="J177" i="10"/>
  <c r="J175" i="10"/>
  <c r="J169" i="10"/>
  <c r="J192" i="10"/>
  <c r="J186" i="10"/>
  <c r="J163" i="10"/>
  <c r="J182" i="10"/>
  <c r="J173" i="10"/>
  <c r="J188" i="10"/>
  <c r="J193" i="10"/>
  <c r="J180" i="10"/>
  <c r="J178" i="10"/>
  <c r="J168" i="10"/>
  <c r="J172" i="10"/>
  <c r="J166" i="10"/>
  <c r="J189" i="10"/>
  <c r="J195" i="10"/>
  <c r="J162" i="10"/>
  <c r="J183" i="10"/>
  <c r="J158" i="10"/>
  <c r="J160" i="10"/>
  <c r="F195" i="10"/>
  <c r="F175" i="10"/>
  <c r="F178" i="10"/>
  <c r="F158" i="10"/>
  <c r="F181" i="10"/>
  <c r="F161" i="10"/>
  <c r="F184" i="10"/>
  <c r="F164" i="10"/>
  <c r="F196" i="10"/>
  <c r="F190" i="10"/>
  <c r="F170" i="10"/>
  <c r="F193" i="10"/>
  <c r="F173" i="10"/>
  <c r="F179" i="10"/>
  <c r="F159" i="10"/>
  <c r="F185" i="10"/>
  <c r="F165" i="10"/>
  <c r="F188" i="10"/>
  <c r="F168" i="10"/>
  <c r="F191" i="10"/>
  <c r="F171" i="10"/>
  <c r="F160" i="10"/>
  <c r="F183" i="10"/>
  <c r="F192" i="10"/>
  <c r="F163" i="10"/>
  <c r="F162" i="10"/>
  <c r="F177" i="10"/>
  <c r="F169" i="10"/>
  <c r="F194" i="10"/>
  <c r="F167" i="10"/>
  <c r="F186" i="10"/>
  <c r="F182" i="10"/>
  <c r="F176" i="10"/>
  <c r="F180" i="10"/>
  <c r="F174" i="10"/>
  <c r="F172" i="10"/>
  <c r="F166" i="10"/>
  <c r="F189" i="10"/>
  <c r="F187" i="10"/>
  <c r="R198" i="10" l="1"/>
  <c r="T198" i="10"/>
  <c r="A160" i="9"/>
  <c r="A159" i="9"/>
  <c r="A158" i="9"/>
  <c r="A53" i="9"/>
  <c r="A52" i="9"/>
  <c r="A51" i="9"/>
  <c r="AL201" i="9" l="1"/>
  <c r="AJ201" i="9"/>
  <c r="AI201" i="9"/>
  <c r="AG201" i="9"/>
  <c r="AE201" i="9"/>
  <c r="AC201" i="9"/>
  <c r="X201" i="9"/>
  <c r="T201" i="9"/>
  <c r="P201" i="9"/>
  <c r="L201" i="9"/>
  <c r="H201" i="9"/>
  <c r="D201" i="9"/>
  <c r="A201" i="9"/>
  <c r="AR200" i="9"/>
  <c r="AQ200" i="9"/>
  <c r="AP200" i="9"/>
  <c r="AO200" i="9"/>
  <c r="AN200" i="9"/>
  <c r="AM200" i="9"/>
  <c r="AB200" i="9"/>
  <c r="AH200" i="9" s="1"/>
  <c r="Y200" i="9"/>
  <c r="U200" i="9"/>
  <c r="Q200" i="9"/>
  <c r="M200" i="9"/>
  <c r="I200" i="9"/>
  <c r="E200" i="9"/>
  <c r="AR199" i="9"/>
  <c r="AQ199" i="9"/>
  <c r="AP199" i="9"/>
  <c r="AO199" i="9"/>
  <c r="AN199" i="9"/>
  <c r="AM199" i="9"/>
  <c r="AB199" i="9"/>
  <c r="Y199" i="9"/>
  <c r="U199" i="9"/>
  <c r="Q199" i="9"/>
  <c r="M199" i="9"/>
  <c r="I199" i="9"/>
  <c r="E199" i="9"/>
  <c r="AR198" i="9"/>
  <c r="AQ198" i="9"/>
  <c r="AP198" i="9"/>
  <c r="AO198" i="9"/>
  <c r="AN198" i="9"/>
  <c r="AM198" i="9"/>
  <c r="AB198" i="9"/>
  <c r="AH198" i="9" s="1"/>
  <c r="Y198" i="9"/>
  <c r="U198" i="9"/>
  <c r="Q198" i="9"/>
  <c r="M198" i="9"/>
  <c r="I198" i="9"/>
  <c r="E198" i="9"/>
  <c r="AR197" i="9"/>
  <c r="AQ197" i="9"/>
  <c r="AP197" i="9"/>
  <c r="AO197" i="9"/>
  <c r="AN197" i="9"/>
  <c r="AM197" i="9"/>
  <c r="AB197" i="9"/>
  <c r="Y197" i="9"/>
  <c r="U197" i="9"/>
  <c r="Q197" i="9"/>
  <c r="M197" i="9"/>
  <c r="I197" i="9"/>
  <c r="E197" i="9"/>
  <c r="AR196" i="9"/>
  <c r="AQ196" i="9"/>
  <c r="AP196" i="9"/>
  <c r="AO196" i="9"/>
  <c r="AN196" i="9"/>
  <c r="AM196" i="9"/>
  <c r="AB196" i="9"/>
  <c r="Y196" i="9"/>
  <c r="U196" i="9"/>
  <c r="Q196" i="9"/>
  <c r="M196" i="9"/>
  <c r="I196" i="9"/>
  <c r="E196" i="9"/>
  <c r="AR195" i="9"/>
  <c r="AQ195" i="9"/>
  <c r="AP195" i="9"/>
  <c r="AO195" i="9"/>
  <c r="AN195" i="9"/>
  <c r="AM195" i="9"/>
  <c r="AB195" i="9"/>
  <c r="Y195" i="9"/>
  <c r="U195" i="9"/>
  <c r="Q195" i="9"/>
  <c r="M195" i="9"/>
  <c r="I195" i="9"/>
  <c r="E195" i="9"/>
  <c r="AR194" i="9"/>
  <c r="AQ194" i="9"/>
  <c r="AP194" i="9"/>
  <c r="AO194" i="9"/>
  <c r="AN194" i="9"/>
  <c r="AM194" i="9"/>
  <c r="AB194" i="9"/>
  <c r="Y194" i="9"/>
  <c r="U194" i="9"/>
  <c r="Q194" i="9"/>
  <c r="M194" i="9"/>
  <c r="I194" i="9"/>
  <c r="E194" i="9"/>
  <c r="AR193" i="9"/>
  <c r="AQ193" i="9"/>
  <c r="AP193" i="9"/>
  <c r="AO193" i="9"/>
  <c r="AN193" i="9"/>
  <c r="AM193" i="9"/>
  <c r="AB193" i="9"/>
  <c r="AF193" i="9" s="1"/>
  <c r="Y193" i="9"/>
  <c r="U193" i="9"/>
  <c r="Q193" i="9"/>
  <c r="M193" i="9"/>
  <c r="I193" i="9"/>
  <c r="E193" i="9"/>
  <c r="AR192" i="9"/>
  <c r="AQ192" i="9"/>
  <c r="AP192" i="9"/>
  <c r="AO192" i="9"/>
  <c r="AN192" i="9"/>
  <c r="AM192" i="9"/>
  <c r="AB192" i="9"/>
  <c r="Y192" i="9"/>
  <c r="U192" i="9"/>
  <c r="Q192" i="9"/>
  <c r="M192" i="9"/>
  <c r="I192" i="9"/>
  <c r="E192" i="9"/>
  <c r="AR191" i="9"/>
  <c r="AQ191" i="9"/>
  <c r="AP191" i="9"/>
  <c r="AO191" i="9"/>
  <c r="AN191" i="9"/>
  <c r="AM191" i="9"/>
  <c r="AB191" i="9"/>
  <c r="AH191" i="9" s="1"/>
  <c r="Y191" i="9"/>
  <c r="U191" i="9"/>
  <c r="Q191" i="9"/>
  <c r="M191" i="9"/>
  <c r="I191" i="9"/>
  <c r="E191" i="9"/>
  <c r="AR190" i="9"/>
  <c r="AQ190" i="9"/>
  <c r="AP190" i="9"/>
  <c r="AO190" i="9"/>
  <c r="AN190" i="9"/>
  <c r="AM190" i="9"/>
  <c r="AB190" i="9"/>
  <c r="Y190" i="9"/>
  <c r="U190" i="9"/>
  <c r="Q190" i="9"/>
  <c r="M190" i="9"/>
  <c r="I190" i="9"/>
  <c r="E190" i="9"/>
  <c r="AR189" i="9"/>
  <c r="AQ189" i="9"/>
  <c r="AP189" i="9"/>
  <c r="AO189" i="9"/>
  <c r="AN189" i="9"/>
  <c r="AM189" i="9"/>
  <c r="AB189" i="9"/>
  <c r="AD189" i="9" s="1"/>
  <c r="Y189" i="9"/>
  <c r="U189" i="9"/>
  <c r="Q189" i="9"/>
  <c r="M189" i="9"/>
  <c r="I189" i="9"/>
  <c r="E189" i="9"/>
  <c r="AR188" i="9"/>
  <c r="AQ188" i="9"/>
  <c r="AP188" i="9"/>
  <c r="AO188" i="9"/>
  <c r="AN188" i="9"/>
  <c r="AM188" i="9"/>
  <c r="AB188" i="9"/>
  <c r="AH188" i="9" s="1"/>
  <c r="Y188" i="9"/>
  <c r="U188" i="9"/>
  <c r="Q188" i="9"/>
  <c r="M188" i="9"/>
  <c r="I188" i="9"/>
  <c r="E188" i="9"/>
  <c r="AR187" i="9"/>
  <c r="AQ187" i="9"/>
  <c r="AP187" i="9"/>
  <c r="AO187" i="9"/>
  <c r="AN187" i="9"/>
  <c r="AM187" i="9"/>
  <c r="AB187" i="9"/>
  <c r="AH187" i="9" s="1"/>
  <c r="Y187" i="9"/>
  <c r="U187" i="9"/>
  <c r="Q187" i="9"/>
  <c r="M187" i="9"/>
  <c r="I187" i="9"/>
  <c r="E187" i="9"/>
  <c r="AR186" i="9"/>
  <c r="AQ186" i="9"/>
  <c r="AP186" i="9"/>
  <c r="AO186" i="9"/>
  <c r="AN186" i="9"/>
  <c r="AM186" i="9"/>
  <c r="AB186" i="9"/>
  <c r="AD186" i="9" s="1"/>
  <c r="Y186" i="9"/>
  <c r="U186" i="9"/>
  <c r="Q186" i="9"/>
  <c r="M186" i="9"/>
  <c r="I186" i="9"/>
  <c r="E186" i="9"/>
  <c r="AR185" i="9"/>
  <c r="AQ185" i="9"/>
  <c r="AP185" i="9"/>
  <c r="AO185" i="9"/>
  <c r="AN185" i="9"/>
  <c r="AM185" i="9"/>
  <c r="AB185" i="9"/>
  <c r="Y185" i="9"/>
  <c r="U185" i="9"/>
  <c r="Q185" i="9"/>
  <c r="M185" i="9"/>
  <c r="I185" i="9"/>
  <c r="E185" i="9"/>
  <c r="AR184" i="9"/>
  <c r="AQ184" i="9"/>
  <c r="AP184" i="9"/>
  <c r="AO184" i="9"/>
  <c r="AN184" i="9"/>
  <c r="AM184" i="9"/>
  <c r="AB184" i="9"/>
  <c r="AH184" i="9" s="1"/>
  <c r="Y184" i="9"/>
  <c r="U184" i="9"/>
  <c r="Q184" i="9"/>
  <c r="M184" i="9"/>
  <c r="I184" i="9"/>
  <c r="E184" i="9"/>
  <c r="AR183" i="9"/>
  <c r="AQ183" i="9"/>
  <c r="AP183" i="9"/>
  <c r="AO183" i="9"/>
  <c r="AN183" i="9"/>
  <c r="AM183" i="9"/>
  <c r="AB183" i="9"/>
  <c r="AH183" i="9" s="1"/>
  <c r="Y183" i="9"/>
  <c r="U183" i="9"/>
  <c r="Q183" i="9"/>
  <c r="M183" i="9"/>
  <c r="I183" i="9"/>
  <c r="E183" i="9"/>
  <c r="AR182" i="9"/>
  <c r="AQ182" i="9"/>
  <c r="AP182" i="9"/>
  <c r="AO182" i="9"/>
  <c r="AN182" i="9"/>
  <c r="AM182" i="9"/>
  <c r="AB182" i="9"/>
  <c r="AD182" i="9" s="1"/>
  <c r="Y182" i="9"/>
  <c r="U182" i="9"/>
  <c r="Q182" i="9"/>
  <c r="M182" i="9"/>
  <c r="I182" i="9"/>
  <c r="E182" i="9"/>
  <c r="AR181" i="9"/>
  <c r="AQ181" i="9"/>
  <c r="AP181" i="9"/>
  <c r="AO181" i="9"/>
  <c r="AN181" i="9"/>
  <c r="AM181" i="9"/>
  <c r="AB181" i="9"/>
  <c r="AD181" i="9" s="1"/>
  <c r="Y181" i="9"/>
  <c r="U181" i="9"/>
  <c r="Q181" i="9"/>
  <c r="M181" i="9"/>
  <c r="I181" i="9"/>
  <c r="E181" i="9"/>
  <c r="AR180" i="9"/>
  <c r="AQ180" i="9"/>
  <c r="AP180" i="9"/>
  <c r="AO180" i="9"/>
  <c r="AN180" i="9"/>
  <c r="AM180" i="9"/>
  <c r="AB180" i="9"/>
  <c r="Y180" i="9"/>
  <c r="U180" i="9"/>
  <c r="Q180" i="9"/>
  <c r="M180" i="9"/>
  <c r="I180" i="9"/>
  <c r="E180" i="9"/>
  <c r="AR179" i="9"/>
  <c r="AQ179" i="9"/>
  <c r="AP179" i="9"/>
  <c r="AO179" i="9"/>
  <c r="AN179" i="9"/>
  <c r="AM179" i="9"/>
  <c r="AB179" i="9"/>
  <c r="AD179" i="9" s="1"/>
  <c r="Y179" i="9"/>
  <c r="U179" i="9"/>
  <c r="Q179" i="9"/>
  <c r="M179" i="9"/>
  <c r="I179" i="9"/>
  <c r="E179" i="9"/>
  <c r="AR178" i="9"/>
  <c r="AQ178" i="9"/>
  <c r="AP178" i="9"/>
  <c r="AO178" i="9"/>
  <c r="AN178" i="9"/>
  <c r="AM178" i="9"/>
  <c r="AB178" i="9"/>
  <c r="Y178" i="9"/>
  <c r="U178" i="9"/>
  <c r="Q178" i="9"/>
  <c r="M178" i="9"/>
  <c r="I178" i="9"/>
  <c r="E178" i="9"/>
  <c r="AR177" i="9"/>
  <c r="AQ177" i="9"/>
  <c r="AP177" i="9"/>
  <c r="AO177" i="9"/>
  <c r="AN177" i="9"/>
  <c r="AM177" i="9"/>
  <c r="AB177" i="9"/>
  <c r="AH177" i="9" s="1"/>
  <c r="Y177" i="9"/>
  <c r="U177" i="9"/>
  <c r="Q177" i="9"/>
  <c r="M177" i="9"/>
  <c r="I177" i="9"/>
  <c r="E177" i="9"/>
  <c r="AR176" i="9"/>
  <c r="AQ176" i="9"/>
  <c r="AP176" i="9"/>
  <c r="AO176" i="9"/>
  <c r="AN176" i="9"/>
  <c r="AM176" i="9"/>
  <c r="AB176" i="9"/>
  <c r="AD176" i="9" s="1"/>
  <c r="Y176" i="9"/>
  <c r="U176" i="9"/>
  <c r="Q176" i="9"/>
  <c r="M176" i="9"/>
  <c r="I176" i="9"/>
  <c r="E176" i="9"/>
  <c r="AR175" i="9"/>
  <c r="AQ175" i="9"/>
  <c r="AP175" i="9"/>
  <c r="AO175" i="9"/>
  <c r="AN175" i="9"/>
  <c r="AM175" i="9"/>
  <c r="AB175" i="9"/>
  <c r="AH175" i="9" s="1"/>
  <c r="Y175" i="9"/>
  <c r="U175" i="9"/>
  <c r="Q175" i="9"/>
  <c r="M175" i="9"/>
  <c r="I175" i="9"/>
  <c r="E175" i="9"/>
  <c r="AR174" i="9"/>
  <c r="AQ174" i="9"/>
  <c r="AP174" i="9"/>
  <c r="AO174" i="9"/>
  <c r="AN174" i="9"/>
  <c r="AM174" i="9"/>
  <c r="AB174" i="9"/>
  <c r="Y174" i="9"/>
  <c r="U174" i="9"/>
  <c r="Q174" i="9"/>
  <c r="M174" i="9"/>
  <c r="I174" i="9"/>
  <c r="E174" i="9"/>
  <c r="AR173" i="9"/>
  <c r="AQ173" i="9"/>
  <c r="AP173" i="9"/>
  <c r="AO173" i="9"/>
  <c r="AN173" i="9"/>
  <c r="AM173" i="9"/>
  <c r="AB173" i="9"/>
  <c r="AF173" i="9" s="1"/>
  <c r="Y173" i="9"/>
  <c r="U173" i="9"/>
  <c r="Q173" i="9"/>
  <c r="M173" i="9"/>
  <c r="I173" i="9"/>
  <c r="E173" i="9"/>
  <c r="AR172" i="9"/>
  <c r="AQ172" i="9"/>
  <c r="AP172" i="9"/>
  <c r="AO172" i="9"/>
  <c r="AN172" i="9"/>
  <c r="AM172" i="9"/>
  <c r="AB172" i="9"/>
  <c r="AF172" i="9" s="1"/>
  <c r="Y172" i="9"/>
  <c r="U172" i="9"/>
  <c r="Q172" i="9"/>
  <c r="M172" i="9"/>
  <c r="I172" i="9"/>
  <c r="E172" i="9"/>
  <c r="AR171" i="9"/>
  <c r="AQ171" i="9"/>
  <c r="AP171" i="9"/>
  <c r="AO171" i="9"/>
  <c r="AN171" i="9"/>
  <c r="AM171" i="9"/>
  <c r="AB171" i="9"/>
  <c r="AD171" i="9" s="1"/>
  <c r="Y171" i="9"/>
  <c r="U171" i="9"/>
  <c r="Q171" i="9"/>
  <c r="M171" i="9"/>
  <c r="I171" i="9"/>
  <c r="E171" i="9"/>
  <c r="AR170" i="9"/>
  <c r="AQ170" i="9"/>
  <c r="AP170" i="9"/>
  <c r="AO170" i="9"/>
  <c r="AN170" i="9"/>
  <c r="AM170" i="9"/>
  <c r="AB170" i="9"/>
  <c r="Y170" i="9"/>
  <c r="U170" i="9"/>
  <c r="Q170" i="9"/>
  <c r="M170" i="9"/>
  <c r="I170" i="9"/>
  <c r="E170" i="9"/>
  <c r="AR169" i="9"/>
  <c r="AQ169" i="9"/>
  <c r="AP169" i="9"/>
  <c r="AO169" i="9"/>
  <c r="AN169" i="9"/>
  <c r="AM169" i="9"/>
  <c r="AB169" i="9"/>
  <c r="Y169" i="9"/>
  <c r="U169" i="9"/>
  <c r="Q169" i="9"/>
  <c r="M169" i="9"/>
  <c r="I169" i="9"/>
  <c r="E169" i="9"/>
  <c r="AR168" i="9"/>
  <c r="AQ168" i="9"/>
  <c r="AP168" i="9"/>
  <c r="AO168" i="9"/>
  <c r="AN168" i="9"/>
  <c r="AM168" i="9"/>
  <c r="AB168" i="9"/>
  <c r="AD168" i="9" s="1"/>
  <c r="Y168" i="9"/>
  <c r="U168" i="9"/>
  <c r="Q168" i="9"/>
  <c r="M168" i="9"/>
  <c r="I168" i="9"/>
  <c r="E168" i="9"/>
  <c r="AR167" i="9"/>
  <c r="AQ167" i="9"/>
  <c r="AP167" i="9"/>
  <c r="AO167" i="9"/>
  <c r="AN167" i="9"/>
  <c r="AM167" i="9"/>
  <c r="AB167" i="9"/>
  <c r="AF167" i="9" s="1"/>
  <c r="Y167" i="9"/>
  <c r="U167" i="9"/>
  <c r="Q167" i="9"/>
  <c r="M167" i="9"/>
  <c r="I167" i="9"/>
  <c r="E167" i="9"/>
  <c r="AR166" i="9"/>
  <c r="AQ166" i="9"/>
  <c r="AP166" i="9"/>
  <c r="AO166" i="9"/>
  <c r="AN166" i="9"/>
  <c r="AM166" i="9"/>
  <c r="AB166" i="9"/>
  <c r="Y166" i="9"/>
  <c r="U166" i="9"/>
  <c r="Q166" i="9"/>
  <c r="M166" i="9"/>
  <c r="I166" i="9"/>
  <c r="E166" i="9"/>
  <c r="AR165" i="9"/>
  <c r="AQ165" i="9"/>
  <c r="AP165" i="9"/>
  <c r="AO165" i="9"/>
  <c r="AN165" i="9"/>
  <c r="AM165" i="9"/>
  <c r="AB165" i="9"/>
  <c r="AD165" i="9" s="1"/>
  <c r="Y165" i="9"/>
  <c r="U165" i="9"/>
  <c r="Q165" i="9"/>
  <c r="M165" i="9"/>
  <c r="I165" i="9"/>
  <c r="E165" i="9"/>
  <c r="AR164" i="9"/>
  <c r="AQ164" i="9"/>
  <c r="AP164" i="9"/>
  <c r="AO164" i="9"/>
  <c r="AN164" i="9"/>
  <c r="AM164" i="9"/>
  <c r="AB164" i="9"/>
  <c r="AF164" i="9" s="1"/>
  <c r="Y164" i="9"/>
  <c r="U164" i="9"/>
  <c r="Q164" i="9"/>
  <c r="M164" i="9"/>
  <c r="I164" i="9"/>
  <c r="E164" i="9"/>
  <c r="AL152" i="9"/>
  <c r="AJ152" i="9"/>
  <c r="AI152" i="9"/>
  <c r="AG152" i="9"/>
  <c r="AE152" i="9"/>
  <c r="AC152" i="9"/>
  <c r="X152" i="9"/>
  <c r="T152" i="9"/>
  <c r="P152" i="9"/>
  <c r="L152" i="9"/>
  <c r="H152" i="9"/>
  <c r="D152" i="9"/>
  <c r="A152" i="9"/>
  <c r="AR151" i="9"/>
  <c r="AQ151" i="9"/>
  <c r="AP151" i="9"/>
  <c r="AO151" i="9"/>
  <c r="AN151" i="9"/>
  <c r="AM151" i="9"/>
  <c r="AB151" i="9"/>
  <c r="AH151" i="9" s="1"/>
  <c r="Y151" i="9"/>
  <c r="U151" i="9"/>
  <c r="Q151" i="9"/>
  <c r="M151" i="9"/>
  <c r="I151" i="9"/>
  <c r="E151" i="9"/>
  <c r="AR150" i="9"/>
  <c r="AQ150" i="9"/>
  <c r="AP150" i="9"/>
  <c r="AO150" i="9"/>
  <c r="AN150" i="9"/>
  <c r="AM150" i="9"/>
  <c r="AB150" i="9"/>
  <c r="AF150" i="9" s="1"/>
  <c r="Y150" i="9"/>
  <c r="U150" i="9"/>
  <c r="Q150" i="9"/>
  <c r="M150" i="9"/>
  <c r="I150" i="9"/>
  <c r="E150" i="9"/>
  <c r="AR149" i="9"/>
  <c r="AQ149" i="9"/>
  <c r="AP149" i="9"/>
  <c r="AO149" i="9"/>
  <c r="AN149" i="9"/>
  <c r="AM149" i="9"/>
  <c r="AB149" i="9"/>
  <c r="AF149" i="9" s="1"/>
  <c r="Y149" i="9"/>
  <c r="U149" i="9"/>
  <c r="Q149" i="9"/>
  <c r="M149" i="9"/>
  <c r="I149" i="9"/>
  <c r="E149" i="9"/>
  <c r="AR148" i="9"/>
  <c r="AQ148" i="9"/>
  <c r="AP148" i="9"/>
  <c r="AO148" i="9"/>
  <c r="AN148" i="9"/>
  <c r="AM148" i="9"/>
  <c r="AB148" i="9"/>
  <c r="AF148" i="9" s="1"/>
  <c r="Y148" i="9"/>
  <c r="U148" i="9"/>
  <c r="Q148" i="9"/>
  <c r="M148" i="9"/>
  <c r="I148" i="9"/>
  <c r="E148" i="9"/>
  <c r="AR147" i="9"/>
  <c r="AQ147" i="9"/>
  <c r="AP147" i="9"/>
  <c r="AO147" i="9"/>
  <c r="AN147" i="9"/>
  <c r="AM147" i="9"/>
  <c r="AB147" i="9"/>
  <c r="AD147" i="9" s="1"/>
  <c r="Y147" i="9"/>
  <c r="U147" i="9"/>
  <c r="Q147" i="9"/>
  <c r="M147" i="9"/>
  <c r="I147" i="9"/>
  <c r="E147" i="9"/>
  <c r="AR146" i="9"/>
  <c r="AQ146" i="9"/>
  <c r="AP146" i="9"/>
  <c r="AO146" i="9"/>
  <c r="AN146" i="9"/>
  <c r="AM146" i="9"/>
  <c r="AB146" i="9"/>
  <c r="AF146" i="9" s="1"/>
  <c r="Y146" i="9"/>
  <c r="U146" i="9"/>
  <c r="Q146" i="9"/>
  <c r="M146" i="9"/>
  <c r="I146" i="9"/>
  <c r="E146" i="9"/>
  <c r="AR145" i="9"/>
  <c r="AQ145" i="9"/>
  <c r="AP145" i="9"/>
  <c r="AO145" i="9"/>
  <c r="AN145" i="9"/>
  <c r="AM145" i="9"/>
  <c r="AB145" i="9"/>
  <c r="AH145" i="9" s="1"/>
  <c r="Y145" i="9"/>
  <c r="U145" i="9"/>
  <c r="Q145" i="9"/>
  <c r="M145" i="9"/>
  <c r="I145" i="9"/>
  <c r="E145" i="9"/>
  <c r="AR144" i="9"/>
  <c r="AQ144" i="9"/>
  <c r="AP144" i="9"/>
  <c r="AO144" i="9"/>
  <c r="AN144" i="9"/>
  <c r="AM144" i="9"/>
  <c r="AB144" i="9"/>
  <c r="AH144" i="9" s="1"/>
  <c r="Y144" i="9"/>
  <c r="U144" i="9"/>
  <c r="Q144" i="9"/>
  <c r="M144" i="9"/>
  <c r="I144" i="9"/>
  <c r="E144" i="9"/>
  <c r="AR143" i="9"/>
  <c r="AQ143" i="9"/>
  <c r="AP143" i="9"/>
  <c r="AO143" i="9"/>
  <c r="AN143" i="9"/>
  <c r="AM143" i="9"/>
  <c r="AB143" i="9"/>
  <c r="AD143" i="9" s="1"/>
  <c r="Y143" i="9"/>
  <c r="U143" i="9"/>
  <c r="Q143" i="9"/>
  <c r="M143" i="9"/>
  <c r="I143" i="9"/>
  <c r="E143" i="9"/>
  <c r="AR142" i="9"/>
  <c r="AQ142" i="9"/>
  <c r="AP142" i="9"/>
  <c r="AO142" i="9"/>
  <c r="AN142" i="9"/>
  <c r="AM142" i="9"/>
  <c r="AB142" i="9"/>
  <c r="AH142" i="9" s="1"/>
  <c r="Y142" i="9"/>
  <c r="U142" i="9"/>
  <c r="Q142" i="9"/>
  <c r="M142" i="9"/>
  <c r="I142" i="9"/>
  <c r="E142" i="9"/>
  <c r="AR141" i="9"/>
  <c r="AQ141" i="9"/>
  <c r="AP141" i="9"/>
  <c r="AO141" i="9"/>
  <c r="AN141" i="9"/>
  <c r="AM141" i="9"/>
  <c r="AB141" i="9"/>
  <c r="AH141" i="9" s="1"/>
  <c r="Y141" i="9"/>
  <c r="U141" i="9"/>
  <c r="Q141" i="9"/>
  <c r="M141" i="9"/>
  <c r="I141" i="9"/>
  <c r="E141" i="9"/>
  <c r="AR140" i="9"/>
  <c r="AQ140" i="9"/>
  <c r="AP140" i="9"/>
  <c r="AO140" i="9"/>
  <c r="AN140" i="9"/>
  <c r="AM140" i="9"/>
  <c r="AB140" i="9"/>
  <c r="AH140" i="9" s="1"/>
  <c r="Y140" i="9"/>
  <c r="U140" i="9"/>
  <c r="Q140" i="9"/>
  <c r="M140" i="9"/>
  <c r="I140" i="9"/>
  <c r="E140" i="9"/>
  <c r="AR139" i="9"/>
  <c r="AQ139" i="9"/>
  <c r="AP139" i="9"/>
  <c r="AO139" i="9"/>
  <c r="AN139" i="9"/>
  <c r="AM139" i="9"/>
  <c r="AB139" i="9"/>
  <c r="Y139" i="9"/>
  <c r="U139" i="9"/>
  <c r="Q139" i="9"/>
  <c r="M139" i="9"/>
  <c r="I139" i="9"/>
  <c r="E139" i="9"/>
  <c r="AR138" i="9"/>
  <c r="AQ138" i="9"/>
  <c r="AP138" i="9"/>
  <c r="AO138" i="9"/>
  <c r="AN138" i="9"/>
  <c r="AM138" i="9"/>
  <c r="AB138" i="9"/>
  <c r="AH138" i="9" s="1"/>
  <c r="Y138" i="9"/>
  <c r="U138" i="9"/>
  <c r="Q138" i="9"/>
  <c r="M138" i="9"/>
  <c r="I138" i="9"/>
  <c r="E138" i="9"/>
  <c r="AR137" i="9"/>
  <c r="AQ137" i="9"/>
  <c r="AP137" i="9"/>
  <c r="AO137" i="9"/>
  <c r="AN137" i="9"/>
  <c r="AM137" i="9"/>
  <c r="AB137" i="9"/>
  <c r="AD137" i="9" s="1"/>
  <c r="Y137" i="9"/>
  <c r="U137" i="9"/>
  <c r="Q137" i="9"/>
  <c r="M137" i="9"/>
  <c r="I137" i="9"/>
  <c r="E137" i="9"/>
  <c r="AR136" i="9"/>
  <c r="AQ136" i="9"/>
  <c r="AP136" i="9"/>
  <c r="AO136" i="9"/>
  <c r="AN136" i="9"/>
  <c r="AM136" i="9"/>
  <c r="AB136" i="9"/>
  <c r="Y136" i="9"/>
  <c r="U136" i="9"/>
  <c r="Q136" i="9"/>
  <c r="M136" i="9"/>
  <c r="I136" i="9"/>
  <c r="E136" i="9"/>
  <c r="AR135" i="9"/>
  <c r="AQ135" i="9"/>
  <c r="AP135" i="9"/>
  <c r="AO135" i="9"/>
  <c r="AN135" i="9"/>
  <c r="AM135" i="9"/>
  <c r="AB135" i="9"/>
  <c r="Y135" i="9"/>
  <c r="U135" i="9"/>
  <c r="Q135" i="9"/>
  <c r="M135" i="9"/>
  <c r="I135" i="9"/>
  <c r="E135" i="9"/>
  <c r="AR134" i="9"/>
  <c r="AQ134" i="9"/>
  <c r="AP134" i="9"/>
  <c r="AO134" i="9"/>
  <c r="AN134" i="9"/>
  <c r="AM134" i="9"/>
  <c r="AB134" i="9"/>
  <c r="AD134" i="9" s="1"/>
  <c r="Y134" i="9"/>
  <c r="U134" i="9"/>
  <c r="Q134" i="9"/>
  <c r="M134" i="9"/>
  <c r="I134" i="9"/>
  <c r="E134" i="9"/>
  <c r="AR133" i="9"/>
  <c r="AQ133" i="9"/>
  <c r="AP133" i="9"/>
  <c r="AO133" i="9"/>
  <c r="AN133" i="9"/>
  <c r="AM133" i="9"/>
  <c r="AB133" i="9"/>
  <c r="AF133" i="9" s="1"/>
  <c r="Y133" i="9"/>
  <c r="U133" i="9"/>
  <c r="Q133" i="9"/>
  <c r="M133" i="9"/>
  <c r="I133" i="9"/>
  <c r="E133" i="9"/>
  <c r="AR132" i="9"/>
  <c r="AQ132" i="9"/>
  <c r="AP132" i="9"/>
  <c r="AO132" i="9"/>
  <c r="AN132" i="9"/>
  <c r="AM132" i="9"/>
  <c r="AB132" i="9"/>
  <c r="AH132" i="9" s="1"/>
  <c r="Y132" i="9"/>
  <c r="U132" i="9"/>
  <c r="Q132" i="9"/>
  <c r="M132" i="9"/>
  <c r="I132" i="9"/>
  <c r="E132" i="9"/>
  <c r="AR131" i="9"/>
  <c r="AQ131" i="9"/>
  <c r="AP131" i="9"/>
  <c r="AO131" i="9"/>
  <c r="AN131" i="9"/>
  <c r="AM131" i="9"/>
  <c r="AB131" i="9"/>
  <c r="AF131" i="9" s="1"/>
  <c r="Y131" i="9"/>
  <c r="U131" i="9"/>
  <c r="Q131" i="9"/>
  <c r="M131" i="9"/>
  <c r="I131" i="9"/>
  <c r="E131" i="9"/>
  <c r="AR130" i="9"/>
  <c r="AQ130" i="9"/>
  <c r="AP130" i="9"/>
  <c r="AO130" i="9"/>
  <c r="AN130" i="9"/>
  <c r="AM130" i="9"/>
  <c r="AB130" i="9"/>
  <c r="AF130" i="9" s="1"/>
  <c r="Y130" i="9"/>
  <c r="U130" i="9"/>
  <c r="Q130" i="9"/>
  <c r="M130" i="9"/>
  <c r="I130" i="9"/>
  <c r="E130" i="9"/>
  <c r="AR129" i="9"/>
  <c r="AQ129" i="9"/>
  <c r="AP129" i="9"/>
  <c r="AO129" i="9"/>
  <c r="AN129" i="9"/>
  <c r="AM129" i="9"/>
  <c r="AB129" i="9"/>
  <c r="AH129" i="9" s="1"/>
  <c r="Y129" i="9"/>
  <c r="U129" i="9"/>
  <c r="Q129" i="9"/>
  <c r="M129" i="9"/>
  <c r="I129" i="9"/>
  <c r="E129" i="9"/>
  <c r="AR128" i="9"/>
  <c r="AQ128" i="9"/>
  <c r="AP128" i="9"/>
  <c r="AO128" i="9"/>
  <c r="AN128" i="9"/>
  <c r="AM128" i="9"/>
  <c r="AB128" i="9"/>
  <c r="AF128" i="9" s="1"/>
  <c r="Y128" i="9"/>
  <c r="U128" i="9"/>
  <c r="Q128" i="9"/>
  <c r="M128" i="9"/>
  <c r="I128" i="9"/>
  <c r="E128" i="9"/>
  <c r="AR127" i="9"/>
  <c r="AQ127" i="9"/>
  <c r="AP127" i="9"/>
  <c r="AO127" i="9"/>
  <c r="AN127" i="9"/>
  <c r="AM127" i="9"/>
  <c r="AB127" i="9"/>
  <c r="Y127" i="9"/>
  <c r="U127" i="9"/>
  <c r="Q127" i="9"/>
  <c r="M127" i="9"/>
  <c r="I127" i="9"/>
  <c r="E127" i="9"/>
  <c r="AR126" i="9"/>
  <c r="AQ126" i="9"/>
  <c r="AP126" i="9"/>
  <c r="AO126" i="9"/>
  <c r="AN126" i="9"/>
  <c r="AM126" i="9"/>
  <c r="AB126" i="9"/>
  <c r="AH126" i="9" s="1"/>
  <c r="Y126" i="9"/>
  <c r="U126" i="9"/>
  <c r="Q126" i="9"/>
  <c r="M126" i="9"/>
  <c r="I126" i="9"/>
  <c r="E126" i="9"/>
  <c r="AR125" i="9"/>
  <c r="AQ125" i="9"/>
  <c r="AP125" i="9"/>
  <c r="AO125" i="9"/>
  <c r="AN125" i="9"/>
  <c r="AM125" i="9"/>
  <c r="AB125" i="9"/>
  <c r="AH125" i="9" s="1"/>
  <c r="Y125" i="9"/>
  <c r="U125" i="9"/>
  <c r="Q125" i="9"/>
  <c r="M125" i="9"/>
  <c r="I125" i="9"/>
  <c r="E125" i="9"/>
  <c r="AR124" i="9"/>
  <c r="AQ124" i="9"/>
  <c r="AP124" i="9"/>
  <c r="AO124" i="9"/>
  <c r="AN124" i="9"/>
  <c r="AM124" i="9"/>
  <c r="AB124" i="9"/>
  <c r="Y124" i="9"/>
  <c r="U124" i="9"/>
  <c r="Q124" i="9"/>
  <c r="M124" i="9"/>
  <c r="I124" i="9"/>
  <c r="E124" i="9"/>
  <c r="AR123" i="9"/>
  <c r="AQ123" i="9"/>
  <c r="AP123" i="9"/>
  <c r="AO123" i="9"/>
  <c r="AN123" i="9"/>
  <c r="AM123" i="9"/>
  <c r="AB123" i="9"/>
  <c r="AD123" i="9" s="1"/>
  <c r="Y123" i="9"/>
  <c r="U123" i="9"/>
  <c r="Q123" i="9"/>
  <c r="M123" i="9"/>
  <c r="I123" i="9"/>
  <c r="E123" i="9"/>
  <c r="AR122" i="9"/>
  <c r="AQ122" i="9"/>
  <c r="AP122" i="9"/>
  <c r="AO122" i="9"/>
  <c r="AN122" i="9"/>
  <c r="AM122" i="9"/>
  <c r="AB122" i="9"/>
  <c r="Y122" i="9"/>
  <c r="U122" i="9"/>
  <c r="Q122" i="9"/>
  <c r="M122" i="9"/>
  <c r="I122" i="9"/>
  <c r="E122" i="9"/>
  <c r="AR121" i="9"/>
  <c r="AQ121" i="9"/>
  <c r="AP121" i="9"/>
  <c r="AO121" i="9"/>
  <c r="AN121" i="9"/>
  <c r="AM121" i="9"/>
  <c r="AB121" i="9"/>
  <c r="Y121" i="9"/>
  <c r="U121" i="9"/>
  <c r="Q121" i="9"/>
  <c r="M121" i="9"/>
  <c r="I121" i="9"/>
  <c r="E121" i="9"/>
  <c r="AR120" i="9"/>
  <c r="AQ120" i="9"/>
  <c r="AP120" i="9"/>
  <c r="AO120" i="9"/>
  <c r="AN120" i="9"/>
  <c r="AM120" i="9"/>
  <c r="AB120" i="9"/>
  <c r="AD120" i="9" s="1"/>
  <c r="Y120" i="9"/>
  <c r="U120" i="9"/>
  <c r="Q120" i="9"/>
  <c r="M120" i="9"/>
  <c r="I120" i="9"/>
  <c r="E120" i="9"/>
  <c r="AR119" i="9"/>
  <c r="AQ119" i="9"/>
  <c r="AP119" i="9"/>
  <c r="AO119" i="9"/>
  <c r="AN119" i="9"/>
  <c r="AM119" i="9"/>
  <c r="AB119" i="9"/>
  <c r="Y119" i="9"/>
  <c r="U119" i="9"/>
  <c r="Q119" i="9"/>
  <c r="M119" i="9"/>
  <c r="I119" i="9"/>
  <c r="E119" i="9"/>
  <c r="AR118" i="9"/>
  <c r="AQ118" i="9"/>
  <c r="AP118" i="9"/>
  <c r="AO118" i="9"/>
  <c r="AN118" i="9"/>
  <c r="AM118" i="9"/>
  <c r="AB118" i="9"/>
  <c r="AF118" i="9" s="1"/>
  <c r="Y118" i="9"/>
  <c r="U118" i="9"/>
  <c r="Q118" i="9"/>
  <c r="M118" i="9"/>
  <c r="I118" i="9"/>
  <c r="E118" i="9"/>
  <c r="AR117" i="9"/>
  <c r="AQ117" i="9"/>
  <c r="AP117" i="9"/>
  <c r="AO117" i="9"/>
  <c r="AN117" i="9"/>
  <c r="AM117" i="9"/>
  <c r="AB117" i="9"/>
  <c r="Y117" i="9"/>
  <c r="U117" i="9"/>
  <c r="Q117" i="9"/>
  <c r="M117" i="9"/>
  <c r="I117" i="9"/>
  <c r="E117" i="9"/>
  <c r="AR116" i="9"/>
  <c r="AQ116" i="9"/>
  <c r="AP116" i="9"/>
  <c r="AO116" i="9"/>
  <c r="AN116" i="9"/>
  <c r="AM116" i="9"/>
  <c r="AB116" i="9"/>
  <c r="AD116" i="9" s="1"/>
  <c r="Y116" i="9"/>
  <c r="U116" i="9"/>
  <c r="Q116" i="9"/>
  <c r="M116" i="9"/>
  <c r="I116" i="9"/>
  <c r="E116" i="9"/>
  <c r="AR115" i="9"/>
  <c r="AQ115" i="9"/>
  <c r="AP115" i="9"/>
  <c r="AO115" i="9"/>
  <c r="AN115" i="9"/>
  <c r="AM115" i="9"/>
  <c r="AB115" i="9"/>
  <c r="AD115" i="9" s="1"/>
  <c r="Y115" i="9"/>
  <c r="U115" i="9"/>
  <c r="Q115" i="9"/>
  <c r="M115" i="9"/>
  <c r="I115" i="9"/>
  <c r="E115" i="9"/>
  <c r="AR114" i="9"/>
  <c r="AQ114" i="9"/>
  <c r="AP114" i="9"/>
  <c r="AO114" i="9"/>
  <c r="AN114" i="9"/>
  <c r="AM114" i="9"/>
  <c r="AB114" i="9"/>
  <c r="AF114" i="9" s="1"/>
  <c r="Y114" i="9"/>
  <c r="U114" i="9"/>
  <c r="Q114" i="9"/>
  <c r="M114" i="9"/>
  <c r="I114" i="9"/>
  <c r="E114" i="9"/>
  <c r="AR113" i="9"/>
  <c r="AQ113" i="9"/>
  <c r="AP113" i="9"/>
  <c r="AO113" i="9"/>
  <c r="AN113" i="9"/>
  <c r="AM113" i="9"/>
  <c r="AB113" i="9"/>
  <c r="AD113" i="9" s="1"/>
  <c r="Y113" i="9"/>
  <c r="U113" i="9"/>
  <c r="Q113" i="9"/>
  <c r="M113" i="9"/>
  <c r="I113" i="9"/>
  <c r="E113" i="9"/>
  <c r="AR112" i="9"/>
  <c r="AQ112" i="9"/>
  <c r="AP112" i="9"/>
  <c r="AO112" i="9"/>
  <c r="AN112" i="9"/>
  <c r="AM112" i="9"/>
  <c r="AB112" i="9"/>
  <c r="Y112" i="9"/>
  <c r="U112" i="9"/>
  <c r="Q112" i="9"/>
  <c r="M112" i="9"/>
  <c r="I112" i="9"/>
  <c r="E112" i="9"/>
  <c r="AR111" i="9"/>
  <c r="AQ111" i="9"/>
  <c r="AP111" i="9"/>
  <c r="AO111" i="9"/>
  <c r="AN111" i="9"/>
  <c r="AM111" i="9"/>
  <c r="AB111" i="9"/>
  <c r="AH111" i="9" s="1"/>
  <c r="Y111" i="9"/>
  <c r="U111" i="9"/>
  <c r="Q111" i="9"/>
  <c r="M111" i="9"/>
  <c r="I111" i="9"/>
  <c r="E111" i="9"/>
  <c r="AR110" i="9"/>
  <c r="AQ110" i="9"/>
  <c r="AP110" i="9"/>
  <c r="AO110" i="9"/>
  <c r="AN110" i="9"/>
  <c r="AM110" i="9"/>
  <c r="AB110" i="9"/>
  <c r="AH110" i="9" s="1"/>
  <c r="Y110" i="9"/>
  <c r="U110" i="9"/>
  <c r="Q110" i="9"/>
  <c r="M110" i="9"/>
  <c r="I110" i="9"/>
  <c r="E110" i="9"/>
  <c r="AR109" i="9"/>
  <c r="AQ109" i="9"/>
  <c r="AP109" i="9"/>
  <c r="AO109" i="9"/>
  <c r="AN109" i="9"/>
  <c r="AM109" i="9"/>
  <c r="AB109" i="9"/>
  <c r="AF109" i="9" s="1"/>
  <c r="Y109" i="9"/>
  <c r="U109" i="9"/>
  <c r="Q109" i="9"/>
  <c r="M109" i="9"/>
  <c r="I109" i="9"/>
  <c r="E109" i="9"/>
  <c r="AR108" i="9"/>
  <c r="AQ108" i="9"/>
  <c r="AP108" i="9"/>
  <c r="AO108" i="9"/>
  <c r="AN108" i="9"/>
  <c r="AM108" i="9"/>
  <c r="AB108" i="9"/>
  <c r="AD108" i="9" s="1"/>
  <c r="Y108" i="9"/>
  <c r="U108" i="9"/>
  <c r="Q108" i="9"/>
  <c r="M108" i="9"/>
  <c r="I108" i="9"/>
  <c r="E108" i="9"/>
  <c r="AR107" i="9"/>
  <c r="AQ107" i="9"/>
  <c r="AP107" i="9"/>
  <c r="AO107" i="9"/>
  <c r="AN107" i="9"/>
  <c r="AM107" i="9"/>
  <c r="AB107" i="9"/>
  <c r="AD107" i="9" s="1"/>
  <c r="Y107" i="9"/>
  <c r="U107" i="9"/>
  <c r="Q107" i="9"/>
  <c r="M107" i="9"/>
  <c r="I107" i="9"/>
  <c r="E107" i="9"/>
  <c r="AR106" i="9"/>
  <c r="AQ106" i="9"/>
  <c r="AP106" i="9"/>
  <c r="AO106" i="9"/>
  <c r="AN106" i="9"/>
  <c r="AM106" i="9"/>
  <c r="AB106" i="9"/>
  <c r="AD106" i="9" s="1"/>
  <c r="Y106" i="9"/>
  <c r="U106" i="9"/>
  <c r="Q106" i="9"/>
  <c r="M106" i="9"/>
  <c r="I106" i="9"/>
  <c r="E106" i="9"/>
  <c r="AR105" i="9"/>
  <c r="AQ105" i="9"/>
  <c r="AP105" i="9"/>
  <c r="AO105" i="9"/>
  <c r="AN105" i="9"/>
  <c r="AM105" i="9"/>
  <c r="AB105" i="9"/>
  <c r="AD105" i="9" s="1"/>
  <c r="Y105" i="9"/>
  <c r="U105" i="9"/>
  <c r="Q105" i="9"/>
  <c r="M105" i="9"/>
  <c r="I105" i="9"/>
  <c r="E105" i="9"/>
  <c r="AR104" i="9"/>
  <c r="AQ104" i="9"/>
  <c r="AP104" i="9"/>
  <c r="AO104" i="9"/>
  <c r="AN104" i="9"/>
  <c r="AM104" i="9"/>
  <c r="AB104" i="9"/>
  <c r="AD104" i="9" s="1"/>
  <c r="Y104" i="9"/>
  <c r="U104" i="9"/>
  <c r="Q104" i="9"/>
  <c r="M104" i="9"/>
  <c r="I104" i="9"/>
  <c r="E104" i="9"/>
  <c r="AR103" i="9"/>
  <c r="AQ103" i="9"/>
  <c r="AP103" i="9"/>
  <c r="AO103" i="9"/>
  <c r="AN103" i="9"/>
  <c r="AM103" i="9"/>
  <c r="AB103" i="9"/>
  <c r="AF103" i="9" s="1"/>
  <c r="Y103" i="9"/>
  <c r="U103" i="9"/>
  <c r="Q103" i="9"/>
  <c r="M103" i="9"/>
  <c r="I103" i="9"/>
  <c r="E103" i="9"/>
  <c r="AR102" i="9"/>
  <c r="AQ102" i="9"/>
  <c r="AP102" i="9"/>
  <c r="AO102" i="9"/>
  <c r="AN102" i="9"/>
  <c r="AM102" i="9"/>
  <c r="AB102" i="9"/>
  <c r="AH102" i="9" s="1"/>
  <c r="Y102" i="9"/>
  <c r="U102" i="9"/>
  <c r="Q102" i="9"/>
  <c r="M102" i="9"/>
  <c r="I102" i="9"/>
  <c r="E102" i="9"/>
  <c r="AR101" i="9"/>
  <c r="AQ101" i="9"/>
  <c r="AP101" i="9"/>
  <c r="AO101" i="9"/>
  <c r="AN101" i="9"/>
  <c r="AM101" i="9"/>
  <c r="AB101" i="9"/>
  <c r="AH101" i="9" s="1"/>
  <c r="Y101" i="9"/>
  <c r="U101" i="9"/>
  <c r="Q101" i="9"/>
  <c r="M101" i="9"/>
  <c r="I101" i="9"/>
  <c r="E101" i="9"/>
  <c r="AR100" i="9"/>
  <c r="AQ100" i="9"/>
  <c r="AP100" i="9"/>
  <c r="AO100" i="9"/>
  <c r="AN100" i="9"/>
  <c r="AM100" i="9"/>
  <c r="AB100" i="9"/>
  <c r="AH100" i="9" s="1"/>
  <c r="Y100" i="9"/>
  <c r="U100" i="9"/>
  <c r="Q100" i="9"/>
  <c r="M100" i="9"/>
  <c r="I100" i="9"/>
  <c r="E100" i="9"/>
  <c r="AR99" i="9"/>
  <c r="AQ99" i="9"/>
  <c r="AP99" i="9"/>
  <c r="AO99" i="9"/>
  <c r="AN99" i="9"/>
  <c r="AM99" i="9"/>
  <c r="AB99" i="9"/>
  <c r="Y99" i="9"/>
  <c r="U99" i="9"/>
  <c r="Q99" i="9"/>
  <c r="M99" i="9"/>
  <c r="I99" i="9"/>
  <c r="E99" i="9"/>
  <c r="AR98" i="9"/>
  <c r="AQ98" i="9"/>
  <c r="AP98" i="9"/>
  <c r="AO98" i="9"/>
  <c r="AN98" i="9"/>
  <c r="AM98" i="9"/>
  <c r="AB98" i="9"/>
  <c r="Y98" i="9"/>
  <c r="U98" i="9"/>
  <c r="Q98" i="9"/>
  <c r="M98" i="9"/>
  <c r="I98" i="9"/>
  <c r="E98" i="9"/>
  <c r="AR97" i="9"/>
  <c r="AQ97" i="9"/>
  <c r="AP97" i="9"/>
  <c r="AO97" i="9"/>
  <c r="AN97" i="9"/>
  <c r="AM97" i="9"/>
  <c r="AB97" i="9"/>
  <c r="AH97" i="9" s="1"/>
  <c r="Y97" i="9"/>
  <c r="U97" i="9"/>
  <c r="Q97" i="9"/>
  <c r="M97" i="9"/>
  <c r="I97" i="9"/>
  <c r="E97" i="9"/>
  <c r="AR96" i="9"/>
  <c r="AQ96" i="9"/>
  <c r="AP96" i="9"/>
  <c r="AO96" i="9"/>
  <c r="AN96" i="9"/>
  <c r="AM96" i="9"/>
  <c r="AB96" i="9"/>
  <c r="AD96" i="9" s="1"/>
  <c r="Y96" i="9"/>
  <c r="U96" i="9"/>
  <c r="Q96" i="9"/>
  <c r="M96" i="9"/>
  <c r="I96" i="9"/>
  <c r="E96" i="9"/>
  <c r="AR95" i="9"/>
  <c r="AQ95" i="9"/>
  <c r="AP95" i="9"/>
  <c r="AO95" i="9"/>
  <c r="AN95" i="9"/>
  <c r="AM95" i="9"/>
  <c r="AB95" i="9"/>
  <c r="AD95" i="9" s="1"/>
  <c r="Y95" i="9"/>
  <c r="U95" i="9"/>
  <c r="Q95" i="9"/>
  <c r="M95" i="9"/>
  <c r="I95" i="9"/>
  <c r="E95" i="9"/>
  <c r="AR94" i="9"/>
  <c r="AQ94" i="9"/>
  <c r="AP94" i="9"/>
  <c r="AO94" i="9"/>
  <c r="AN94" i="9"/>
  <c r="AM94" i="9"/>
  <c r="AB94" i="9"/>
  <c r="AH94" i="9" s="1"/>
  <c r="Y94" i="9"/>
  <c r="U94" i="9"/>
  <c r="Q94" i="9"/>
  <c r="M94" i="9"/>
  <c r="I94" i="9"/>
  <c r="E94" i="9"/>
  <c r="AR93" i="9"/>
  <c r="AQ93" i="9"/>
  <c r="AP93" i="9"/>
  <c r="AO93" i="9"/>
  <c r="AN93" i="9"/>
  <c r="AM93" i="9"/>
  <c r="AB93" i="9"/>
  <c r="Y93" i="9"/>
  <c r="U93" i="9"/>
  <c r="Q93" i="9"/>
  <c r="M93" i="9"/>
  <c r="I93" i="9"/>
  <c r="E93" i="9"/>
  <c r="AR92" i="9"/>
  <c r="AQ92" i="9"/>
  <c r="AP92" i="9"/>
  <c r="AO92" i="9"/>
  <c r="AN92" i="9"/>
  <c r="AM92" i="9"/>
  <c r="AB92" i="9"/>
  <c r="Y92" i="9"/>
  <c r="U92" i="9"/>
  <c r="Q92" i="9"/>
  <c r="M92" i="9"/>
  <c r="I92" i="9"/>
  <c r="E92" i="9"/>
  <c r="AR91" i="9"/>
  <c r="AQ91" i="9"/>
  <c r="AP91" i="9"/>
  <c r="AO91" i="9"/>
  <c r="AN91" i="9"/>
  <c r="AM91" i="9"/>
  <c r="AB91" i="9"/>
  <c r="AF91" i="9" s="1"/>
  <c r="Y91" i="9"/>
  <c r="U91" i="9"/>
  <c r="Q91" i="9"/>
  <c r="M91" i="9"/>
  <c r="I91" i="9"/>
  <c r="E91" i="9"/>
  <c r="AR90" i="9"/>
  <c r="AQ90" i="9"/>
  <c r="AP90" i="9"/>
  <c r="AO90" i="9"/>
  <c r="AN90" i="9"/>
  <c r="AM90" i="9"/>
  <c r="AB90" i="9"/>
  <c r="Y90" i="9"/>
  <c r="U90" i="9"/>
  <c r="Q90" i="9"/>
  <c r="M90" i="9"/>
  <c r="I90" i="9"/>
  <c r="E90" i="9"/>
  <c r="AR89" i="9"/>
  <c r="AQ89" i="9"/>
  <c r="AP89" i="9"/>
  <c r="AO89" i="9"/>
  <c r="AN89" i="9"/>
  <c r="AM89" i="9"/>
  <c r="AB89" i="9"/>
  <c r="Y89" i="9"/>
  <c r="U89" i="9"/>
  <c r="Q89" i="9"/>
  <c r="M89" i="9"/>
  <c r="I89" i="9"/>
  <c r="E89" i="9"/>
  <c r="AR88" i="9"/>
  <c r="AQ88" i="9"/>
  <c r="AP88" i="9"/>
  <c r="AO88" i="9"/>
  <c r="AN88" i="9"/>
  <c r="AM88" i="9"/>
  <c r="AB88" i="9"/>
  <c r="AH88" i="9" s="1"/>
  <c r="Y88" i="9"/>
  <c r="U88" i="9"/>
  <c r="Q88" i="9"/>
  <c r="M88" i="9"/>
  <c r="I88" i="9"/>
  <c r="E88" i="9"/>
  <c r="AR87" i="9"/>
  <c r="AQ87" i="9"/>
  <c r="AP87" i="9"/>
  <c r="AO87" i="9"/>
  <c r="AN87" i="9"/>
  <c r="AM87" i="9"/>
  <c r="AB87" i="9"/>
  <c r="Y87" i="9"/>
  <c r="U87" i="9"/>
  <c r="Q87" i="9"/>
  <c r="M87" i="9"/>
  <c r="I87" i="9"/>
  <c r="E87" i="9"/>
  <c r="AR86" i="9"/>
  <c r="AQ86" i="9"/>
  <c r="AP86" i="9"/>
  <c r="AO86" i="9"/>
  <c r="AN86" i="9"/>
  <c r="AM86" i="9"/>
  <c r="AB86" i="9"/>
  <c r="Y86" i="9"/>
  <c r="U86" i="9"/>
  <c r="Q86" i="9"/>
  <c r="M86" i="9"/>
  <c r="I86" i="9"/>
  <c r="E86" i="9"/>
  <c r="AR85" i="9"/>
  <c r="AQ85" i="9"/>
  <c r="AP85" i="9"/>
  <c r="AO85" i="9"/>
  <c r="AN85" i="9"/>
  <c r="AM85" i="9"/>
  <c r="AB85" i="9"/>
  <c r="Y85" i="9"/>
  <c r="U85" i="9"/>
  <c r="Q85" i="9"/>
  <c r="M85" i="9"/>
  <c r="I85" i="9"/>
  <c r="E85" i="9"/>
  <c r="AR84" i="9"/>
  <c r="AQ84" i="9"/>
  <c r="AP84" i="9"/>
  <c r="AO84" i="9"/>
  <c r="AN84" i="9"/>
  <c r="AM84" i="9"/>
  <c r="AB84" i="9"/>
  <c r="Y84" i="9"/>
  <c r="U84" i="9"/>
  <c r="Q84" i="9"/>
  <c r="M84" i="9"/>
  <c r="I84" i="9"/>
  <c r="E84" i="9"/>
  <c r="AR83" i="9"/>
  <c r="AQ83" i="9"/>
  <c r="AP83" i="9"/>
  <c r="AO83" i="9"/>
  <c r="AN83" i="9"/>
  <c r="AM83" i="9"/>
  <c r="AB83" i="9"/>
  <c r="Y83" i="9"/>
  <c r="U83" i="9"/>
  <c r="Q83" i="9"/>
  <c r="M83" i="9"/>
  <c r="I83" i="9"/>
  <c r="E83" i="9"/>
  <c r="AR82" i="9"/>
  <c r="AQ82" i="9"/>
  <c r="AP82" i="9"/>
  <c r="AO82" i="9"/>
  <c r="AN82" i="9"/>
  <c r="AM82" i="9"/>
  <c r="AB82" i="9"/>
  <c r="AH82" i="9" s="1"/>
  <c r="Y82" i="9"/>
  <c r="U82" i="9"/>
  <c r="Q82" i="9"/>
  <c r="M82" i="9"/>
  <c r="I82" i="9"/>
  <c r="E82" i="9"/>
  <c r="AR81" i="9"/>
  <c r="AQ81" i="9"/>
  <c r="AP81" i="9"/>
  <c r="AO81" i="9"/>
  <c r="AN81" i="9"/>
  <c r="AM81" i="9"/>
  <c r="AB81" i="9"/>
  <c r="AD81" i="9" s="1"/>
  <c r="Y81" i="9"/>
  <c r="U81" i="9"/>
  <c r="Q81" i="9"/>
  <c r="M81" i="9"/>
  <c r="I81" i="9"/>
  <c r="E81" i="9"/>
  <c r="AR80" i="9"/>
  <c r="AQ80" i="9"/>
  <c r="AP80" i="9"/>
  <c r="AO80" i="9"/>
  <c r="AN80" i="9"/>
  <c r="AM80" i="9"/>
  <c r="AB80" i="9"/>
  <c r="Y80" i="9"/>
  <c r="U80" i="9"/>
  <c r="Q80" i="9"/>
  <c r="M80" i="9"/>
  <c r="I80" i="9"/>
  <c r="E80" i="9"/>
  <c r="AR79" i="9"/>
  <c r="AQ79" i="9"/>
  <c r="AP79" i="9"/>
  <c r="AO79" i="9"/>
  <c r="AN79" i="9"/>
  <c r="AM79" i="9"/>
  <c r="AB79" i="9"/>
  <c r="AD79" i="9" s="1"/>
  <c r="Y79" i="9"/>
  <c r="U79" i="9"/>
  <c r="Q79" i="9"/>
  <c r="M79" i="9"/>
  <c r="I79" i="9"/>
  <c r="E79" i="9"/>
  <c r="AR78" i="9"/>
  <c r="AQ78" i="9"/>
  <c r="AP78" i="9"/>
  <c r="AO78" i="9"/>
  <c r="AN78" i="9"/>
  <c r="AM78" i="9"/>
  <c r="AB78" i="9"/>
  <c r="AF78" i="9" s="1"/>
  <c r="Y78" i="9"/>
  <c r="U78" i="9"/>
  <c r="Q78" i="9"/>
  <c r="M78" i="9"/>
  <c r="I78" i="9"/>
  <c r="E78" i="9"/>
  <c r="AR77" i="9"/>
  <c r="AQ77" i="9"/>
  <c r="AP77" i="9"/>
  <c r="AO77" i="9"/>
  <c r="AN77" i="9"/>
  <c r="AM77" i="9"/>
  <c r="AB77" i="9"/>
  <c r="AH77" i="9" s="1"/>
  <c r="Y77" i="9"/>
  <c r="U77" i="9"/>
  <c r="Q77" i="9"/>
  <c r="M77" i="9"/>
  <c r="I77" i="9"/>
  <c r="E77" i="9"/>
  <c r="AR76" i="9"/>
  <c r="AQ76" i="9"/>
  <c r="AP76" i="9"/>
  <c r="AO76" i="9"/>
  <c r="AN76" i="9"/>
  <c r="AM76" i="9"/>
  <c r="AB76" i="9"/>
  <c r="Y76" i="9"/>
  <c r="U76" i="9"/>
  <c r="Q76" i="9"/>
  <c r="M76" i="9"/>
  <c r="I76" i="9"/>
  <c r="E76" i="9"/>
  <c r="AR75" i="9"/>
  <c r="AQ75" i="9"/>
  <c r="AP75" i="9"/>
  <c r="AO75" i="9"/>
  <c r="AN75" i="9"/>
  <c r="AM75" i="9"/>
  <c r="AB75" i="9"/>
  <c r="AD75" i="9" s="1"/>
  <c r="Y75" i="9"/>
  <c r="U75" i="9"/>
  <c r="Q75" i="9"/>
  <c r="M75" i="9"/>
  <c r="I75" i="9"/>
  <c r="E75" i="9"/>
  <c r="AR74" i="9"/>
  <c r="AQ74" i="9"/>
  <c r="AP74" i="9"/>
  <c r="AO74" i="9"/>
  <c r="AN74" i="9"/>
  <c r="AM74" i="9"/>
  <c r="AB74" i="9"/>
  <c r="Y74" i="9"/>
  <c r="U74" i="9"/>
  <c r="Q74" i="9"/>
  <c r="M74" i="9"/>
  <c r="I74" i="9"/>
  <c r="E74" i="9"/>
  <c r="AR73" i="9"/>
  <c r="AQ73" i="9"/>
  <c r="AP73" i="9"/>
  <c r="AO73" i="9"/>
  <c r="AN73" i="9"/>
  <c r="AM73" i="9"/>
  <c r="AB73" i="9"/>
  <c r="AH73" i="9" s="1"/>
  <c r="Y73" i="9"/>
  <c r="U73" i="9"/>
  <c r="Q73" i="9"/>
  <c r="M73" i="9"/>
  <c r="I73" i="9"/>
  <c r="E73" i="9"/>
  <c r="AR72" i="9"/>
  <c r="AQ72" i="9"/>
  <c r="AP72" i="9"/>
  <c r="AO72" i="9"/>
  <c r="AN72" i="9"/>
  <c r="AM72" i="9"/>
  <c r="AB72" i="9"/>
  <c r="AF72" i="9" s="1"/>
  <c r="Y72" i="9"/>
  <c r="U72" i="9"/>
  <c r="Q72" i="9"/>
  <c r="M72" i="9"/>
  <c r="I72" i="9"/>
  <c r="E72" i="9"/>
  <c r="AR71" i="9"/>
  <c r="AQ71" i="9"/>
  <c r="AP71" i="9"/>
  <c r="AO71" i="9"/>
  <c r="AN71" i="9"/>
  <c r="AM71" i="9"/>
  <c r="AB71" i="9"/>
  <c r="AF71" i="9" s="1"/>
  <c r="Y71" i="9"/>
  <c r="U71" i="9"/>
  <c r="Q71" i="9"/>
  <c r="M71" i="9"/>
  <c r="I71" i="9"/>
  <c r="E71" i="9"/>
  <c r="AR70" i="9"/>
  <c r="AQ70" i="9"/>
  <c r="AP70" i="9"/>
  <c r="AO70" i="9"/>
  <c r="AN70" i="9"/>
  <c r="AM70" i="9"/>
  <c r="AB70" i="9"/>
  <c r="AF70" i="9" s="1"/>
  <c r="Y70" i="9"/>
  <c r="U70" i="9"/>
  <c r="Q70" i="9"/>
  <c r="M70" i="9"/>
  <c r="I70" i="9"/>
  <c r="E70" i="9"/>
  <c r="AR69" i="9"/>
  <c r="AQ69" i="9"/>
  <c r="AP69" i="9"/>
  <c r="AO69" i="9"/>
  <c r="AN69" i="9"/>
  <c r="AM69" i="9"/>
  <c r="AB69" i="9"/>
  <c r="AD69" i="9" s="1"/>
  <c r="Y69" i="9"/>
  <c r="U69" i="9"/>
  <c r="Q69" i="9"/>
  <c r="M69" i="9"/>
  <c r="I69" i="9"/>
  <c r="E69" i="9"/>
  <c r="AR68" i="9"/>
  <c r="AQ68" i="9"/>
  <c r="AP68" i="9"/>
  <c r="AO68" i="9"/>
  <c r="AN68" i="9"/>
  <c r="AM68" i="9"/>
  <c r="AB68" i="9"/>
  <c r="AD68" i="9" s="1"/>
  <c r="Y68" i="9"/>
  <c r="U68" i="9"/>
  <c r="Q68" i="9"/>
  <c r="M68" i="9"/>
  <c r="I68" i="9"/>
  <c r="E68" i="9"/>
  <c r="AR67" i="9"/>
  <c r="AQ67" i="9"/>
  <c r="AP67" i="9"/>
  <c r="AO67" i="9"/>
  <c r="AN67" i="9"/>
  <c r="AM67" i="9"/>
  <c r="AB67" i="9"/>
  <c r="AD67" i="9" s="1"/>
  <c r="Y67" i="9"/>
  <c r="U67" i="9"/>
  <c r="Q67" i="9"/>
  <c r="M67" i="9"/>
  <c r="I67" i="9"/>
  <c r="E67" i="9"/>
  <c r="AR66" i="9"/>
  <c r="AQ66" i="9"/>
  <c r="AP66" i="9"/>
  <c r="AO66" i="9"/>
  <c r="AN66" i="9"/>
  <c r="AM66" i="9"/>
  <c r="AB66" i="9"/>
  <c r="Y66" i="9"/>
  <c r="U66" i="9"/>
  <c r="Q66" i="9"/>
  <c r="M66" i="9"/>
  <c r="I66" i="9"/>
  <c r="E66" i="9"/>
  <c r="AR65" i="9"/>
  <c r="AQ65" i="9"/>
  <c r="AP65" i="9"/>
  <c r="AO65" i="9"/>
  <c r="AN65" i="9"/>
  <c r="AM65" i="9"/>
  <c r="AB65" i="9"/>
  <c r="AD65" i="9" s="1"/>
  <c r="Y65" i="9"/>
  <c r="U65" i="9"/>
  <c r="Q65" i="9"/>
  <c r="M65" i="9"/>
  <c r="I65" i="9"/>
  <c r="E65" i="9"/>
  <c r="AR64" i="9"/>
  <c r="AQ64" i="9"/>
  <c r="AP64" i="9"/>
  <c r="AO64" i="9"/>
  <c r="AN64" i="9"/>
  <c r="AM64" i="9"/>
  <c r="AB64" i="9"/>
  <c r="Y64" i="9"/>
  <c r="U64" i="9"/>
  <c r="Q64" i="9"/>
  <c r="M64" i="9"/>
  <c r="I64" i="9"/>
  <c r="E64" i="9"/>
  <c r="AR63" i="9"/>
  <c r="AQ63" i="9"/>
  <c r="AP63" i="9"/>
  <c r="AO63" i="9"/>
  <c r="AN63" i="9"/>
  <c r="AM63" i="9"/>
  <c r="AB63" i="9"/>
  <c r="AH63" i="9" s="1"/>
  <c r="Y63" i="9"/>
  <c r="U63" i="9"/>
  <c r="Q63" i="9"/>
  <c r="M63" i="9"/>
  <c r="I63" i="9"/>
  <c r="E63" i="9"/>
  <c r="AR62" i="9"/>
  <c r="AQ62" i="9"/>
  <c r="AP62" i="9"/>
  <c r="AO62" i="9"/>
  <c r="AN62" i="9"/>
  <c r="AM62" i="9"/>
  <c r="AB62" i="9"/>
  <c r="AD62" i="9" s="1"/>
  <c r="Y62" i="9"/>
  <c r="U62" i="9"/>
  <c r="Q62" i="9"/>
  <c r="M62" i="9"/>
  <c r="I62" i="9"/>
  <c r="E62" i="9"/>
  <c r="AR61" i="9"/>
  <c r="AQ61" i="9"/>
  <c r="AP61" i="9"/>
  <c r="AO61" i="9"/>
  <c r="AN61" i="9"/>
  <c r="AM61" i="9"/>
  <c r="AB61" i="9"/>
  <c r="AH61" i="9" s="1"/>
  <c r="Y61" i="9"/>
  <c r="U61" i="9"/>
  <c r="Q61" i="9"/>
  <c r="M61" i="9"/>
  <c r="I61" i="9"/>
  <c r="E61" i="9"/>
  <c r="AR60" i="9"/>
  <c r="AQ60" i="9"/>
  <c r="AP60" i="9"/>
  <c r="AO60" i="9"/>
  <c r="AN60" i="9"/>
  <c r="AM60" i="9"/>
  <c r="AB60" i="9"/>
  <c r="AF60" i="9" s="1"/>
  <c r="Y60" i="9"/>
  <c r="U60" i="9"/>
  <c r="Q60" i="9"/>
  <c r="M60" i="9"/>
  <c r="I60" i="9"/>
  <c r="E60" i="9"/>
  <c r="AR59" i="9"/>
  <c r="AQ59" i="9"/>
  <c r="AP59" i="9"/>
  <c r="AO59" i="9"/>
  <c r="AN59" i="9"/>
  <c r="AM59" i="9"/>
  <c r="AB59" i="9"/>
  <c r="AD59" i="9" s="1"/>
  <c r="Y59" i="9"/>
  <c r="U59" i="9"/>
  <c r="Q59" i="9"/>
  <c r="M59" i="9"/>
  <c r="I59" i="9"/>
  <c r="E59" i="9"/>
  <c r="AR58" i="9"/>
  <c r="AQ58" i="9"/>
  <c r="AP58" i="9"/>
  <c r="AO58" i="9"/>
  <c r="AN58" i="9"/>
  <c r="AM58" i="9"/>
  <c r="AB58" i="9"/>
  <c r="AD58" i="9" s="1"/>
  <c r="Y58" i="9"/>
  <c r="U58" i="9"/>
  <c r="Q58" i="9"/>
  <c r="M58" i="9"/>
  <c r="I58" i="9"/>
  <c r="E58" i="9"/>
  <c r="AR57" i="9"/>
  <c r="AQ57" i="9"/>
  <c r="AP57" i="9"/>
  <c r="AO57" i="9"/>
  <c r="AN57" i="9"/>
  <c r="AM57" i="9"/>
  <c r="AB57" i="9"/>
  <c r="AD57" i="9" s="1"/>
  <c r="Y57" i="9"/>
  <c r="U57" i="9"/>
  <c r="Q57" i="9"/>
  <c r="M57" i="9"/>
  <c r="I57" i="9"/>
  <c r="E57" i="9"/>
  <c r="AL45" i="9"/>
  <c r="AJ45" i="9"/>
  <c r="AI45" i="9"/>
  <c r="AG45" i="9"/>
  <c r="AE45" i="9"/>
  <c r="AC45" i="9"/>
  <c r="X45" i="9"/>
  <c r="T45" i="9"/>
  <c r="P45" i="9"/>
  <c r="L45" i="9"/>
  <c r="H45" i="9"/>
  <c r="D45" i="9"/>
  <c r="A45" i="9"/>
  <c r="A203" i="9" s="1"/>
  <c r="AR44" i="9"/>
  <c r="AQ44" i="9"/>
  <c r="AP44" i="9"/>
  <c r="AO44" i="9"/>
  <c r="AN44" i="9"/>
  <c r="AM44" i="9"/>
  <c r="AB44" i="9"/>
  <c r="AH44" i="9" s="1"/>
  <c r="Y44" i="9"/>
  <c r="U44" i="9"/>
  <c r="Q44" i="9"/>
  <c r="M44" i="9"/>
  <c r="I44" i="9"/>
  <c r="E44" i="9"/>
  <c r="AR43" i="9"/>
  <c r="AQ43" i="9"/>
  <c r="AP43" i="9"/>
  <c r="AO43" i="9"/>
  <c r="AN43" i="9"/>
  <c r="AM43" i="9"/>
  <c r="AB43" i="9"/>
  <c r="AH43" i="9" s="1"/>
  <c r="Y43" i="9"/>
  <c r="U43" i="9"/>
  <c r="Q43" i="9"/>
  <c r="M43" i="9"/>
  <c r="I43" i="9"/>
  <c r="E43" i="9"/>
  <c r="AR42" i="9"/>
  <c r="AQ42" i="9"/>
  <c r="AP42" i="9"/>
  <c r="AO42" i="9"/>
  <c r="AN42" i="9"/>
  <c r="AM42" i="9"/>
  <c r="AB42" i="9"/>
  <c r="Y42" i="9"/>
  <c r="U42" i="9"/>
  <c r="Q42" i="9"/>
  <c r="M42" i="9"/>
  <c r="I42" i="9"/>
  <c r="E42" i="9"/>
  <c r="AR41" i="9"/>
  <c r="AQ41" i="9"/>
  <c r="AP41" i="9"/>
  <c r="AO41" i="9"/>
  <c r="AN41" i="9"/>
  <c r="AM41" i="9"/>
  <c r="AB41" i="9"/>
  <c r="AD41" i="9" s="1"/>
  <c r="Y41" i="9"/>
  <c r="U41" i="9"/>
  <c r="Q41" i="9"/>
  <c r="M41" i="9"/>
  <c r="I41" i="9"/>
  <c r="E41" i="9"/>
  <c r="AR40" i="9"/>
  <c r="AQ40" i="9"/>
  <c r="AP40" i="9"/>
  <c r="AO40" i="9"/>
  <c r="AN40" i="9"/>
  <c r="AM40" i="9"/>
  <c r="AB40" i="9"/>
  <c r="AF40" i="9" s="1"/>
  <c r="Y40" i="9"/>
  <c r="U40" i="9"/>
  <c r="Q40" i="9"/>
  <c r="M40" i="9"/>
  <c r="I40" i="9"/>
  <c r="E40" i="9"/>
  <c r="AR39" i="9"/>
  <c r="AQ39" i="9"/>
  <c r="AP39" i="9"/>
  <c r="AO39" i="9"/>
  <c r="AN39" i="9"/>
  <c r="AM39" i="9"/>
  <c r="AB39" i="9"/>
  <c r="AH39" i="9" s="1"/>
  <c r="Y39" i="9"/>
  <c r="U39" i="9"/>
  <c r="Q39" i="9"/>
  <c r="M39" i="9"/>
  <c r="I39" i="9"/>
  <c r="E39" i="9"/>
  <c r="AR38" i="9"/>
  <c r="AQ38" i="9"/>
  <c r="AP38" i="9"/>
  <c r="AO38" i="9"/>
  <c r="AN38" i="9"/>
  <c r="AM38" i="9"/>
  <c r="AB38" i="9"/>
  <c r="AD38" i="9" s="1"/>
  <c r="Y38" i="9"/>
  <c r="U38" i="9"/>
  <c r="Q38" i="9"/>
  <c r="M38" i="9"/>
  <c r="I38" i="9"/>
  <c r="E38" i="9"/>
  <c r="AR37" i="9"/>
  <c r="AQ37" i="9"/>
  <c r="AP37" i="9"/>
  <c r="AO37" i="9"/>
  <c r="AN37" i="9"/>
  <c r="AM37" i="9"/>
  <c r="AB37" i="9"/>
  <c r="AD37" i="9" s="1"/>
  <c r="Y37" i="9"/>
  <c r="U37" i="9"/>
  <c r="Q37" i="9"/>
  <c r="M37" i="9"/>
  <c r="I37" i="9"/>
  <c r="E37" i="9"/>
  <c r="AR36" i="9"/>
  <c r="AQ36" i="9"/>
  <c r="AP36" i="9"/>
  <c r="AO36" i="9"/>
  <c r="AN36" i="9"/>
  <c r="AM36" i="9"/>
  <c r="AB36" i="9"/>
  <c r="AF36" i="9" s="1"/>
  <c r="Y36" i="9"/>
  <c r="U36" i="9"/>
  <c r="Q36" i="9"/>
  <c r="M36" i="9"/>
  <c r="I36" i="9"/>
  <c r="E36" i="9"/>
  <c r="AR35" i="9"/>
  <c r="AQ35" i="9"/>
  <c r="AP35" i="9"/>
  <c r="AO35" i="9"/>
  <c r="AN35" i="9"/>
  <c r="AM35" i="9"/>
  <c r="AB35" i="9"/>
  <c r="AH35" i="9" s="1"/>
  <c r="Y35" i="9"/>
  <c r="U35" i="9"/>
  <c r="Q35" i="9"/>
  <c r="M35" i="9"/>
  <c r="I35" i="9"/>
  <c r="E35" i="9"/>
  <c r="AR34" i="9"/>
  <c r="AQ34" i="9"/>
  <c r="AP34" i="9"/>
  <c r="AO34" i="9"/>
  <c r="AN34" i="9"/>
  <c r="AM34" i="9"/>
  <c r="AB34" i="9"/>
  <c r="Y34" i="9"/>
  <c r="U34" i="9"/>
  <c r="Q34" i="9"/>
  <c r="M34" i="9"/>
  <c r="I34" i="9"/>
  <c r="E34" i="9"/>
  <c r="AR33" i="9"/>
  <c r="AQ33" i="9"/>
  <c r="AP33" i="9"/>
  <c r="AO33" i="9"/>
  <c r="AN33" i="9"/>
  <c r="AM33" i="9"/>
  <c r="AB33" i="9"/>
  <c r="AF33" i="9" s="1"/>
  <c r="Y33" i="9"/>
  <c r="U33" i="9"/>
  <c r="Q33" i="9"/>
  <c r="M33" i="9"/>
  <c r="I33" i="9"/>
  <c r="E33" i="9"/>
  <c r="AR32" i="9"/>
  <c r="AQ32" i="9"/>
  <c r="AP32" i="9"/>
  <c r="AO32" i="9"/>
  <c r="AN32" i="9"/>
  <c r="AM32" i="9"/>
  <c r="AB32" i="9"/>
  <c r="AD32" i="9" s="1"/>
  <c r="Y32" i="9"/>
  <c r="U32" i="9"/>
  <c r="Q32" i="9"/>
  <c r="M32" i="9"/>
  <c r="I32" i="9"/>
  <c r="E32" i="9"/>
  <c r="AR31" i="9"/>
  <c r="AQ31" i="9"/>
  <c r="AP31" i="9"/>
  <c r="AO31" i="9"/>
  <c r="AN31" i="9"/>
  <c r="AM31" i="9"/>
  <c r="AB31" i="9"/>
  <c r="AD31" i="9" s="1"/>
  <c r="Y31" i="9"/>
  <c r="U31" i="9"/>
  <c r="Q31" i="9"/>
  <c r="M31" i="9"/>
  <c r="I31" i="9"/>
  <c r="E31" i="9"/>
  <c r="AR30" i="9"/>
  <c r="AQ30" i="9"/>
  <c r="AP30" i="9"/>
  <c r="AO30" i="9"/>
  <c r="AN30" i="9"/>
  <c r="AM30" i="9"/>
  <c r="AB30" i="9"/>
  <c r="Y30" i="9"/>
  <c r="U30" i="9"/>
  <c r="Q30" i="9"/>
  <c r="M30" i="9"/>
  <c r="I30" i="9"/>
  <c r="E30" i="9"/>
  <c r="AR29" i="9"/>
  <c r="AQ29" i="9"/>
  <c r="AP29" i="9"/>
  <c r="AO29" i="9"/>
  <c r="AN29" i="9"/>
  <c r="AM29" i="9"/>
  <c r="AB29" i="9"/>
  <c r="Y29" i="9"/>
  <c r="U29" i="9"/>
  <c r="Q29" i="9"/>
  <c r="M29" i="9"/>
  <c r="I29" i="9"/>
  <c r="E29" i="9"/>
  <c r="AR28" i="9"/>
  <c r="AQ28" i="9"/>
  <c r="AP28" i="9"/>
  <c r="AO28" i="9"/>
  <c r="AN28" i="9"/>
  <c r="AM28" i="9"/>
  <c r="AB28" i="9"/>
  <c r="Y28" i="9"/>
  <c r="U28" i="9"/>
  <c r="Q28" i="9"/>
  <c r="M28" i="9"/>
  <c r="I28" i="9"/>
  <c r="E28" i="9"/>
  <c r="AR27" i="9"/>
  <c r="AQ27" i="9"/>
  <c r="AP27" i="9"/>
  <c r="AO27" i="9"/>
  <c r="AN27" i="9"/>
  <c r="AM27" i="9"/>
  <c r="AB27" i="9"/>
  <c r="Y27" i="9"/>
  <c r="U27" i="9"/>
  <c r="Q27" i="9"/>
  <c r="M27" i="9"/>
  <c r="I27" i="9"/>
  <c r="E27" i="9"/>
  <c r="AR26" i="9"/>
  <c r="AQ26" i="9"/>
  <c r="AP26" i="9"/>
  <c r="AO26" i="9"/>
  <c r="AN26" i="9"/>
  <c r="AM26" i="9"/>
  <c r="AB26" i="9"/>
  <c r="AF26" i="9" s="1"/>
  <c r="Y26" i="9"/>
  <c r="U26" i="9"/>
  <c r="Q26" i="9"/>
  <c r="M26" i="9"/>
  <c r="I26" i="9"/>
  <c r="E26" i="9"/>
  <c r="AR25" i="9"/>
  <c r="AQ25" i="9"/>
  <c r="AP25" i="9"/>
  <c r="AO25" i="9"/>
  <c r="AN25" i="9"/>
  <c r="AM25" i="9"/>
  <c r="AB25" i="9"/>
  <c r="AH25" i="9" s="1"/>
  <c r="Y25" i="9"/>
  <c r="U25" i="9"/>
  <c r="Q25" i="9"/>
  <c r="M25" i="9"/>
  <c r="I25" i="9"/>
  <c r="E25" i="9"/>
  <c r="AR24" i="9"/>
  <c r="AQ24" i="9"/>
  <c r="AP24" i="9"/>
  <c r="AO24" i="9"/>
  <c r="AN24" i="9"/>
  <c r="AM24" i="9"/>
  <c r="AB24" i="9"/>
  <c r="AD24" i="9" s="1"/>
  <c r="Y24" i="9"/>
  <c r="U24" i="9"/>
  <c r="Q24" i="9"/>
  <c r="M24" i="9"/>
  <c r="I24" i="9"/>
  <c r="E24" i="9"/>
  <c r="AR23" i="9"/>
  <c r="AQ23" i="9"/>
  <c r="AP23" i="9"/>
  <c r="AO23" i="9"/>
  <c r="AN23" i="9"/>
  <c r="AM23" i="9"/>
  <c r="AB23" i="9"/>
  <c r="Y23" i="9"/>
  <c r="U23" i="9"/>
  <c r="Q23" i="9"/>
  <c r="M23" i="9"/>
  <c r="I23" i="9"/>
  <c r="E23" i="9"/>
  <c r="AR22" i="9"/>
  <c r="AQ22" i="9"/>
  <c r="AP22" i="9"/>
  <c r="AO22" i="9"/>
  <c r="AN22" i="9"/>
  <c r="AM22" i="9"/>
  <c r="AB22" i="9"/>
  <c r="AD22" i="9" s="1"/>
  <c r="Y22" i="9"/>
  <c r="U22" i="9"/>
  <c r="Q22" i="9"/>
  <c r="M22" i="9"/>
  <c r="I22" i="9"/>
  <c r="E22" i="9"/>
  <c r="AR21" i="9"/>
  <c r="AQ21" i="9"/>
  <c r="AP21" i="9"/>
  <c r="AO21" i="9"/>
  <c r="AN21" i="9"/>
  <c r="AM21" i="9"/>
  <c r="AB21" i="9"/>
  <c r="AH21" i="9" s="1"/>
  <c r="Y21" i="9"/>
  <c r="U21" i="9"/>
  <c r="Q21" i="9"/>
  <c r="M21" i="9"/>
  <c r="I21" i="9"/>
  <c r="E21" i="9"/>
  <c r="AR20" i="9"/>
  <c r="AQ20" i="9"/>
  <c r="AP20" i="9"/>
  <c r="AO20" i="9"/>
  <c r="AN20" i="9"/>
  <c r="AM20" i="9"/>
  <c r="AB20" i="9"/>
  <c r="AD20" i="9" s="1"/>
  <c r="Y20" i="9"/>
  <c r="U20" i="9"/>
  <c r="Q20" i="9"/>
  <c r="M20" i="9"/>
  <c r="I20" i="9"/>
  <c r="E20" i="9"/>
  <c r="AR19" i="9"/>
  <c r="AQ19" i="9"/>
  <c r="AP19" i="9"/>
  <c r="AO19" i="9"/>
  <c r="AN19" i="9"/>
  <c r="AM19" i="9"/>
  <c r="AB19" i="9"/>
  <c r="Y19" i="9"/>
  <c r="U19" i="9"/>
  <c r="Q19" i="9"/>
  <c r="M19" i="9"/>
  <c r="I19" i="9"/>
  <c r="E19" i="9"/>
  <c r="AR18" i="9"/>
  <c r="AQ18" i="9"/>
  <c r="AP18" i="9"/>
  <c r="AO18" i="9"/>
  <c r="AN18" i="9"/>
  <c r="AM18" i="9"/>
  <c r="AB18" i="9"/>
  <c r="AD18" i="9" s="1"/>
  <c r="Y18" i="9"/>
  <c r="U18" i="9"/>
  <c r="Q18" i="9"/>
  <c r="M18" i="9"/>
  <c r="I18" i="9"/>
  <c r="E18" i="9"/>
  <c r="AR17" i="9"/>
  <c r="AQ17" i="9"/>
  <c r="AP17" i="9"/>
  <c r="AO17" i="9"/>
  <c r="AN17" i="9"/>
  <c r="AM17" i="9"/>
  <c r="AB17" i="9"/>
  <c r="AH17" i="9" s="1"/>
  <c r="Y17" i="9"/>
  <c r="U17" i="9"/>
  <c r="Q17" i="9"/>
  <c r="M17" i="9"/>
  <c r="I17" i="9"/>
  <c r="E17" i="9"/>
  <c r="AR16" i="9"/>
  <c r="AQ16" i="9"/>
  <c r="AP16" i="9"/>
  <c r="AO16" i="9"/>
  <c r="AN16" i="9"/>
  <c r="AM16" i="9"/>
  <c r="AB16" i="9"/>
  <c r="AF16" i="9" s="1"/>
  <c r="Y16" i="9"/>
  <c r="U16" i="9"/>
  <c r="Q16" i="9"/>
  <c r="M16" i="9"/>
  <c r="I16" i="9"/>
  <c r="E16" i="9"/>
  <c r="AR15" i="9"/>
  <c r="AQ15" i="9"/>
  <c r="AP15" i="9"/>
  <c r="AO15" i="9"/>
  <c r="AN15" i="9"/>
  <c r="AM15" i="9"/>
  <c r="AB15" i="9"/>
  <c r="AF15" i="9" s="1"/>
  <c r="Y15" i="9"/>
  <c r="U15" i="9"/>
  <c r="Q15" i="9"/>
  <c r="M15" i="9"/>
  <c r="I15" i="9"/>
  <c r="E15" i="9"/>
  <c r="AR14" i="9"/>
  <c r="AQ14" i="9"/>
  <c r="AP14" i="9"/>
  <c r="AO14" i="9"/>
  <c r="AN14" i="9"/>
  <c r="AM14" i="9"/>
  <c r="AB14" i="9"/>
  <c r="AH14" i="9" s="1"/>
  <c r="Y14" i="9"/>
  <c r="U14" i="9"/>
  <c r="Q14" i="9"/>
  <c r="M14" i="9"/>
  <c r="I14" i="9"/>
  <c r="E14" i="9"/>
  <c r="AR13" i="9"/>
  <c r="AQ13" i="9"/>
  <c r="AP13" i="9"/>
  <c r="AO13" i="9"/>
  <c r="AN13" i="9"/>
  <c r="AM13" i="9"/>
  <c r="AB13" i="9"/>
  <c r="AH13" i="9" s="1"/>
  <c r="Y13" i="9"/>
  <c r="U13" i="9"/>
  <c r="Q13" i="9"/>
  <c r="M13" i="9"/>
  <c r="I13" i="9"/>
  <c r="E13" i="9"/>
  <c r="AR12" i="9"/>
  <c r="AQ12" i="9"/>
  <c r="AP12" i="9"/>
  <c r="AO12" i="9"/>
  <c r="AN12" i="9"/>
  <c r="AM12" i="9"/>
  <c r="AB12" i="9"/>
  <c r="AH12" i="9" s="1"/>
  <c r="Y12" i="9"/>
  <c r="U12" i="9"/>
  <c r="Q12" i="9"/>
  <c r="M12" i="9"/>
  <c r="I12" i="9"/>
  <c r="E12" i="9"/>
  <c r="AR11" i="9"/>
  <c r="AQ11" i="9"/>
  <c r="AP11" i="9"/>
  <c r="AO11" i="9"/>
  <c r="AN11" i="9"/>
  <c r="AM11" i="9"/>
  <c r="AB11" i="9"/>
  <c r="AD11" i="9" s="1"/>
  <c r="Y11" i="9"/>
  <c r="U11" i="9"/>
  <c r="Q11" i="9"/>
  <c r="M11" i="9"/>
  <c r="I11" i="9"/>
  <c r="E11" i="9"/>
  <c r="AR10" i="9"/>
  <c r="AQ10" i="9"/>
  <c r="AP10" i="9"/>
  <c r="AO10" i="9"/>
  <c r="AN10" i="9"/>
  <c r="AM10" i="9"/>
  <c r="AB10" i="9"/>
  <c r="AD10" i="9" s="1"/>
  <c r="Y10" i="9"/>
  <c r="U10" i="9"/>
  <c r="Q10" i="9"/>
  <c r="M10" i="9"/>
  <c r="I10" i="9"/>
  <c r="E10" i="9"/>
  <c r="AR9" i="9"/>
  <c r="AQ9" i="9"/>
  <c r="AP9" i="9"/>
  <c r="AO9" i="9"/>
  <c r="AN9" i="9"/>
  <c r="AM9" i="9"/>
  <c r="AB9" i="9"/>
  <c r="AD9" i="9" s="1"/>
  <c r="Y9" i="9"/>
  <c r="U9" i="9"/>
  <c r="Q9" i="9"/>
  <c r="M9" i="9"/>
  <c r="I9" i="9"/>
  <c r="E9" i="9"/>
  <c r="AR8" i="9"/>
  <c r="AQ8" i="9"/>
  <c r="AP8" i="9"/>
  <c r="AO8" i="9"/>
  <c r="AN8" i="9"/>
  <c r="AM8" i="9"/>
  <c r="AB8" i="9"/>
  <c r="AH8" i="9" s="1"/>
  <c r="Y8" i="9"/>
  <c r="U8" i="9"/>
  <c r="Q8" i="9"/>
  <c r="M8" i="9"/>
  <c r="I8" i="9"/>
  <c r="E8" i="9"/>
  <c r="AR7" i="9"/>
  <c r="AQ7" i="9"/>
  <c r="AP7" i="9"/>
  <c r="AO7" i="9"/>
  <c r="AN7" i="9"/>
  <c r="AM7" i="9"/>
  <c r="AB7" i="9"/>
  <c r="AD7" i="9" s="1"/>
  <c r="Y7" i="9"/>
  <c r="U7" i="9"/>
  <c r="Q7" i="9"/>
  <c r="M7" i="9"/>
  <c r="I7" i="9"/>
  <c r="E7" i="9"/>
  <c r="H203" i="9" l="1"/>
  <c r="L203" i="9"/>
  <c r="P203" i="9"/>
  <c r="T203" i="9"/>
  <c r="Y201" i="9"/>
  <c r="AA182" i="9" s="1"/>
  <c r="X203" i="9"/>
  <c r="AC203" i="9"/>
  <c r="AE203" i="9"/>
  <c r="AG203" i="9"/>
  <c r="AI203" i="9"/>
  <c r="AJ203" i="9"/>
  <c r="D203" i="9"/>
  <c r="AL203" i="9"/>
  <c r="Q152" i="9"/>
  <c r="S112" i="9" s="1"/>
  <c r="AD142" i="9"/>
  <c r="AA170" i="9"/>
  <c r="AA195" i="9"/>
  <c r="AA198" i="9"/>
  <c r="AH67" i="9"/>
  <c r="AA174" i="9"/>
  <c r="AH37" i="9"/>
  <c r="AH120" i="9"/>
  <c r="AH79" i="9"/>
  <c r="AF142" i="9"/>
  <c r="AF81" i="9"/>
  <c r="AF37" i="9"/>
  <c r="AH81" i="9"/>
  <c r="AF79" i="9"/>
  <c r="I152" i="9"/>
  <c r="K112" i="9" s="1"/>
  <c r="AF104" i="9"/>
  <c r="AH71" i="9"/>
  <c r="AH128" i="9"/>
  <c r="AD149" i="9"/>
  <c r="AH193" i="9"/>
  <c r="AH59" i="9"/>
  <c r="AH7" i="9"/>
  <c r="AA192" i="9"/>
  <c r="AH149" i="9"/>
  <c r="AA180" i="9"/>
  <c r="AA199" i="9"/>
  <c r="AF7" i="9"/>
  <c r="AF67" i="9"/>
  <c r="AH118" i="9"/>
  <c r="AH189" i="9"/>
  <c r="AD184" i="9"/>
  <c r="AH22" i="9"/>
  <c r="AH113" i="9"/>
  <c r="AA188" i="9"/>
  <c r="AD138" i="9"/>
  <c r="AH104" i="9"/>
  <c r="AH114" i="9"/>
  <c r="AF138" i="9"/>
  <c r="AA194" i="9"/>
  <c r="AH173" i="9"/>
  <c r="AF120" i="9"/>
  <c r="AA164" i="9"/>
  <c r="AA167" i="9"/>
  <c r="AA178" i="9"/>
  <c r="AF113" i="9"/>
  <c r="AF184" i="9"/>
  <c r="AB45" i="9"/>
  <c r="AD45" i="9" s="1"/>
  <c r="AH72" i="9"/>
  <c r="E152" i="9"/>
  <c r="G147" i="9" s="1"/>
  <c r="AA184" i="9"/>
  <c r="AF20" i="9"/>
  <c r="AH171" i="9"/>
  <c r="AD23" i="9"/>
  <c r="AF23" i="9"/>
  <c r="AH23" i="9"/>
  <c r="AD199" i="9"/>
  <c r="AF199" i="9"/>
  <c r="AH170" i="9"/>
  <c r="AD170" i="9"/>
  <c r="AF170" i="9"/>
  <c r="AH19" i="9"/>
  <c r="AF19" i="9"/>
  <c r="AH70" i="9"/>
  <c r="AH31" i="9"/>
  <c r="AD66" i="9"/>
  <c r="AH66" i="9"/>
  <c r="AF119" i="9"/>
  <c r="AH119" i="9"/>
  <c r="AH150" i="9"/>
  <c r="AF171" i="9"/>
  <c r="AH20" i="9"/>
  <c r="AH38" i="9"/>
  <c r="AF38" i="9"/>
  <c r="AF165" i="9"/>
  <c r="AH199" i="9"/>
  <c r="AD150" i="9"/>
  <c r="AF31" i="9"/>
  <c r="AN45" i="9"/>
  <c r="AF66" i="9"/>
  <c r="M45" i="9"/>
  <c r="O24" i="9" s="1"/>
  <c r="AH112" i="9"/>
  <c r="AF112" i="9"/>
  <c r="AD112" i="9"/>
  <c r="U45" i="9"/>
  <c r="W43" i="9" s="1"/>
  <c r="AF24" i="9"/>
  <c r="AH136" i="9"/>
  <c r="AF136" i="9"/>
  <c r="AD175" i="9"/>
  <c r="AH24" i="9"/>
  <c r="AD87" i="9"/>
  <c r="AH87" i="9"/>
  <c r="AF108" i="9"/>
  <c r="AD136" i="9"/>
  <c r="AF175" i="9"/>
  <c r="AF59" i="9"/>
  <c r="AF87" i="9"/>
  <c r="AH108" i="9"/>
  <c r="AF62" i="9"/>
  <c r="AD111" i="9"/>
  <c r="AD164" i="9"/>
  <c r="AH58" i="9"/>
  <c r="AH69" i="9"/>
  <c r="AF96" i="9"/>
  <c r="AH164" i="9"/>
  <c r="AF188" i="9"/>
  <c r="AH96" i="9"/>
  <c r="AD148" i="9"/>
  <c r="AD26" i="9"/>
  <c r="AH36" i="9"/>
  <c r="AF57" i="9"/>
  <c r="AF61" i="9"/>
  <c r="AH92" i="9"/>
  <c r="AD92" i="9"/>
  <c r="AD102" i="9"/>
  <c r="AH106" i="9"/>
  <c r="AF110" i="9"/>
  <c r="AH148" i="9"/>
  <c r="AH127" i="9"/>
  <c r="AF127" i="9"/>
  <c r="AF147" i="9"/>
  <c r="AD127" i="9"/>
  <c r="AH147" i="9"/>
  <c r="AF11" i="9"/>
  <c r="AD21" i="9"/>
  <c r="AD25" i="9"/>
  <c r="AF75" i="9"/>
  <c r="AD85" i="9"/>
  <c r="AF85" i="9"/>
  <c r="AD130" i="9"/>
  <c r="AH137" i="9"/>
  <c r="AH11" i="9"/>
  <c r="AF21" i="9"/>
  <c r="AF25" i="9"/>
  <c r="AH32" i="9"/>
  <c r="AH75" i="9"/>
  <c r="AD78" i="9"/>
  <c r="AD101" i="9"/>
  <c r="AA169" i="9"/>
  <c r="AA179" i="9"/>
  <c r="AF17" i="9"/>
  <c r="AD71" i="9"/>
  <c r="AH78" i="9"/>
  <c r="AF101" i="9"/>
  <c r="AH130" i="9"/>
  <c r="AH172" i="9"/>
  <c r="AF200" i="9"/>
  <c r="AH27" i="9"/>
  <c r="AF27" i="9"/>
  <c r="AD27" i="9"/>
  <c r="AH90" i="9"/>
  <c r="AF90" i="9"/>
  <c r="AD90" i="9"/>
  <c r="AD103" i="9"/>
  <c r="AH103" i="9"/>
  <c r="AD174" i="9"/>
  <c r="AH174" i="9"/>
  <c r="AF174" i="9"/>
  <c r="AF107" i="9"/>
  <c r="AF58" i="9"/>
  <c r="AH62" i="9"/>
  <c r="AF65" i="9"/>
  <c r="AF69" i="9"/>
  <c r="AD73" i="9"/>
  <c r="AH107" i="9"/>
  <c r="AF111" i="9"/>
  <c r="AH115" i="9"/>
  <c r="AF115" i="9"/>
  <c r="AD188" i="9"/>
  <c r="AH65" i="9"/>
  <c r="AF73" i="9"/>
  <c r="AH33" i="9"/>
  <c r="AD36" i="9"/>
  <c r="AD61" i="9"/>
  <c r="AF106" i="9"/>
  <c r="AD110" i="9"/>
  <c r="AD131" i="9"/>
  <c r="AH131" i="9"/>
  <c r="AA183" i="9"/>
  <c r="AA176" i="9"/>
  <c r="AA200" i="9"/>
  <c r="AA166" i="9"/>
  <c r="AA193" i="9"/>
  <c r="AA181" i="9"/>
  <c r="AH26" i="9"/>
  <c r="AH57" i="9"/>
  <c r="AF92" i="9"/>
  <c r="AF102" i="9"/>
  <c r="AD183" i="9"/>
  <c r="AF39" i="9"/>
  <c r="AN152" i="9"/>
  <c r="AF137" i="9"/>
  <c r="AF183" i="9"/>
  <c r="AF32" i="9"/>
  <c r="AF176" i="9"/>
  <c r="AH190" i="9"/>
  <c r="AF190" i="9"/>
  <c r="AD17" i="9"/>
  <c r="AH85" i="9"/>
  <c r="AD172" i="9"/>
  <c r="AH176" i="9"/>
  <c r="AD190" i="9"/>
  <c r="AD200" i="9"/>
  <c r="AA175" i="9"/>
  <c r="AF182" i="9"/>
  <c r="AH182" i="9"/>
  <c r="AA186" i="9"/>
  <c r="AA196" i="9"/>
  <c r="AF105" i="9"/>
  <c r="AD140" i="9"/>
  <c r="AD44" i="9"/>
  <c r="AH60" i="9"/>
  <c r="AF68" i="9"/>
  <c r="AD100" i="9"/>
  <c r="AH105" i="9"/>
  <c r="AF140" i="9"/>
  <c r="AF44" i="9"/>
  <c r="AH68" i="9"/>
  <c r="AD72" i="9"/>
  <c r="AF100" i="9"/>
  <c r="AH109" i="9"/>
  <c r="AD114" i="9"/>
  <c r="AD118" i="9"/>
  <c r="AD173" i="9"/>
  <c r="AF181" i="9"/>
  <c r="AD193" i="9"/>
  <c r="AF22" i="9"/>
  <c r="AD128" i="9"/>
  <c r="AF151" i="9"/>
  <c r="AH181" i="9"/>
  <c r="AF189" i="9"/>
  <c r="AH83" i="9"/>
  <c r="AF83" i="9"/>
  <c r="AD83" i="9"/>
  <c r="AH30" i="9"/>
  <c r="AD30" i="9"/>
  <c r="AH9" i="9"/>
  <c r="AF9" i="9"/>
  <c r="AH42" i="9"/>
  <c r="AF42" i="9"/>
  <c r="AD42" i="9"/>
  <c r="AH64" i="9"/>
  <c r="AF64" i="9"/>
  <c r="AD64" i="9"/>
  <c r="AF30" i="9"/>
  <c r="AD126" i="9"/>
  <c r="AH135" i="9"/>
  <c r="AF135" i="9"/>
  <c r="AD135" i="9"/>
  <c r="AD8" i="9"/>
  <c r="AM45" i="9"/>
  <c r="AH98" i="9"/>
  <c r="AF98" i="9"/>
  <c r="AF126" i="9"/>
  <c r="U152" i="9"/>
  <c r="AF8" i="9"/>
  <c r="AD98" i="9"/>
  <c r="AF139" i="9"/>
  <c r="AH139" i="9"/>
  <c r="AD139" i="9"/>
  <c r="AH29" i="9"/>
  <c r="AF29" i="9"/>
  <c r="AD29" i="9"/>
  <c r="AD82" i="9"/>
  <c r="AF82" i="9"/>
  <c r="AH86" i="9"/>
  <c r="AF86" i="9"/>
  <c r="AD86" i="9"/>
  <c r="AD125" i="9"/>
  <c r="AF125" i="9"/>
  <c r="AD77" i="9"/>
  <c r="AF77" i="9"/>
  <c r="AD93" i="9"/>
  <c r="AH93" i="9"/>
  <c r="AM152" i="9"/>
  <c r="AF93" i="9"/>
  <c r="AH124" i="9"/>
  <c r="AF124" i="9"/>
  <c r="AD124" i="9"/>
  <c r="AO152" i="9"/>
  <c r="AF76" i="9"/>
  <c r="AH76" i="9"/>
  <c r="AD145" i="9"/>
  <c r="AD76" i="9"/>
  <c r="AF145" i="9"/>
  <c r="AD141" i="9"/>
  <c r="AH166" i="9"/>
  <c r="AF166" i="9"/>
  <c r="AM201" i="9"/>
  <c r="AD35" i="9"/>
  <c r="AF141" i="9"/>
  <c r="AD166" i="9"/>
  <c r="AF10" i="9"/>
  <c r="AO45" i="9"/>
  <c r="AF35" i="9"/>
  <c r="AD43" i="9"/>
  <c r="AH10" i="9"/>
  <c r="AF43" i="9"/>
  <c r="AP201" i="9"/>
  <c r="AB201" i="9"/>
  <c r="AH165" i="9"/>
  <c r="E45" i="9"/>
  <c r="AF180" i="9"/>
  <c r="AD180" i="9"/>
  <c r="AD91" i="9"/>
  <c r="AH180" i="9"/>
  <c r="AF192" i="9"/>
  <c r="AH192" i="9"/>
  <c r="AD192" i="9"/>
  <c r="AH34" i="9"/>
  <c r="AF34" i="9"/>
  <c r="AD34" i="9"/>
  <c r="AF80" i="9"/>
  <c r="AH80" i="9"/>
  <c r="AD80" i="9"/>
  <c r="AH91" i="9"/>
  <c r="AF123" i="9"/>
  <c r="AR201" i="9"/>
  <c r="AD14" i="9"/>
  <c r="AD15" i="9"/>
  <c r="AH16" i="9"/>
  <c r="AD132" i="9"/>
  <c r="AF144" i="9"/>
  <c r="AF14" i="9"/>
  <c r="AD13" i="9"/>
  <c r="AH15" i="9"/>
  <c r="AH197" i="9"/>
  <c r="AF197" i="9"/>
  <c r="AF13" i="9"/>
  <c r="AH74" i="9"/>
  <c r="AF74" i="9"/>
  <c r="AD74" i="9"/>
  <c r="AF89" i="9"/>
  <c r="AH89" i="9"/>
  <c r="AF95" i="9"/>
  <c r="AD197" i="9"/>
  <c r="AD12" i="9"/>
  <c r="AD89" i="9"/>
  <c r="AD94" i="9"/>
  <c r="AH95" i="9"/>
  <c r="AH121" i="9"/>
  <c r="AF121" i="9"/>
  <c r="AD121" i="9"/>
  <c r="AQ201" i="9"/>
  <c r="AF12" i="9"/>
  <c r="AD39" i="9"/>
  <c r="AH84" i="9"/>
  <c r="AF84" i="9"/>
  <c r="AD84" i="9"/>
  <c r="AF94" i="9"/>
  <c r="AF99" i="9"/>
  <c r="AH99" i="9"/>
  <c r="AD99" i="9"/>
  <c r="AD133" i="9"/>
  <c r="AH133" i="9"/>
  <c r="AP45" i="9"/>
  <c r="AD16" i="9"/>
  <c r="AH18" i="9"/>
  <c r="AF18" i="9"/>
  <c r="AH28" i="9"/>
  <c r="AD28" i="9"/>
  <c r="AF28" i="9"/>
  <c r="AH123" i="9"/>
  <c r="AD144" i="9"/>
  <c r="AH179" i="9"/>
  <c r="AF179" i="9"/>
  <c r="AQ45" i="9"/>
  <c r="AH40" i="9"/>
  <c r="AD40" i="9"/>
  <c r="AF132" i="9"/>
  <c r="AR45" i="9"/>
  <c r="AD196" i="9"/>
  <c r="AH196" i="9"/>
  <c r="AH122" i="9"/>
  <c r="AF122" i="9"/>
  <c r="AD122" i="9"/>
  <c r="AD167" i="9"/>
  <c r="AH167" i="9"/>
  <c r="AF196" i="9"/>
  <c r="AP152" i="9"/>
  <c r="AQ152" i="9"/>
  <c r="AH195" i="9"/>
  <c r="AF195" i="9"/>
  <c r="Q45" i="9"/>
  <c r="AD88" i="9"/>
  <c r="AD195" i="9"/>
  <c r="AD33" i="9"/>
  <c r="AR152" i="9"/>
  <c r="Y152" i="9" s="1"/>
  <c r="AF88" i="9"/>
  <c r="AD97" i="9"/>
  <c r="AD146" i="9"/>
  <c r="AH178" i="9"/>
  <c r="AF178" i="9"/>
  <c r="AD178" i="9"/>
  <c r="AH194" i="9"/>
  <c r="AF194" i="9"/>
  <c r="AF97" i="9"/>
  <c r="AH146" i="9"/>
  <c r="AD194" i="9"/>
  <c r="AH169" i="9"/>
  <c r="AF169" i="9"/>
  <c r="AD169" i="9"/>
  <c r="AF41" i="9"/>
  <c r="AD63" i="9"/>
  <c r="AF143" i="9"/>
  <c r="AH185" i="9"/>
  <c r="AF185" i="9"/>
  <c r="AD185" i="9"/>
  <c r="AH41" i="9"/>
  <c r="AF63" i="9"/>
  <c r="AF129" i="9"/>
  <c r="AD129" i="9"/>
  <c r="AH134" i="9"/>
  <c r="AF134" i="9"/>
  <c r="AH143" i="9"/>
  <c r="AD151" i="9"/>
  <c r="AB152" i="9"/>
  <c r="AH168" i="9"/>
  <c r="AF168" i="9"/>
  <c r="AF198" i="9"/>
  <c r="AD198" i="9"/>
  <c r="AN201" i="9"/>
  <c r="AD177" i="9"/>
  <c r="AD191" i="9"/>
  <c r="AD19" i="9"/>
  <c r="I45" i="9"/>
  <c r="AD60" i="9"/>
  <c r="AD109" i="9"/>
  <c r="AH117" i="9"/>
  <c r="AF117" i="9"/>
  <c r="AD117" i="9"/>
  <c r="M152" i="9"/>
  <c r="AO201" i="9"/>
  <c r="AF177" i="9"/>
  <c r="AF191" i="9"/>
  <c r="AH116" i="9"/>
  <c r="AF116" i="9"/>
  <c r="AD70" i="9"/>
  <c r="AA165" i="9"/>
  <c r="AA197" i="9"/>
  <c r="AA187" i="9"/>
  <c r="AA177" i="9"/>
  <c r="AA168" i="9"/>
  <c r="AA171" i="9"/>
  <c r="AF186" i="9"/>
  <c r="AD187" i="9"/>
  <c r="AA189" i="9"/>
  <c r="AA201" i="9"/>
  <c r="AA172" i="9"/>
  <c r="AH186" i="9"/>
  <c r="AF187" i="9"/>
  <c r="AA190" i="9"/>
  <c r="AD119" i="9"/>
  <c r="AA173" i="9"/>
  <c r="AA191" i="9"/>
  <c r="AB203" i="9" l="1"/>
  <c r="I201" i="9"/>
  <c r="AN203" i="9"/>
  <c r="AR203" i="9"/>
  <c r="AA185" i="9"/>
  <c r="U201" i="9"/>
  <c r="W167" i="9" s="1"/>
  <c r="AQ203" i="9"/>
  <c r="Q201" i="9"/>
  <c r="S175" i="9" s="1"/>
  <c r="AP203" i="9"/>
  <c r="M201" i="9"/>
  <c r="O200" i="9" s="1"/>
  <c r="AO203" i="9"/>
  <c r="Y203" i="9"/>
  <c r="U203" i="9"/>
  <c r="E201" i="9"/>
  <c r="G164" i="9" s="1"/>
  <c r="AM203" i="9"/>
  <c r="E203" i="9" s="1"/>
  <c r="Q203" i="9"/>
  <c r="M203" i="9"/>
  <c r="I203" i="9"/>
  <c r="S108" i="9"/>
  <c r="S65" i="9"/>
  <c r="S71" i="9"/>
  <c r="S86" i="9"/>
  <c r="S125" i="9"/>
  <c r="S72" i="9"/>
  <c r="S151" i="9"/>
  <c r="S63" i="9"/>
  <c r="S83" i="9"/>
  <c r="S59" i="9"/>
  <c r="S142" i="9"/>
  <c r="S85" i="9"/>
  <c r="S129" i="9"/>
  <c r="S146" i="9"/>
  <c r="S136" i="9"/>
  <c r="S98" i="9"/>
  <c r="S79" i="9"/>
  <c r="S115" i="9"/>
  <c r="S90" i="9"/>
  <c r="S133" i="9"/>
  <c r="S62" i="9"/>
  <c r="S91" i="9"/>
  <c r="S57" i="9"/>
  <c r="S110" i="9"/>
  <c r="S92" i="9"/>
  <c r="S67" i="9"/>
  <c r="S138" i="9"/>
  <c r="S99" i="9"/>
  <c r="S77" i="9"/>
  <c r="S127" i="9"/>
  <c r="S81" i="9"/>
  <c r="S87" i="9"/>
  <c r="S130" i="9"/>
  <c r="S148" i="9"/>
  <c r="S73" i="9"/>
  <c r="S103" i="9"/>
  <c r="S61" i="9"/>
  <c r="S134" i="9"/>
  <c r="S124" i="9"/>
  <c r="S120" i="9"/>
  <c r="S75" i="9"/>
  <c r="S104" i="9"/>
  <c r="S118" i="9"/>
  <c r="S132" i="9"/>
  <c r="S139" i="9"/>
  <c r="S100" i="9"/>
  <c r="S76" i="9"/>
  <c r="S122" i="9"/>
  <c r="S113" i="9"/>
  <c r="S135" i="9"/>
  <c r="S107" i="9"/>
  <c r="S82" i="9"/>
  <c r="S123" i="9"/>
  <c r="S89" i="9"/>
  <c r="S96" i="9"/>
  <c r="S93" i="9"/>
  <c r="S106" i="9"/>
  <c r="S109" i="9"/>
  <c r="S117" i="9"/>
  <c r="S94" i="9"/>
  <c r="S116" i="9"/>
  <c r="S131" i="9"/>
  <c r="S66" i="9"/>
  <c r="S145" i="9"/>
  <c r="S126" i="9"/>
  <c r="S101" i="9"/>
  <c r="S95" i="9"/>
  <c r="S58" i="9"/>
  <c r="S128" i="9"/>
  <c r="S137" i="9"/>
  <c r="S80" i="9"/>
  <c r="S74" i="9"/>
  <c r="S141" i="9"/>
  <c r="S97" i="9"/>
  <c r="S69" i="9"/>
  <c r="S84" i="9"/>
  <c r="S149" i="9"/>
  <c r="S140" i="9"/>
  <c r="S78" i="9"/>
  <c r="S60" i="9"/>
  <c r="S147" i="9"/>
  <c r="S102" i="9"/>
  <c r="S68" i="9"/>
  <c r="S150" i="9"/>
  <c r="S143" i="9"/>
  <c r="S88" i="9"/>
  <c r="S121" i="9"/>
  <c r="S70" i="9"/>
  <c r="S152" i="9"/>
  <c r="S64" i="9"/>
  <c r="S144" i="9"/>
  <c r="S105" i="9"/>
  <c r="S119" i="9"/>
  <c r="S114" i="9"/>
  <c r="S111" i="9"/>
  <c r="K67" i="9"/>
  <c r="G109" i="9"/>
  <c r="G119" i="9"/>
  <c r="G129" i="9"/>
  <c r="K119" i="9"/>
  <c r="G148" i="9"/>
  <c r="G134" i="9"/>
  <c r="G108" i="9"/>
  <c r="K114" i="9"/>
  <c r="G121" i="9"/>
  <c r="G125" i="9"/>
  <c r="G75" i="9"/>
  <c r="G104" i="9"/>
  <c r="G135" i="9"/>
  <c r="G66" i="9"/>
  <c r="K115" i="9"/>
  <c r="G102" i="9"/>
  <c r="G96" i="9"/>
  <c r="K126" i="9"/>
  <c r="K128" i="9"/>
  <c r="G140" i="9"/>
  <c r="G74" i="9"/>
  <c r="K138" i="9"/>
  <c r="G60" i="9"/>
  <c r="O25" i="9"/>
  <c r="G141" i="9"/>
  <c r="G70" i="9"/>
  <c r="G65" i="9"/>
  <c r="G87" i="9"/>
  <c r="G83" i="9"/>
  <c r="G59" i="9"/>
  <c r="G68" i="9"/>
  <c r="G105" i="9"/>
  <c r="G139" i="9"/>
  <c r="G149" i="9"/>
  <c r="G117" i="9"/>
  <c r="G143" i="9"/>
  <c r="K76" i="9"/>
  <c r="O35" i="9"/>
  <c r="K146" i="9"/>
  <c r="G103" i="9"/>
  <c r="G80" i="9"/>
  <c r="G89" i="9"/>
  <c r="K148" i="9"/>
  <c r="K132" i="9"/>
  <c r="K100" i="9"/>
  <c r="K85" i="9"/>
  <c r="K86" i="9"/>
  <c r="K88" i="9"/>
  <c r="K133" i="9"/>
  <c r="K105" i="9"/>
  <c r="K96" i="9"/>
  <c r="O16" i="9"/>
  <c r="K97" i="9"/>
  <c r="K141" i="9"/>
  <c r="G99" i="9"/>
  <c r="K75" i="9"/>
  <c r="K89" i="9"/>
  <c r="K134" i="9"/>
  <c r="K84" i="9"/>
  <c r="K95" i="9"/>
  <c r="K69" i="9"/>
  <c r="K94" i="9"/>
  <c r="K116" i="9"/>
  <c r="K90" i="9"/>
  <c r="K61" i="9"/>
  <c r="K107" i="9"/>
  <c r="G101" i="9"/>
  <c r="K77" i="9"/>
  <c r="K125" i="9"/>
  <c r="G112" i="9"/>
  <c r="O34" i="9"/>
  <c r="K102" i="9"/>
  <c r="K143" i="9"/>
  <c r="G132" i="9"/>
  <c r="K140" i="9"/>
  <c r="K147" i="9"/>
  <c r="K59" i="9"/>
  <c r="K79" i="9"/>
  <c r="O44" i="9"/>
  <c r="K64" i="9"/>
  <c r="K109" i="9"/>
  <c r="K135" i="9"/>
  <c r="K142" i="9"/>
  <c r="K60" i="9"/>
  <c r="K150" i="9"/>
  <c r="K62" i="9"/>
  <c r="W35" i="9"/>
  <c r="K91" i="9"/>
  <c r="K111" i="9"/>
  <c r="W37" i="9"/>
  <c r="AF45" i="9"/>
  <c r="K149" i="9"/>
  <c r="K70" i="9"/>
  <c r="K92" i="9"/>
  <c r="K93" i="9"/>
  <c r="K136" i="9"/>
  <c r="K110" i="9"/>
  <c r="O21" i="9"/>
  <c r="K113" i="9"/>
  <c r="K129" i="9"/>
  <c r="K127" i="9"/>
  <c r="W29" i="9"/>
  <c r="AH45" i="9"/>
  <c r="K71" i="9"/>
  <c r="K106" i="9"/>
  <c r="K74" i="9"/>
  <c r="K83" i="9"/>
  <c r="K63" i="9"/>
  <c r="K151" i="9"/>
  <c r="K99" i="9"/>
  <c r="W10" i="9"/>
  <c r="K144" i="9"/>
  <c r="K68" i="9"/>
  <c r="K87" i="9"/>
  <c r="K130" i="9"/>
  <c r="O23" i="9"/>
  <c r="K82" i="9"/>
  <c r="K123" i="9"/>
  <c r="K101" i="9"/>
  <c r="K145" i="9"/>
  <c r="W12" i="9"/>
  <c r="O36" i="9"/>
  <c r="K121" i="9"/>
  <c r="K120" i="9"/>
  <c r="K98" i="9"/>
  <c r="W32" i="9"/>
  <c r="K104" i="9"/>
  <c r="K73" i="9"/>
  <c r="K66" i="9"/>
  <c r="K139" i="9"/>
  <c r="K117" i="9"/>
  <c r="W34" i="9"/>
  <c r="K65" i="9"/>
  <c r="K80" i="9"/>
  <c r="K103" i="9"/>
  <c r="K72" i="9"/>
  <c r="K131" i="9"/>
  <c r="K124" i="9"/>
  <c r="W36" i="9"/>
  <c r="O7" i="9"/>
  <c r="K122" i="9"/>
  <c r="K137" i="9"/>
  <c r="K108" i="9"/>
  <c r="W42" i="9"/>
  <c r="O22" i="9"/>
  <c r="K78" i="9"/>
  <c r="K81" i="9"/>
  <c r="K152" i="9"/>
  <c r="K118" i="9"/>
  <c r="K57" i="9"/>
  <c r="K58" i="9"/>
  <c r="G88" i="9"/>
  <c r="O33" i="9"/>
  <c r="G124" i="9"/>
  <c r="O9" i="9"/>
  <c r="G120" i="9"/>
  <c r="G84" i="9"/>
  <c r="O39" i="9"/>
  <c r="G69" i="9"/>
  <c r="G82" i="9"/>
  <c r="G107" i="9"/>
  <c r="G150" i="9"/>
  <c r="G90" i="9"/>
  <c r="O38" i="9"/>
  <c r="G152" i="9"/>
  <c r="G76" i="9"/>
  <c r="O15" i="9"/>
  <c r="G114" i="9"/>
  <c r="G146" i="9"/>
  <c r="O10" i="9"/>
  <c r="W44" i="9"/>
  <c r="G115" i="9"/>
  <c r="G98" i="9"/>
  <c r="G61" i="9"/>
  <c r="G78" i="9"/>
  <c r="W41" i="9"/>
  <c r="G142" i="9"/>
  <c r="G57" i="9"/>
  <c r="O8" i="9"/>
  <c r="G95" i="9"/>
  <c r="G77" i="9"/>
  <c r="G67" i="9"/>
  <c r="G128" i="9"/>
  <c r="G144" i="9"/>
  <c r="W11" i="9"/>
  <c r="G118" i="9"/>
  <c r="G81" i="9"/>
  <c r="G123" i="9"/>
  <c r="O12" i="9"/>
  <c r="G133" i="9"/>
  <c r="O37" i="9"/>
  <c r="G97" i="9"/>
  <c r="G71" i="9"/>
  <c r="O42" i="9"/>
  <c r="W16" i="9"/>
  <c r="G63" i="9"/>
  <c r="G138" i="9"/>
  <c r="G92" i="9"/>
  <c r="G86" i="9"/>
  <c r="O30" i="9"/>
  <c r="O31" i="9"/>
  <c r="G126" i="9"/>
  <c r="G100" i="9"/>
  <c r="O32" i="9"/>
  <c r="G110" i="9"/>
  <c r="O17" i="9"/>
  <c r="G127" i="9"/>
  <c r="G73" i="9"/>
  <c r="O11" i="9"/>
  <c r="G64" i="9"/>
  <c r="G72" i="9"/>
  <c r="W31" i="9"/>
  <c r="O13" i="9"/>
  <c r="O41" i="9"/>
  <c r="G62" i="9"/>
  <c r="O27" i="9"/>
  <c r="O18" i="9"/>
  <c r="O43" i="9"/>
  <c r="W28" i="9"/>
  <c r="G85" i="9"/>
  <c r="G136" i="9"/>
  <c r="G111" i="9"/>
  <c r="G91" i="9"/>
  <c r="G122" i="9"/>
  <c r="G116" i="9"/>
  <c r="G151" i="9"/>
  <c r="G145" i="9"/>
  <c r="O40" i="9"/>
  <c r="G106" i="9"/>
  <c r="O19" i="9"/>
  <c r="O14" i="9"/>
  <c r="W7" i="9"/>
  <c r="G93" i="9"/>
  <c r="G137" i="9"/>
  <c r="G130" i="9"/>
  <c r="W18" i="9"/>
  <c r="G94" i="9"/>
  <c r="G58" i="9"/>
  <c r="G79" i="9"/>
  <c r="O20" i="9"/>
  <c r="G113" i="9"/>
  <c r="G131" i="9"/>
  <c r="W22" i="9"/>
  <c r="W14" i="9"/>
  <c r="W25" i="9"/>
  <c r="W20" i="9"/>
  <c r="W15" i="9"/>
  <c r="W21" i="9"/>
  <c r="W27" i="9"/>
  <c r="W45" i="9"/>
  <c r="W24" i="9"/>
  <c r="W8" i="9"/>
  <c r="W30" i="9"/>
  <c r="W17" i="9"/>
  <c r="W9" i="9"/>
  <c r="W19" i="9"/>
  <c r="W33" i="9"/>
  <c r="W38" i="9"/>
  <c r="W23" i="9"/>
  <c r="W39" i="9"/>
  <c r="W13" i="9"/>
  <c r="W26" i="9"/>
  <c r="W40" i="9"/>
  <c r="O45" i="9"/>
  <c r="O26" i="9"/>
  <c r="O28" i="9"/>
  <c r="O29" i="9"/>
  <c r="W169" i="9"/>
  <c r="W174" i="9"/>
  <c r="W191" i="9"/>
  <c r="W173" i="9"/>
  <c r="W190" i="9"/>
  <c r="W172" i="9"/>
  <c r="W184" i="9"/>
  <c r="W166" i="9"/>
  <c r="W189" i="9"/>
  <c r="W175" i="9"/>
  <c r="W182" i="9"/>
  <c r="W168" i="9"/>
  <c r="W181" i="9"/>
  <c r="W200" i="9"/>
  <c r="W195" i="9"/>
  <c r="W170" i="9"/>
  <c r="W185" i="9"/>
  <c r="W171" i="9"/>
  <c r="W196" i="9"/>
  <c r="W197" i="9"/>
  <c r="W179" i="9"/>
  <c r="W165" i="9"/>
  <c r="W199" i="9"/>
  <c r="W201" i="9"/>
  <c r="W176" i="9"/>
  <c r="W180" i="9"/>
  <c r="W194" i="9"/>
  <c r="O186" i="9"/>
  <c r="O169" i="9"/>
  <c r="O199" i="9"/>
  <c r="O171" i="9"/>
  <c r="O189" i="9"/>
  <c r="O188" i="9"/>
  <c r="O172" i="9"/>
  <c r="O179" i="9"/>
  <c r="O196" i="9"/>
  <c r="O201" i="9"/>
  <c r="O168" i="9"/>
  <c r="O178" i="9"/>
  <c r="O197" i="9"/>
  <c r="O191" i="9"/>
  <c r="O198" i="9"/>
  <c r="O173" i="9"/>
  <c r="O174" i="9"/>
  <c r="O193" i="9"/>
  <c r="K191" i="9"/>
  <c r="K181" i="9"/>
  <c r="K171" i="9"/>
  <c r="K197" i="9"/>
  <c r="K179" i="9"/>
  <c r="K196" i="9"/>
  <c r="K178" i="9"/>
  <c r="K195" i="9"/>
  <c r="K177" i="9"/>
  <c r="K176" i="9"/>
  <c r="K189" i="9"/>
  <c r="K172" i="9"/>
  <c r="K188" i="9"/>
  <c r="K170" i="9"/>
  <c r="K198" i="9"/>
  <c r="K186" i="9"/>
  <c r="K182" i="9"/>
  <c r="K200" i="9"/>
  <c r="K199" i="9"/>
  <c r="K187" i="9"/>
  <c r="K185" i="9"/>
  <c r="K175" i="9"/>
  <c r="K169" i="9"/>
  <c r="K194" i="9"/>
  <c r="K193" i="9"/>
  <c r="K184" i="9"/>
  <c r="K165" i="9"/>
  <c r="K201" i="9"/>
  <c r="K183" i="9"/>
  <c r="K166" i="9"/>
  <c r="K164" i="9"/>
  <c r="K167" i="9"/>
  <c r="K190" i="9"/>
  <c r="K168" i="9"/>
  <c r="K173" i="9"/>
  <c r="K174" i="9"/>
  <c r="K192" i="9"/>
  <c r="K180" i="9"/>
  <c r="S199" i="9"/>
  <c r="S189" i="9"/>
  <c r="S179" i="9"/>
  <c r="S194" i="9"/>
  <c r="S192" i="9"/>
  <c r="S168" i="9"/>
  <c r="S171" i="9"/>
  <c r="S188" i="9"/>
  <c r="S172" i="9"/>
  <c r="S173" i="9"/>
  <c r="S197" i="9"/>
  <c r="S180" i="9"/>
  <c r="S166" i="9"/>
  <c r="S165" i="9"/>
  <c r="S176" i="9"/>
  <c r="S186" i="9"/>
  <c r="S177" i="9"/>
  <c r="S200" i="9"/>
  <c r="S164" i="9"/>
  <c r="S190" i="9"/>
  <c r="S195" i="9"/>
  <c r="S178" i="9"/>
  <c r="S181" i="9"/>
  <c r="S198" i="9"/>
  <c r="S169" i="9"/>
  <c r="S187" i="9"/>
  <c r="G37" i="9"/>
  <c r="G27" i="9"/>
  <c r="G45" i="9"/>
  <c r="G36" i="9"/>
  <c r="G26" i="9"/>
  <c r="G16" i="9"/>
  <c r="G14" i="9"/>
  <c r="G13" i="9"/>
  <c r="G12" i="9"/>
  <c r="G11" i="9"/>
  <c r="G34" i="9"/>
  <c r="G35" i="9"/>
  <c r="G25" i="9"/>
  <c r="G41" i="9"/>
  <c r="G42" i="9"/>
  <c r="G29" i="9"/>
  <c r="G20" i="9"/>
  <c r="G10" i="9"/>
  <c r="G22" i="9"/>
  <c r="G21" i="9"/>
  <c r="G7" i="9"/>
  <c r="G43" i="9"/>
  <c r="G44" i="9"/>
  <c r="G39" i="9"/>
  <c r="G8" i="9"/>
  <c r="G30" i="9"/>
  <c r="G23" i="9"/>
  <c r="G9" i="9"/>
  <c r="G31" i="9"/>
  <c r="G24" i="9"/>
  <c r="G38" i="9"/>
  <c r="G32" i="9"/>
  <c r="G33" i="9"/>
  <c r="G18" i="9"/>
  <c r="G17" i="9"/>
  <c r="G19" i="9"/>
  <c r="G40" i="9"/>
  <c r="G15" i="9"/>
  <c r="G28" i="9"/>
  <c r="Y45" i="9"/>
  <c r="AH152" i="9"/>
  <c r="AF152" i="9"/>
  <c r="AD152" i="9"/>
  <c r="AF201" i="9"/>
  <c r="AH201" i="9"/>
  <c r="AD201" i="9"/>
  <c r="O147" i="9"/>
  <c r="O137" i="9"/>
  <c r="O127" i="9"/>
  <c r="O117" i="9"/>
  <c r="O107" i="9"/>
  <c r="O97" i="9"/>
  <c r="O143" i="9"/>
  <c r="O125" i="9"/>
  <c r="O108" i="9"/>
  <c r="O90" i="9"/>
  <c r="O79" i="9"/>
  <c r="O69" i="9"/>
  <c r="O59" i="9"/>
  <c r="O142" i="9"/>
  <c r="O124" i="9"/>
  <c r="O106" i="9"/>
  <c r="O89" i="9"/>
  <c r="O123" i="9"/>
  <c r="O105" i="9"/>
  <c r="O88" i="9"/>
  <c r="O78" i="9"/>
  <c r="O68" i="9"/>
  <c r="O58" i="9"/>
  <c r="O135" i="9"/>
  <c r="O118" i="9"/>
  <c r="O100" i="9"/>
  <c r="O152" i="9"/>
  <c r="O139" i="9"/>
  <c r="O138" i="9"/>
  <c r="O84" i="9"/>
  <c r="O141" i="9"/>
  <c r="O96" i="9"/>
  <c r="O87" i="9"/>
  <c r="O86" i="9"/>
  <c r="O85" i="9"/>
  <c r="O83" i="9"/>
  <c r="O93" i="9"/>
  <c r="O144" i="9"/>
  <c r="O140" i="9"/>
  <c r="O98" i="9"/>
  <c r="O95" i="9"/>
  <c r="O74" i="9"/>
  <c r="O151" i="9"/>
  <c r="O145" i="9"/>
  <c r="O94" i="9"/>
  <c r="O82" i="9"/>
  <c r="O81" i="9"/>
  <c r="O149" i="9"/>
  <c r="O99" i="9"/>
  <c r="O73" i="9"/>
  <c r="O148" i="9"/>
  <c r="O70" i="9"/>
  <c r="O72" i="9"/>
  <c r="O130" i="9"/>
  <c r="O102" i="9"/>
  <c r="O77" i="9"/>
  <c r="O61" i="9"/>
  <c r="O116" i="9"/>
  <c r="O103" i="9"/>
  <c r="O65" i="9"/>
  <c r="O66" i="9"/>
  <c r="O126" i="9"/>
  <c r="O146" i="9"/>
  <c r="O110" i="9"/>
  <c r="O136" i="9"/>
  <c r="O129" i="9"/>
  <c r="O114" i="9"/>
  <c r="O112" i="9"/>
  <c r="O111" i="9"/>
  <c r="O128" i="9"/>
  <c r="O104" i="9"/>
  <c r="O64" i="9"/>
  <c r="O57" i="9"/>
  <c r="O71" i="9"/>
  <c r="O119" i="9"/>
  <c r="O113" i="9"/>
  <c r="O120" i="9"/>
  <c r="O121" i="9"/>
  <c r="O115" i="9"/>
  <c r="O122" i="9"/>
  <c r="O131" i="9"/>
  <c r="O91" i="9"/>
  <c r="O132" i="9"/>
  <c r="O75" i="9"/>
  <c r="O109" i="9"/>
  <c r="O92" i="9"/>
  <c r="O80" i="9"/>
  <c r="O60" i="9"/>
  <c r="O76" i="9"/>
  <c r="O150" i="9"/>
  <c r="O133" i="9"/>
  <c r="O101" i="9"/>
  <c r="O67" i="9"/>
  <c r="O62" i="9"/>
  <c r="O134" i="9"/>
  <c r="O63" i="9"/>
  <c r="AA144" i="9"/>
  <c r="AA134" i="9"/>
  <c r="AA124" i="9"/>
  <c r="AA114" i="9"/>
  <c r="AA104" i="9"/>
  <c r="AA94" i="9"/>
  <c r="AA139" i="9"/>
  <c r="AA86" i="9"/>
  <c r="AA76" i="9"/>
  <c r="AA66" i="9"/>
  <c r="AA138" i="9"/>
  <c r="AA120" i="9"/>
  <c r="AA101" i="9"/>
  <c r="AA137" i="9"/>
  <c r="AA119" i="9"/>
  <c r="AA85" i="9"/>
  <c r="AA75" i="9"/>
  <c r="AA65" i="9"/>
  <c r="AA149" i="9"/>
  <c r="AA93" i="9"/>
  <c r="AA150" i="9"/>
  <c r="AA146" i="9"/>
  <c r="AA81" i="9"/>
  <c r="AA80" i="9"/>
  <c r="AA79" i="9"/>
  <c r="AA78" i="9"/>
  <c r="AA77" i="9"/>
  <c r="AA72" i="9"/>
  <c r="AA63" i="9"/>
  <c r="AA148" i="9"/>
  <c r="AA147" i="9"/>
  <c r="AA102" i="9"/>
  <c r="AA100" i="9"/>
  <c r="AA116" i="9"/>
  <c r="AA115" i="9"/>
  <c r="AA113" i="9"/>
  <c r="AA112" i="9"/>
  <c r="AA103" i="9"/>
  <c r="AA71" i="9"/>
  <c r="AA70" i="9"/>
  <c r="AA69" i="9"/>
  <c r="AA68" i="9"/>
  <c r="AA67" i="9"/>
  <c r="AA62" i="9"/>
  <c r="AA117" i="9"/>
  <c r="AA111" i="9"/>
  <c r="AA109" i="9"/>
  <c r="AA108" i="9"/>
  <c r="AA107" i="9"/>
  <c r="AA106" i="9"/>
  <c r="AA105" i="9"/>
  <c r="AA141" i="9"/>
  <c r="AA133" i="9"/>
  <c r="AA132" i="9"/>
  <c r="AA128" i="9"/>
  <c r="AA91" i="9"/>
  <c r="AA84" i="9"/>
  <c r="AA58" i="9"/>
  <c r="AA151" i="9"/>
  <c r="AA131" i="9"/>
  <c r="AA110" i="9"/>
  <c r="AA152" i="9"/>
  <c r="AA142" i="9"/>
  <c r="AA129" i="9"/>
  <c r="AA59" i="9"/>
  <c r="AA92" i="9"/>
  <c r="AA60" i="9"/>
  <c r="AA145" i="9"/>
  <c r="AA95" i="9"/>
  <c r="AA96" i="9"/>
  <c r="AA87" i="9"/>
  <c r="AA118" i="9"/>
  <c r="AA97" i="9"/>
  <c r="AA83" i="9"/>
  <c r="AA74" i="9"/>
  <c r="AA130" i="9"/>
  <c r="AA123" i="9"/>
  <c r="AA99" i="9"/>
  <c r="AA73" i="9"/>
  <c r="AA143" i="9"/>
  <c r="AA136" i="9"/>
  <c r="AA121" i="9"/>
  <c r="AA89" i="9"/>
  <c r="AA122" i="9"/>
  <c r="AA90" i="9"/>
  <c r="AA61" i="9"/>
  <c r="AA64" i="9"/>
  <c r="AA127" i="9"/>
  <c r="AA140" i="9"/>
  <c r="AA88" i="9"/>
  <c r="AA57" i="9"/>
  <c r="AA125" i="9"/>
  <c r="AA82" i="9"/>
  <c r="AA98" i="9"/>
  <c r="AA135" i="9"/>
  <c r="AA126" i="9"/>
  <c r="G182" i="9"/>
  <c r="G172" i="9"/>
  <c r="G199" i="9"/>
  <c r="G181" i="9"/>
  <c r="G198" i="9"/>
  <c r="G180" i="9"/>
  <c r="G171" i="9"/>
  <c r="G188" i="9"/>
  <c r="G195" i="9"/>
  <c r="G168" i="9"/>
  <c r="G174" i="9"/>
  <c r="G175" i="9"/>
  <c r="K36" i="9"/>
  <c r="K26" i="9"/>
  <c r="K35" i="9"/>
  <c r="K25" i="9"/>
  <c r="K15" i="9"/>
  <c r="K12" i="9"/>
  <c r="K45" i="9"/>
  <c r="K11" i="9"/>
  <c r="K44" i="9"/>
  <c r="K43" i="9"/>
  <c r="K42" i="9"/>
  <c r="K41" i="9"/>
  <c r="K40" i="9"/>
  <c r="K10" i="9"/>
  <c r="K39" i="9"/>
  <c r="K9" i="9"/>
  <c r="K8" i="9"/>
  <c r="K22" i="9"/>
  <c r="K7" i="9"/>
  <c r="K29" i="9"/>
  <c r="K28" i="9"/>
  <c r="K30" i="9"/>
  <c r="K27" i="9"/>
  <c r="K24" i="9"/>
  <c r="K31" i="9"/>
  <c r="K38" i="9"/>
  <c r="K37" i="9"/>
  <c r="K32" i="9"/>
  <c r="K23" i="9"/>
  <c r="K18" i="9"/>
  <c r="K17" i="9"/>
  <c r="K34" i="9"/>
  <c r="K13" i="9"/>
  <c r="K19" i="9"/>
  <c r="K20" i="9"/>
  <c r="K14" i="9"/>
  <c r="K21" i="9"/>
  <c r="K33" i="9"/>
  <c r="K16" i="9"/>
  <c r="W152" i="9"/>
  <c r="W145" i="9"/>
  <c r="W135" i="9"/>
  <c r="W125" i="9"/>
  <c r="W115" i="9"/>
  <c r="W105" i="9"/>
  <c r="W95" i="9"/>
  <c r="W103" i="9"/>
  <c r="W87" i="9"/>
  <c r="W77" i="9"/>
  <c r="W67" i="9"/>
  <c r="W57" i="9"/>
  <c r="W140" i="9"/>
  <c r="W121" i="9"/>
  <c r="W102" i="9"/>
  <c r="W139" i="9"/>
  <c r="W86" i="9"/>
  <c r="W76" i="9"/>
  <c r="W66" i="9"/>
  <c r="W113" i="9"/>
  <c r="W96" i="9"/>
  <c r="W151" i="9"/>
  <c r="W98" i="9"/>
  <c r="W94" i="9"/>
  <c r="W93" i="9"/>
  <c r="W89" i="9"/>
  <c r="W88" i="9"/>
  <c r="W82" i="9"/>
  <c r="W75" i="9"/>
  <c r="W73" i="9"/>
  <c r="W99" i="9"/>
  <c r="W92" i="9"/>
  <c r="W91" i="9"/>
  <c r="W90" i="9"/>
  <c r="W64" i="9"/>
  <c r="W150" i="9"/>
  <c r="W149" i="9"/>
  <c r="W146" i="9"/>
  <c r="W101" i="9"/>
  <c r="W81" i="9"/>
  <c r="W80" i="9"/>
  <c r="W79" i="9"/>
  <c r="W78" i="9"/>
  <c r="W72" i="9"/>
  <c r="W65" i="9"/>
  <c r="W63" i="9"/>
  <c r="W148" i="9"/>
  <c r="W147" i="9"/>
  <c r="W114" i="9"/>
  <c r="W100" i="9"/>
  <c r="W116" i="9"/>
  <c r="W112" i="9"/>
  <c r="W104" i="9"/>
  <c r="W126" i="9"/>
  <c r="W141" i="9"/>
  <c r="W133" i="9"/>
  <c r="W132" i="9"/>
  <c r="W84" i="9"/>
  <c r="W127" i="9"/>
  <c r="W109" i="9"/>
  <c r="W83" i="9"/>
  <c r="W74" i="9"/>
  <c r="W134" i="9"/>
  <c r="W128" i="9"/>
  <c r="W58" i="9"/>
  <c r="W136" i="9"/>
  <c r="W117" i="9"/>
  <c r="W137" i="9"/>
  <c r="W119" i="9"/>
  <c r="W118" i="9"/>
  <c r="W71" i="9"/>
  <c r="W143" i="9"/>
  <c r="W106" i="9"/>
  <c r="W59" i="9"/>
  <c r="W130" i="9"/>
  <c r="W107" i="9"/>
  <c r="W60" i="9"/>
  <c r="W138" i="9"/>
  <c r="W142" i="9"/>
  <c r="W85" i="9"/>
  <c r="W144" i="9"/>
  <c r="W108" i="9"/>
  <c r="W129" i="9"/>
  <c r="W120" i="9"/>
  <c r="W131" i="9"/>
  <c r="W122" i="9"/>
  <c r="W70" i="9"/>
  <c r="W123" i="9"/>
  <c r="W110" i="9"/>
  <c r="W124" i="9"/>
  <c r="W111" i="9"/>
  <c r="W61" i="9"/>
  <c r="W97" i="9"/>
  <c r="W62" i="9"/>
  <c r="W68" i="9"/>
  <c r="W69" i="9"/>
  <c r="S44" i="9"/>
  <c r="S34" i="9"/>
  <c r="S24" i="9"/>
  <c r="S43" i="9"/>
  <c r="S33" i="9"/>
  <c r="S23" i="9"/>
  <c r="S13" i="9"/>
  <c r="S38" i="9"/>
  <c r="S32" i="9"/>
  <c r="S31" i="9"/>
  <c r="S30" i="9"/>
  <c r="S8" i="9"/>
  <c r="S29" i="9"/>
  <c r="S37" i="9"/>
  <c r="S36" i="9"/>
  <c r="S35" i="9"/>
  <c r="S7" i="9"/>
  <c r="S9" i="9"/>
  <c r="S16" i="9"/>
  <c r="S11" i="9"/>
  <c r="S17" i="9"/>
  <c r="S10" i="9"/>
  <c r="S45" i="9"/>
  <c r="S26" i="9"/>
  <c r="S39" i="9"/>
  <c r="S25" i="9"/>
  <c r="S12" i="9"/>
  <c r="S40" i="9"/>
  <c r="S42" i="9"/>
  <c r="S19" i="9"/>
  <c r="S20" i="9"/>
  <c r="S14" i="9"/>
  <c r="S21" i="9"/>
  <c r="S22" i="9"/>
  <c r="S15" i="9"/>
  <c r="S27" i="9"/>
  <c r="S28" i="9"/>
  <c r="S41" i="9"/>
  <c r="S18" i="9"/>
  <c r="G184" i="9" l="1"/>
  <c r="O167" i="9"/>
  <c r="O187" i="9"/>
  <c r="G166" i="9"/>
  <c r="G185" i="9"/>
  <c r="S184" i="9"/>
  <c r="S170" i="9"/>
  <c r="O184" i="9"/>
  <c r="O175" i="9"/>
  <c r="W186" i="9"/>
  <c r="W192" i="9"/>
  <c r="G200" i="9"/>
  <c r="G186" i="9"/>
  <c r="G176" i="9"/>
  <c r="G173" i="9"/>
  <c r="O164" i="9"/>
  <c r="O194" i="9"/>
  <c r="G193" i="9"/>
  <c r="G190" i="9"/>
  <c r="S191" i="9"/>
  <c r="S167" i="9"/>
  <c r="O166" i="9"/>
  <c r="O176" i="9"/>
  <c r="W177" i="9"/>
  <c r="W193" i="9"/>
  <c r="G167" i="9"/>
  <c r="O183" i="9"/>
  <c r="O177" i="9"/>
  <c r="G165" i="9"/>
  <c r="G178" i="9"/>
  <c r="S196" i="9"/>
  <c r="S185" i="9"/>
  <c r="O165" i="9"/>
  <c r="O195" i="9"/>
  <c r="W187" i="9"/>
  <c r="W178" i="9"/>
  <c r="G201" i="9"/>
  <c r="G187" i="9"/>
  <c r="G183" i="9"/>
  <c r="G191" i="9"/>
  <c r="G170" i="9"/>
  <c r="G196" i="9"/>
  <c r="O182" i="9"/>
  <c r="W188" i="9"/>
  <c r="G177" i="9"/>
  <c r="G179" i="9"/>
  <c r="S183" i="9"/>
  <c r="S174" i="9"/>
  <c r="O185" i="9"/>
  <c r="O180" i="9"/>
  <c r="W183" i="9"/>
  <c r="W198" i="9"/>
  <c r="G189" i="9"/>
  <c r="G197" i="9"/>
  <c r="S182" i="9"/>
  <c r="S193" i="9"/>
  <c r="O181" i="9"/>
  <c r="O190" i="9"/>
  <c r="W164" i="9"/>
  <c r="G192" i="9"/>
  <c r="G194" i="9"/>
  <c r="O170" i="9"/>
  <c r="G169" i="9"/>
  <c r="S201" i="9"/>
  <c r="O192" i="9"/>
  <c r="AH203" i="9"/>
  <c r="AF203" i="9"/>
  <c r="AD203" i="9"/>
  <c r="AA42" i="9"/>
  <c r="AA32" i="9"/>
  <c r="AA41" i="9"/>
  <c r="AA31" i="9"/>
  <c r="AA21" i="9"/>
  <c r="AA11" i="9"/>
  <c r="AA28" i="9"/>
  <c r="AA27" i="9"/>
  <c r="AA26" i="9"/>
  <c r="AA25" i="9"/>
  <c r="AA24" i="9"/>
  <c r="AA23" i="9"/>
  <c r="AA22" i="9"/>
  <c r="AA20" i="9"/>
  <c r="AA40" i="9"/>
  <c r="AA14" i="9"/>
  <c r="AA13" i="9"/>
  <c r="AA12" i="9"/>
  <c r="AA44" i="9"/>
  <c r="AA45" i="9"/>
  <c r="AA43" i="9"/>
  <c r="AA36" i="9"/>
  <c r="AA33" i="9"/>
  <c r="AA17" i="9"/>
  <c r="AA37" i="9"/>
  <c r="AA38" i="9"/>
  <c r="AA39" i="9"/>
  <c r="AA18" i="9"/>
  <c r="AA15" i="9"/>
  <c r="AA34" i="9"/>
  <c r="AA19" i="9"/>
  <c r="AA16" i="9"/>
  <c r="AA30" i="9"/>
  <c r="AA9" i="9"/>
  <c r="AA10" i="9"/>
  <c r="AA35" i="9"/>
  <c r="AA29" i="9"/>
  <c r="AA7" i="9"/>
  <c r="AA8" i="9"/>
  <c r="A154" i="8" l="1"/>
  <c r="A153" i="8"/>
  <c r="A152" i="8"/>
  <c r="A50" i="8"/>
  <c r="A49" i="8"/>
  <c r="A48" i="8"/>
  <c r="A154" i="7"/>
  <c r="A153" i="7"/>
  <c r="A152" i="7"/>
  <c r="A50" i="7"/>
  <c r="A49" i="7"/>
  <c r="A48" i="7"/>
  <c r="A152" i="5"/>
  <c r="A153" i="5"/>
  <c r="A154" i="5"/>
  <c r="A48" i="5"/>
  <c r="A49" i="5"/>
  <c r="A50" i="5"/>
  <c r="W196" i="8"/>
  <c r="V196" i="8"/>
  <c r="T196" i="8"/>
  <c r="R196" i="8"/>
  <c r="P196" i="8"/>
  <c r="K196" i="8"/>
  <c r="G196" i="8"/>
  <c r="C196" i="8"/>
  <c r="A196" i="8"/>
  <c r="Z195" i="8"/>
  <c r="Y195" i="8"/>
  <c r="X195" i="8"/>
  <c r="O195" i="8"/>
  <c r="Q195" i="8" s="1"/>
  <c r="L195" i="8"/>
  <c r="H195" i="8"/>
  <c r="D195" i="8"/>
  <c r="Z194" i="8"/>
  <c r="Y194" i="8"/>
  <c r="X194" i="8"/>
  <c r="O194" i="8"/>
  <c r="U194" i="8" s="1"/>
  <c r="L194" i="8"/>
  <c r="H194" i="8"/>
  <c r="D194" i="8"/>
  <c r="Z193" i="8"/>
  <c r="Y193" i="8"/>
  <c r="X193" i="8"/>
  <c r="O193" i="8"/>
  <c r="L193" i="8"/>
  <c r="H193" i="8"/>
  <c r="D193" i="8"/>
  <c r="Z192" i="8"/>
  <c r="Y192" i="8"/>
  <c r="X192" i="8"/>
  <c r="O192" i="8"/>
  <c r="L192" i="8"/>
  <c r="H192" i="8"/>
  <c r="D192" i="8"/>
  <c r="Z191" i="8"/>
  <c r="Y191" i="8"/>
  <c r="X191" i="8"/>
  <c r="O191" i="8"/>
  <c r="U191" i="8" s="1"/>
  <c r="L191" i="8"/>
  <c r="H191" i="8"/>
  <c r="D191" i="8"/>
  <c r="Z190" i="8"/>
  <c r="Y190" i="8"/>
  <c r="X190" i="8"/>
  <c r="O190" i="8"/>
  <c r="L190" i="8"/>
  <c r="H190" i="8"/>
  <c r="D190" i="8"/>
  <c r="Z189" i="8"/>
  <c r="Y189" i="8"/>
  <c r="X189" i="8"/>
  <c r="O189" i="8"/>
  <c r="U189" i="8" s="1"/>
  <c r="L189" i="8"/>
  <c r="H189" i="8"/>
  <c r="D189" i="8"/>
  <c r="Z188" i="8"/>
  <c r="Y188" i="8"/>
  <c r="X188" i="8"/>
  <c r="O188" i="8"/>
  <c r="L188" i="8"/>
  <c r="H188" i="8"/>
  <c r="D188" i="8"/>
  <c r="Z187" i="8"/>
  <c r="Y187" i="8"/>
  <c r="X187" i="8"/>
  <c r="O187" i="8"/>
  <c r="L187" i="8"/>
  <c r="H187" i="8"/>
  <c r="D187" i="8"/>
  <c r="Z186" i="8"/>
  <c r="Y186" i="8"/>
  <c r="X186" i="8"/>
  <c r="O186" i="8"/>
  <c r="S186" i="8" s="1"/>
  <c r="L186" i="8"/>
  <c r="H186" i="8"/>
  <c r="D186" i="8"/>
  <c r="Z185" i="8"/>
  <c r="Y185" i="8"/>
  <c r="X185" i="8"/>
  <c r="O185" i="8"/>
  <c r="U185" i="8" s="1"/>
  <c r="L185" i="8"/>
  <c r="H185" i="8"/>
  <c r="D185" i="8"/>
  <c r="Z184" i="8"/>
  <c r="Y184" i="8"/>
  <c r="X184" i="8"/>
  <c r="O184" i="8"/>
  <c r="Q184" i="8" s="1"/>
  <c r="L184" i="8"/>
  <c r="H184" i="8"/>
  <c r="D184" i="8"/>
  <c r="Z183" i="8"/>
  <c r="Y183" i="8"/>
  <c r="X183" i="8"/>
  <c r="O183" i="8"/>
  <c r="Q183" i="8" s="1"/>
  <c r="L183" i="8"/>
  <c r="H183" i="8"/>
  <c r="D183" i="8"/>
  <c r="Z182" i="8"/>
  <c r="Y182" i="8"/>
  <c r="X182" i="8"/>
  <c r="O182" i="8"/>
  <c r="Q182" i="8" s="1"/>
  <c r="L182" i="8"/>
  <c r="H182" i="8"/>
  <c r="D182" i="8"/>
  <c r="Z181" i="8"/>
  <c r="Y181" i="8"/>
  <c r="X181" i="8"/>
  <c r="O181" i="8"/>
  <c r="Q181" i="8" s="1"/>
  <c r="L181" i="8"/>
  <c r="H181" i="8"/>
  <c r="D181" i="8"/>
  <c r="Z180" i="8"/>
  <c r="Y180" i="8"/>
  <c r="X180" i="8"/>
  <c r="O180" i="8"/>
  <c r="U180" i="8" s="1"/>
  <c r="L180" i="8"/>
  <c r="H180" i="8"/>
  <c r="D180" i="8"/>
  <c r="Z179" i="8"/>
  <c r="Y179" i="8"/>
  <c r="X179" i="8"/>
  <c r="O179" i="8"/>
  <c r="L179" i="8"/>
  <c r="H179" i="8"/>
  <c r="D179" i="8"/>
  <c r="Z178" i="8"/>
  <c r="Y178" i="8"/>
  <c r="X178" i="8"/>
  <c r="O178" i="8"/>
  <c r="U178" i="8" s="1"/>
  <c r="L178" i="8"/>
  <c r="H178" i="8"/>
  <c r="D178" i="8"/>
  <c r="Z177" i="8"/>
  <c r="Y177" i="8"/>
  <c r="X177" i="8"/>
  <c r="O177" i="8"/>
  <c r="S177" i="8" s="1"/>
  <c r="L177" i="8"/>
  <c r="H177" i="8"/>
  <c r="D177" i="8"/>
  <c r="Z176" i="8"/>
  <c r="Y176" i="8"/>
  <c r="X176" i="8"/>
  <c r="O176" i="8"/>
  <c r="S176" i="8" s="1"/>
  <c r="L176" i="8"/>
  <c r="H176" i="8"/>
  <c r="D176" i="8"/>
  <c r="Z175" i="8"/>
  <c r="Y175" i="8"/>
  <c r="X175" i="8"/>
  <c r="O175" i="8"/>
  <c r="Q175" i="8" s="1"/>
  <c r="L175" i="8"/>
  <c r="H175" i="8"/>
  <c r="D175" i="8"/>
  <c r="Z174" i="8"/>
  <c r="Y174" i="8"/>
  <c r="X174" i="8"/>
  <c r="O174" i="8"/>
  <c r="U174" i="8" s="1"/>
  <c r="L174" i="8"/>
  <c r="H174" i="8"/>
  <c r="D174" i="8"/>
  <c r="Z173" i="8"/>
  <c r="Y173" i="8"/>
  <c r="X173" i="8"/>
  <c r="O173" i="8"/>
  <c r="U173" i="8" s="1"/>
  <c r="L173" i="8"/>
  <c r="H173" i="8"/>
  <c r="D173" i="8"/>
  <c r="Z172" i="8"/>
  <c r="Y172" i="8"/>
  <c r="X172" i="8"/>
  <c r="O172" i="8"/>
  <c r="L172" i="8"/>
  <c r="H172" i="8"/>
  <c r="D172" i="8"/>
  <c r="Z171" i="8"/>
  <c r="Y171" i="8"/>
  <c r="X171" i="8"/>
  <c r="O171" i="8"/>
  <c r="Q171" i="8" s="1"/>
  <c r="L171" i="8"/>
  <c r="H171" i="8"/>
  <c r="D171" i="8"/>
  <c r="Z170" i="8"/>
  <c r="Y170" i="8"/>
  <c r="X170" i="8"/>
  <c r="O170" i="8"/>
  <c r="Q170" i="8" s="1"/>
  <c r="L170" i="8"/>
  <c r="H170" i="8"/>
  <c r="D170" i="8"/>
  <c r="Z169" i="8"/>
  <c r="Y169" i="8"/>
  <c r="X169" i="8"/>
  <c r="O169" i="8"/>
  <c r="U169" i="8" s="1"/>
  <c r="L169" i="8"/>
  <c r="H169" i="8"/>
  <c r="D169" i="8"/>
  <c r="Z168" i="8"/>
  <c r="Y168" i="8"/>
  <c r="X168" i="8"/>
  <c r="O168" i="8"/>
  <c r="Q168" i="8" s="1"/>
  <c r="L168" i="8"/>
  <c r="H168" i="8"/>
  <c r="D168" i="8"/>
  <c r="Z167" i="8"/>
  <c r="Y167" i="8"/>
  <c r="X167" i="8"/>
  <c r="O167" i="8"/>
  <c r="U167" i="8" s="1"/>
  <c r="L167" i="8"/>
  <c r="H167" i="8"/>
  <c r="D167" i="8"/>
  <c r="Z166" i="8"/>
  <c r="Y166" i="8"/>
  <c r="X166" i="8"/>
  <c r="O166" i="8"/>
  <c r="Q166" i="8" s="1"/>
  <c r="L166" i="8"/>
  <c r="H166" i="8"/>
  <c r="D166" i="8"/>
  <c r="Z165" i="8"/>
  <c r="Y165" i="8"/>
  <c r="X165" i="8"/>
  <c r="O165" i="8"/>
  <c r="U165" i="8" s="1"/>
  <c r="L165" i="8"/>
  <c r="H165" i="8"/>
  <c r="D165" i="8"/>
  <c r="Z164" i="8"/>
  <c r="Y164" i="8"/>
  <c r="X164" i="8"/>
  <c r="O164" i="8"/>
  <c r="Q164" i="8" s="1"/>
  <c r="L164" i="8"/>
  <c r="H164" i="8"/>
  <c r="D164" i="8"/>
  <c r="Z163" i="8"/>
  <c r="Y163" i="8"/>
  <c r="X163" i="8"/>
  <c r="O163" i="8"/>
  <c r="S163" i="8" s="1"/>
  <c r="L163" i="8"/>
  <c r="H163" i="8"/>
  <c r="D163" i="8"/>
  <c r="Z162" i="8"/>
  <c r="Y162" i="8"/>
  <c r="X162" i="8"/>
  <c r="O162" i="8"/>
  <c r="Q162" i="8" s="1"/>
  <c r="L162" i="8"/>
  <c r="H162" i="8"/>
  <c r="D162" i="8"/>
  <c r="Z161" i="8"/>
  <c r="Y161" i="8"/>
  <c r="X161" i="8"/>
  <c r="O161" i="8"/>
  <c r="S161" i="8" s="1"/>
  <c r="L161" i="8"/>
  <c r="H161" i="8"/>
  <c r="D161" i="8"/>
  <c r="Z160" i="8"/>
  <c r="Y160" i="8"/>
  <c r="X160" i="8"/>
  <c r="O160" i="8"/>
  <c r="U160" i="8" s="1"/>
  <c r="L160" i="8"/>
  <c r="H160" i="8"/>
  <c r="D160" i="8"/>
  <c r="Z159" i="8"/>
  <c r="Y159" i="8"/>
  <c r="X159" i="8"/>
  <c r="O159" i="8"/>
  <c r="U159" i="8" s="1"/>
  <c r="L159" i="8"/>
  <c r="H159" i="8"/>
  <c r="D159" i="8"/>
  <c r="Z158" i="8"/>
  <c r="Y158" i="8"/>
  <c r="X158" i="8"/>
  <c r="O158" i="8"/>
  <c r="L158" i="8"/>
  <c r="H158" i="8"/>
  <c r="D158" i="8"/>
  <c r="W149" i="8"/>
  <c r="V149" i="8"/>
  <c r="T149" i="8"/>
  <c r="R149" i="8"/>
  <c r="P149" i="8"/>
  <c r="K149" i="8"/>
  <c r="G149" i="8"/>
  <c r="C149" i="8"/>
  <c r="A149" i="8"/>
  <c r="Z148" i="8"/>
  <c r="Y148" i="8"/>
  <c r="X148" i="8"/>
  <c r="O148" i="8"/>
  <c r="U148" i="8" s="1"/>
  <c r="L148" i="8"/>
  <c r="H148" i="8"/>
  <c r="D148" i="8"/>
  <c r="Z147" i="8"/>
  <c r="Y147" i="8"/>
  <c r="X147" i="8"/>
  <c r="O147" i="8"/>
  <c r="Q147" i="8" s="1"/>
  <c r="L147" i="8"/>
  <c r="H147" i="8"/>
  <c r="D147" i="8"/>
  <c r="Z146" i="8"/>
  <c r="Y146" i="8"/>
  <c r="X146" i="8"/>
  <c r="O146" i="8"/>
  <c r="Q146" i="8" s="1"/>
  <c r="L146" i="8"/>
  <c r="H146" i="8"/>
  <c r="D146" i="8"/>
  <c r="Z145" i="8"/>
  <c r="Y145" i="8"/>
  <c r="X145" i="8"/>
  <c r="O145" i="8"/>
  <c r="S145" i="8" s="1"/>
  <c r="L145" i="8"/>
  <c r="H145" i="8"/>
  <c r="D145" i="8"/>
  <c r="Z144" i="8"/>
  <c r="Y144" i="8"/>
  <c r="X144" i="8"/>
  <c r="O144" i="8"/>
  <c r="U144" i="8" s="1"/>
  <c r="L144" i="8"/>
  <c r="H144" i="8"/>
  <c r="D144" i="8"/>
  <c r="Z143" i="8"/>
  <c r="Y143" i="8"/>
  <c r="X143" i="8"/>
  <c r="O143" i="8"/>
  <c r="U143" i="8" s="1"/>
  <c r="L143" i="8"/>
  <c r="H143" i="8"/>
  <c r="D143" i="8"/>
  <c r="Z142" i="8"/>
  <c r="Y142" i="8"/>
  <c r="X142" i="8"/>
  <c r="O142" i="8"/>
  <c r="Q142" i="8" s="1"/>
  <c r="L142" i="8"/>
  <c r="H142" i="8"/>
  <c r="D142" i="8"/>
  <c r="Z141" i="8"/>
  <c r="Y141" i="8"/>
  <c r="X141" i="8"/>
  <c r="O141" i="8"/>
  <c r="L141" i="8"/>
  <c r="H141" i="8"/>
  <c r="D141" i="8"/>
  <c r="Z140" i="8"/>
  <c r="Y140" i="8"/>
  <c r="X140" i="8"/>
  <c r="O140" i="8"/>
  <c r="L140" i="8"/>
  <c r="H140" i="8"/>
  <c r="D140" i="8"/>
  <c r="Z139" i="8"/>
  <c r="Y139" i="8"/>
  <c r="X139" i="8"/>
  <c r="O139" i="8"/>
  <c r="U139" i="8" s="1"/>
  <c r="L139" i="8"/>
  <c r="H139" i="8"/>
  <c r="D139" i="8"/>
  <c r="Z138" i="8"/>
  <c r="Y138" i="8"/>
  <c r="X138" i="8"/>
  <c r="O138" i="8"/>
  <c r="U138" i="8" s="1"/>
  <c r="L138" i="8"/>
  <c r="H138" i="8"/>
  <c r="D138" i="8"/>
  <c r="Z137" i="8"/>
  <c r="Y137" i="8"/>
  <c r="X137" i="8"/>
  <c r="O137" i="8"/>
  <c r="L137" i="8"/>
  <c r="H137" i="8"/>
  <c r="D137" i="8"/>
  <c r="Z136" i="8"/>
  <c r="Y136" i="8"/>
  <c r="X136" i="8"/>
  <c r="O136" i="8"/>
  <c r="S136" i="8" s="1"/>
  <c r="L136" i="8"/>
  <c r="H136" i="8"/>
  <c r="D136" i="8"/>
  <c r="Z135" i="8"/>
  <c r="Y135" i="8"/>
  <c r="X135" i="8"/>
  <c r="O135" i="8"/>
  <c r="L135" i="8"/>
  <c r="H135" i="8"/>
  <c r="D135" i="8"/>
  <c r="Z134" i="8"/>
  <c r="Y134" i="8"/>
  <c r="X134" i="8"/>
  <c r="O134" i="8"/>
  <c r="U134" i="8" s="1"/>
  <c r="L134" i="8"/>
  <c r="H134" i="8"/>
  <c r="D134" i="8"/>
  <c r="Z133" i="8"/>
  <c r="Y133" i="8"/>
  <c r="X133" i="8"/>
  <c r="O133" i="8"/>
  <c r="Q133" i="8" s="1"/>
  <c r="L133" i="8"/>
  <c r="H133" i="8"/>
  <c r="D133" i="8"/>
  <c r="Z132" i="8"/>
  <c r="Y132" i="8"/>
  <c r="X132" i="8"/>
  <c r="O132" i="8"/>
  <c r="U132" i="8" s="1"/>
  <c r="L132" i="8"/>
  <c r="H132" i="8"/>
  <c r="D132" i="8"/>
  <c r="Z131" i="8"/>
  <c r="Y131" i="8"/>
  <c r="X131" i="8"/>
  <c r="O131" i="8"/>
  <c r="U131" i="8" s="1"/>
  <c r="L131" i="8"/>
  <c r="H131" i="8"/>
  <c r="D131" i="8"/>
  <c r="Z130" i="8"/>
  <c r="Y130" i="8"/>
  <c r="X130" i="8"/>
  <c r="O130" i="8"/>
  <c r="L130" i="8"/>
  <c r="H130" i="8"/>
  <c r="D130" i="8"/>
  <c r="Z129" i="8"/>
  <c r="Y129" i="8"/>
  <c r="X129" i="8"/>
  <c r="O129" i="8"/>
  <c r="Q129" i="8" s="1"/>
  <c r="L129" i="8"/>
  <c r="H129" i="8"/>
  <c r="D129" i="8"/>
  <c r="Z128" i="8"/>
  <c r="Y128" i="8"/>
  <c r="X128" i="8"/>
  <c r="O128" i="8"/>
  <c r="U128" i="8" s="1"/>
  <c r="L128" i="8"/>
  <c r="H128" i="8"/>
  <c r="D128" i="8"/>
  <c r="Z127" i="8"/>
  <c r="Y127" i="8"/>
  <c r="X127" i="8"/>
  <c r="O127" i="8"/>
  <c r="Q127" i="8" s="1"/>
  <c r="L127" i="8"/>
  <c r="H127" i="8"/>
  <c r="D127" i="8"/>
  <c r="Z126" i="8"/>
  <c r="Y126" i="8"/>
  <c r="X126" i="8"/>
  <c r="O126" i="8"/>
  <c r="U126" i="8" s="1"/>
  <c r="L126" i="8"/>
  <c r="H126" i="8"/>
  <c r="D126" i="8"/>
  <c r="Z125" i="8"/>
  <c r="Y125" i="8"/>
  <c r="X125" i="8"/>
  <c r="O125" i="8"/>
  <c r="S125" i="8" s="1"/>
  <c r="L125" i="8"/>
  <c r="H125" i="8"/>
  <c r="D125" i="8"/>
  <c r="Z124" i="8"/>
  <c r="Y124" i="8"/>
  <c r="X124" i="8"/>
  <c r="O124" i="8"/>
  <c r="S124" i="8" s="1"/>
  <c r="L124" i="8"/>
  <c r="H124" i="8"/>
  <c r="D124" i="8"/>
  <c r="Z123" i="8"/>
  <c r="Y123" i="8"/>
  <c r="X123" i="8"/>
  <c r="O123" i="8"/>
  <c r="U123" i="8" s="1"/>
  <c r="L123" i="8"/>
  <c r="H123" i="8"/>
  <c r="D123" i="8"/>
  <c r="Z122" i="8"/>
  <c r="Y122" i="8"/>
  <c r="X122" i="8"/>
  <c r="O122" i="8"/>
  <c r="S122" i="8" s="1"/>
  <c r="L122" i="8"/>
  <c r="H122" i="8"/>
  <c r="D122" i="8"/>
  <c r="Z121" i="8"/>
  <c r="Y121" i="8"/>
  <c r="X121" i="8"/>
  <c r="O121" i="8"/>
  <c r="U121" i="8" s="1"/>
  <c r="L121" i="8"/>
  <c r="H121" i="8"/>
  <c r="D121" i="8"/>
  <c r="Z120" i="8"/>
  <c r="Y120" i="8"/>
  <c r="X120" i="8"/>
  <c r="O120" i="8"/>
  <c r="Q120" i="8" s="1"/>
  <c r="L120" i="8"/>
  <c r="H120" i="8"/>
  <c r="D120" i="8"/>
  <c r="Z119" i="8"/>
  <c r="Y119" i="8"/>
  <c r="X119" i="8"/>
  <c r="O119" i="8"/>
  <c r="S119" i="8" s="1"/>
  <c r="L119" i="8"/>
  <c r="H119" i="8"/>
  <c r="D119" i="8"/>
  <c r="Z118" i="8"/>
  <c r="Y118" i="8"/>
  <c r="X118" i="8"/>
  <c r="O118" i="8"/>
  <c r="U118" i="8" s="1"/>
  <c r="L118" i="8"/>
  <c r="H118" i="8"/>
  <c r="D118" i="8"/>
  <c r="Z117" i="8"/>
  <c r="Y117" i="8"/>
  <c r="X117" i="8"/>
  <c r="O117" i="8"/>
  <c r="L117" i="8"/>
  <c r="H117" i="8"/>
  <c r="D117" i="8"/>
  <c r="Z116" i="8"/>
  <c r="Y116" i="8"/>
  <c r="X116" i="8"/>
  <c r="O116" i="8"/>
  <c r="U116" i="8" s="1"/>
  <c r="L116" i="8"/>
  <c r="H116" i="8"/>
  <c r="D116" i="8"/>
  <c r="Z115" i="8"/>
  <c r="Y115" i="8"/>
  <c r="X115" i="8"/>
  <c r="O115" i="8"/>
  <c r="Q115" i="8" s="1"/>
  <c r="L115" i="8"/>
  <c r="H115" i="8"/>
  <c r="D115" i="8"/>
  <c r="Z114" i="8"/>
  <c r="Y114" i="8"/>
  <c r="X114" i="8"/>
  <c r="O114" i="8"/>
  <c r="U114" i="8" s="1"/>
  <c r="L114" i="8"/>
  <c r="H114" i="8"/>
  <c r="D114" i="8"/>
  <c r="Z113" i="8"/>
  <c r="Y113" i="8"/>
  <c r="X113" i="8"/>
  <c r="O113" i="8"/>
  <c r="L113" i="8"/>
  <c r="H113" i="8"/>
  <c r="D113" i="8"/>
  <c r="Z112" i="8"/>
  <c r="Y112" i="8"/>
  <c r="X112" i="8"/>
  <c r="O112" i="8"/>
  <c r="L112" i="8"/>
  <c r="H112" i="8"/>
  <c r="D112" i="8"/>
  <c r="Z111" i="8"/>
  <c r="Y111" i="8"/>
  <c r="X111" i="8"/>
  <c r="O111" i="8"/>
  <c r="U111" i="8" s="1"/>
  <c r="L111" i="8"/>
  <c r="H111" i="8"/>
  <c r="D111" i="8"/>
  <c r="Z110" i="8"/>
  <c r="Y110" i="8"/>
  <c r="X110" i="8"/>
  <c r="O110" i="8"/>
  <c r="L110" i="8"/>
  <c r="H110" i="8"/>
  <c r="D110" i="8"/>
  <c r="Z109" i="8"/>
  <c r="Y109" i="8"/>
  <c r="X109" i="8"/>
  <c r="O109" i="8"/>
  <c r="Q109" i="8" s="1"/>
  <c r="L109" i="8"/>
  <c r="H109" i="8"/>
  <c r="D109" i="8"/>
  <c r="Z108" i="8"/>
  <c r="Y108" i="8"/>
  <c r="X108" i="8"/>
  <c r="O108" i="8"/>
  <c r="U108" i="8" s="1"/>
  <c r="L108" i="8"/>
  <c r="H108" i="8"/>
  <c r="D108" i="8"/>
  <c r="Z107" i="8"/>
  <c r="Y107" i="8"/>
  <c r="X107" i="8"/>
  <c r="O107" i="8"/>
  <c r="Q107" i="8" s="1"/>
  <c r="L107" i="8"/>
  <c r="H107" i="8"/>
  <c r="D107" i="8"/>
  <c r="Z106" i="8"/>
  <c r="Y106" i="8"/>
  <c r="X106" i="8"/>
  <c r="O106" i="8"/>
  <c r="Q106" i="8" s="1"/>
  <c r="L106" i="8"/>
  <c r="H106" i="8"/>
  <c r="D106" i="8"/>
  <c r="Z105" i="8"/>
  <c r="Y105" i="8"/>
  <c r="X105" i="8"/>
  <c r="O105" i="8"/>
  <c r="S105" i="8" s="1"/>
  <c r="L105" i="8"/>
  <c r="H105" i="8"/>
  <c r="D105" i="8"/>
  <c r="Z104" i="8"/>
  <c r="Y104" i="8"/>
  <c r="X104" i="8"/>
  <c r="O104" i="8"/>
  <c r="S104" i="8" s="1"/>
  <c r="L104" i="8"/>
  <c r="H104" i="8"/>
  <c r="D104" i="8"/>
  <c r="Z103" i="8"/>
  <c r="Y103" i="8"/>
  <c r="X103" i="8"/>
  <c r="O103" i="8"/>
  <c r="L103" i="8"/>
  <c r="H103" i="8"/>
  <c r="D103" i="8"/>
  <c r="Z102" i="8"/>
  <c r="Y102" i="8"/>
  <c r="X102" i="8"/>
  <c r="O102" i="8"/>
  <c r="Q102" i="8" s="1"/>
  <c r="L102" i="8"/>
  <c r="H102" i="8"/>
  <c r="D102" i="8"/>
  <c r="Z101" i="8"/>
  <c r="Y101" i="8"/>
  <c r="X101" i="8"/>
  <c r="O101" i="8"/>
  <c r="U101" i="8" s="1"/>
  <c r="L101" i="8"/>
  <c r="H101" i="8"/>
  <c r="D101" i="8"/>
  <c r="Z100" i="8"/>
  <c r="Y100" i="8"/>
  <c r="X100" i="8"/>
  <c r="O100" i="8"/>
  <c r="Q100" i="8" s="1"/>
  <c r="L100" i="8"/>
  <c r="H100" i="8"/>
  <c r="D100" i="8"/>
  <c r="Z99" i="8"/>
  <c r="Y99" i="8"/>
  <c r="X99" i="8"/>
  <c r="O99" i="8"/>
  <c r="Q99" i="8" s="1"/>
  <c r="L99" i="8"/>
  <c r="H99" i="8"/>
  <c r="D99" i="8"/>
  <c r="Z98" i="8"/>
  <c r="Y98" i="8"/>
  <c r="X98" i="8"/>
  <c r="O98" i="8"/>
  <c r="U98" i="8" s="1"/>
  <c r="L98" i="8"/>
  <c r="H98" i="8"/>
  <c r="D98" i="8"/>
  <c r="Z97" i="8"/>
  <c r="Y97" i="8"/>
  <c r="X97" i="8"/>
  <c r="O97" i="8"/>
  <c r="L97" i="8"/>
  <c r="H97" i="8"/>
  <c r="D97" i="8"/>
  <c r="Z96" i="8"/>
  <c r="Y96" i="8"/>
  <c r="X96" i="8"/>
  <c r="O96" i="8"/>
  <c r="Q96" i="8" s="1"/>
  <c r="L96" i="8"/>
  <c r="H96" i="8"/>
  <c r="D96" i="8"/>
  <c r="Z95" i="8"/>
  <c r="Y95" i="8"/>
  <c r="X95" i="8"/>
  <c r="O95" i="8"/>
  <c r="L95" i="8"/>
  <c r="H95" i="8"/>
  <c r="D95" i="8"/>
  <c r="Z94" i="8"/>
  <c r="Y94" i="8"/>
  <c r="X94" i="8"/>
  <c r="O94" i="8"/>
  <c r="U94" i="8" s="1"/>
  <c r="L94" i="8"/>
  <c r="H94" i="8"/>
  <c r="D94" i="8"/>
  <c r="Z93" i="8"/>
  <c r="Y93" i="8"/>
  <c r="X93" i="8"/>
  <c r="O93" i="8"/>
  <c r="Q93" i="8" s="1"/>
  <c r="L93" i="8"/>
  <c r="H93" i="8"/>
  <c r="D93" i="8"/>
  <c r="Z92" i="8"/>
  <c r="Y92" i="8"/>
  <c r="X92" i="8"/>
  <c r="O92" i="8"/>
  <c r="L92" i="8"/>
  <c r="H92" i="8"/>
  <c r="D92" i="8"/>
  <c r="Z91" i="8"/>
  <c r="Y91" i="8"/>
  <c r="X91" i="8"/>
  <c r="O91" i="8"/>
  <c r="Q91" i="8" s="1"/>
  <c r="L91" i="8"/>
  <c r="H91" i="8"/>
  <c r="D91" i="8"/>
  <c r="Z90" i="8"/>
  <c r="Y90" i="8"/>
  <c r="X90" i="8"/>
  <c r="O90" i="8"/>
  <c r="U90" i="8" s="1"/>
  <c r="L90" i="8"/>
  <c r="H90" i="8"/>
  <c r="D90" i="8"/>
  <c r="Z89" i="8"/>
  <c r="Y89" i="8"/>
  <c r="X89" i="8"/>
  <c r="O89" i="8"/>
  <c r="Q89" i="8" s="1"/>
  <c r="L89" i="8"/>
  <c r="H89" i="8"/>
  <c r="D89" i="8"/>
  <c r="Z88" i="8"/>
  <c r="Y88" i="8"/>
  <c r="X88" i="8"/>
  <c r="O88" i="8"/>
  <c r="S88" i="8" s="1"/>
  <c r="L88" i="8"/>
  <c r="H88" i="8"/>
  <c r="D88" i="8"/>
  <c r="Z87" i="8"/>
  <c r="Y87" i="8"/>
  <c r="X87" i="8"/>
  <c r="O87" i="8"/>
  <c r="Q87" i="8" s="1"/>
  <c r="L87" i="8"/>
  <c r="H87" i="8"/>
  <c r="D87" i="8"/>
  <c r="Z86" i="8"/>
  <c r="Y86" i="8"/>
  <c r="X86" i="8"/>
  <c r="O86" i="8"/>
  <c r="Q86" i="8" s="1"/>
  <c r="L86" i="8"/>
  <c r="H86" i="8"/>
  <c r="D86" i="8"/>
  <c r="Z85" i="8"/>
  <c r="Y85" i="8"/>
  <c r="X85" i="8"/>
  <c r="O85" i="8"/>
  <c r="S85" i="8" s="1"/>
  <c r="L85" i="8"/>
  <c r="H85" i="8"/>
  <c r="D85" i="8"/>
  <c r="Z84" i="8"/>
  <c r="Y84" i="8"/>
  <c r="X84" i="8"/>
  <c r="O84" i="8"/>
  <c r="U84" i="8" s="1"/>
  <c r="L84" i="8"/>
  <c r="H84" i="8"/>
  <c r="D84" i="8"/>
  <c r="Z83" i="8"/>
  <c r="Y83" i="8"/>
  <c r="X83" i="8"/>
  <c r="O83" i="8"/>
  <c r="U83" i="8" s="1"/>
  <c r="L83" i="8"/>
  <c r="H83" i="8"/>
  <c r="D83" i="8"/>
  <c r="Z82" i="8"/>
  <c r="Y82" i="8"/>
  <c r="X82" i="8"/>
  <c r="O82" i="8"/>
  <c r="Q82" i="8" s="1"/>
  <c r="L82" i="8"/>
  <c r="H82" i="8"/>
  <c r="D82" i="8"/>
  <c r="Z81" i="8"/>
  <c r="Y81" i="8"/>
  <c r="X81" i="8"/>
  <c r="O81" i="8"/>
  <c r="U81" i="8" s="1"/>
  <c r="L81" i="8"/>
  <c r="H81" i="8"/>
  <c r="D81" i="8"/>
  <c r="Z80" i="8"/>
  <c r="Y80" i="8"/>
  <c r="X80" i="8"/>
  <c r="O80" i="8"/>
  <c r="Q80" i="8" s="1"/>
  <c r="L80" i="8"/>
  <c r="H80" i="8"/>
  <c r="D80" i="8"/>
  <c r="Z79" i="8"/>
  <c r="Y79" i="8"/>
  <c r="X79" i="8"/>
  <c r="O79" i="8"/>
  <c r="U79" i="8" s="1"/>
  <c r="L79" i="8"/>
  <c r="H79" i="8"/>
  <c r="D79" i="8"/>
  <c r="Z78" i="8"/>
  <c r="Y78" i="8"/>
  <c r="X78" i="8"/>
  <c r="O78" i="8"/>
  <c r="U78" i="8" s="1"/>
  <c r="L78" i="8"/>
  <c r="H78" i="8"/>
  <c r="D78" i="8"/>
  <c r="Z77" i="8"/>
  <c r="Y77" i="8"/>
  <c r="X77" i="8"/>
  <c r="O77" i="8"/>
  <c r="L77" i="8"/>
  <c r="H77" i="8"/>
  <c r="D77" i="8"/>
  <c r="Z76" i="8"/>
  <c r="Y76" i="8"/>
  <c r="X76" i="8"/>
  <c r="O76" i="8"/>
  <c r="S76" i="8" s="1"/>
  <c r="L76" i="8"/>
  <c r="H76" i="8"/>
  <c r="D76" i="8"/>
  <c r="Z75" i="8"/>
  <c r="Y75" i="8"/>
  <c r="X75" i="8"/>
  <c r="O75" i="8"/>
  <c r="U75" i="8" s="1"/>
  <c r="L75" i="8"/>
  <c r="H75" i="8"/>
  <c r="D75" i="8"/>
  <c r="Z74" i="8"/>
  <c r="Y74" i="8"/>
  <c r="X74" i="8"/>
  <c r="O74" i="8"/>
  <c r="U74" i="8" s="1"/>
  <c r="L74" i="8"/>
  <c r="H74" i="8"/>
  <c r="D74" i="8"/>
  <c r="Z73" i="8"/>
  <c r="Y73" i="8"/>
  <c r="X73" i="8"/>
  <c r="O73" i="8"/>
  <c r="U73" i="8" s="1"/>
  <c r="L73" i="8"/>
  <c r="H73" i="8"/>
  <c r="D73" i="8"/>
  <c r="Z72" i="8"/>
  <c r="Y72" i="8"/>
  <c r="X72" i="8"/>
  <c r="O72" i="8"/>
  <c r="L72" i="8"/>
  <c r="H72" i="8"/>
  <c r="D72" i="8"/>
  <c r="Z71" i="8"/>
  <c r="Y71" i="8"/>
  <c r="X71" i="8"/>
  <c r="O71" i="8"/>
  <c r="S71" i="8" s="1"/>
  <c r="L71" i="8"/>
  <c r="H71" i="8"/>
  <c r="D71" i="8"/>
  <c r="Z70" i="8"/>
  <c r="Y70" i="8"/>
  <c r="X70" i="8"/>
  <c r="O70" i="8"/>
  <c r="S70" i="8" s="1"/>
  <c r="L70" i="8"/>
  <c r="H70" i="8"/>
  <c r="D70" i="8"/>
  <c r="Z69" i="8"/>
  <c r="Y69" i="8"/>
  <c r="X69" i="8"/>
  <c r="O69" i="8"/>
  <c r="Q69" i="8" s="1"/>
  <c r="L69" i="8"/>
  <c r="H69" i="8"/>
  <c r="D69" i="8"/>
  <c r="Z68" i="8"/>
  <c r="Y68" i="8"/>
  <c r="X68" i="8"/>
  <c r="O68" i="8"/>
  <c r="U68" i="8" s="1"/>
  <c r="L68" i="8"/>
  <c r="H68" i="8"/>
  <c r="D68" i="8"/>
  <c r="Z67" i="8"/>
  <c r="Y67" i="8"/>
  <c r="X67" i="8"/>
  <c r="O67" i="8"/>
  <c r="Q67" i="8" s="1"/>
  <c r="L67" i="8"/>
  <c r="H67" i="8"/>
  <c r="D67" i="8"/>
  <c r="Z66" i="8"/>
  <c r="Y66" i="8"/>
  <c r="X66" i="8"/>
  <c r="O66" i="8"/>
  <c r="U66" i="8" s="1"/>
  <c r="L66" i="8"/>
  <c r="H66" i="8"/>
  <c r="D66" i="8"/>
  <c r="Z65" i="8"/>
  <c r="Y65" i="8"/>
  <c r="X65" i="8"/>
  <c r="O65" i="8"/>
  <c r="S65" i="8" s="1"/>
  <c r="L65" i="8"/>
  <c r="H65" i="8"/>
  <c r="D65" i="8"/>
  <c r="Z64" i="8"/>
  <c r="Y64" i="8"/>
  <c r="X64" i="8"/>
  <c r="O64" i="8"/>
  <c r="S64" i="8" s="1"/>
  <c r="L64" i="8"/>
  <c r="H64" i="8"/>
  <c r="D64" i="8"/>
  <c r="Z63" i="8"/>
  <c r="Y63" i="8"/>
  <c r="X63" i="8"/>
  <c r="O63" i="8"/>
  <c r="Q63" i="8" s="1"/>
  <c r="L63" i="8"/>
  <c r="H63" i="8"/>
  <c r="D63" i="8"/>
  <c r="Z62" i="8"/>
  <c r="Y62" i="8"/>
  <c r="X62" i="8"/>
  <c r="O62" i="8"/>
  <c r="Q62" i="8" s="1"/>
  <c r="L62" i="8"/>
  <c r="H62" i="8"/>
  <c r="D62" i="8"/>
  <c r="Z61" i="8"/>
  <c r="Y61" i="8"/>
  <c r="X61" i="8"/>
  <c r="O61" i="8"/>
  <c r="U61" i="8" s="1"/>
  <c r="L61" i="8"/>
  <c r="H61" i="8"/>
  <c r="D61" i="8"/>
  <c r="Z60" i="8"/>
  <c r="Y60" i="8"/>
  <c r="X60" i="8"/>
  <c r="O60" i="8"/>
  <c r="Q60" i="8" s="1"/>
  <c r="L60" i="8"/>
  <c r="H60" i="8"/>
  <c r="D60" i="8"/>
  <c r="Z59" i="8"/>
  <c r="Y59" i="8"/>
  <c r="X59" i="8"/>
  <c r="O59" i="8"/>
  <c r="U59" i="8" s="1"/>
  <c r="L59" i="8"/>
  <c r="H59" i="8"/>
  <c r="D59" i="8"/>
  <c r="Z58" i="8"/>
  <c r="Y58" i="8"/>
  <c r="X58" i="8"/>
  <c r="O58" i="8"/>
  <c r="U58" i="8" s="1"/>
  <c r="L58" i="8"/>
  <c r="H58" i="8"/>
  <c r="D58" i="8"/>
  <c r="Z57" i="8"/>
  <c r="Y57" i="8"/>
  <c r="X57" i="8"/>
  <c r="O57" i="8"/>
  <c r="L57" i="8"/>
  <c r="H57" i="8"/>
  <c r="D57" i="8"/>
  <c r="Z56" i="8"/>
  <c r="Y56" i="8"/>
  <c r="X56" i="8"/>
  <c r="O56" i="8"/>
  <c r="U56" i="8" s="1"/>
  <c r="L56" i="8"/>
  <c r="H56" i="8"/>
  <c r="D56" i="8"/>
  <c r="Z55" i="8"/>
  <c r="Y55" i="8"/>
  <c r="X55" i="8"/>
  <c r="O55" i="8"/>
  <c r="U55" i="8" s="1"/>
  <c r="L55" i="8"/>
  <c r="H55" i="8"/>
  <c r="D55" i="8"/>
  <c r="Z54" i="8"/>
  <c r="Y54" i="8"/>
  <c r="X54" i="8"/>
  <c r="O54" i="8"/>
  <c r="U54" i="8" s="1"/>
  <c r="L54" i="8"/>
  <c r="H54" i="8"/>
  <c r="D54" i="8"/>
  <c r="W45" i="8"/>
  <c r="V45" i="8"/>
  <c r="T45" i="8"/>
  <c r="R45" i="8"/>
  <c r="P45" i="8"/>
  <c r="K45" i="8"/>
  <c r="L45" i="8" s="1"/>
  <c r="G45" i="8"/>
  <c r="C45" i="8"/>
  <c r="A45" i="8"/>
  <c r="Z44" i="8"/>
  <c r="Y44" i="8"/>
  <c r="X44" i="8"/>
  <c r="O44" i="8"/>
  <c r="U44" i="8" s="1"/>
  <c r="L44" i="8"/>
  <c r="H44" i="8"/>
  <c r="D44" i="8"/>
  <c r="Z43" i="8"/>
  <c r="Y43" i="8"/>
  <c r="X43" i="8"/>
  <c r="O43" i="8"/>
  <c r="S43" i="8" s="1"/>
  <c r="L43" i="8"/>
  <c r="H43" i="8"/>
  <c r="D43" i="8"/>
  <c r="Z42" i="8"/>
  <c r="Y42" i="8"/>
  <c r="X42" i="8"/>
  <c r="O42" i="8"/>
  <c r="L42" i="8"/>
  <c r="H42" i="8"/>
  <c r="D42" i="8"/>
  <c r="Z41" i="8"/>
  <c r="Y41" i="8"/>
  <c r="X41" i="8"/>
  <c r="O41" i="8"/>
  <c r="U41" i="8" s="1"/>
  <c r="L41" i="8"/>
  <c r="H41" i="8"/>
  <c r="D41" i="8"/>
  <c r="Z40" i="8"/>
  <c r="Y40" i="8"/>
  <c r="X40" i="8"/>
  <c r="O40" i="8"/>
  <c r="U40" i="8" s="1"/>
  <c r="L40" i="8"/>
  <c r="H40" i="8"/>
  <c r="D40" i="8"/>
  <c r="Z39" i="8"/>
  <c r="Y39" i="8"/>
  <c r="X39" i="8"/>
  <c r="O39" i="8"/>
  <c r="U39" i="8" s="1"/>
  <c r="L39" i="8"/>
  <c r="H39" i="8"/>
  <c r="D39" i="8"/>
  <c r="Z38" i="8"/>
  <c r="Y38" i="8"/>
  <c r="X38" i="8"/>
  <c r="O38" i="8"/>
  <c r="U38" i="8" s="1"/>
  <c r="L38" i="8"/>
  <c r="H38" i="8"/>
  <c r="D38" i="8"/>
  <c r="Z37" i="8"/>
  <c r="Y37" i="8"/>
  <c r="X37" i="8"/>
  <c r="O37" i="8"/>
  <c r="S37" i="8" s="1"/>
  <c r="L37" i="8"/>
  <c r="H37" i="8"/>
  <c r="D37" i="8"/>
  <c r="Z36" i="8"/>
  <c r="Y36" i="8"/>
  <c r="X36" i="8"/>
  <c r="O36" i="8"/>
  <c r="Q36" i="8" s="1"/>
  <c r="L36" i="8"/>
  <c r="H36" i="8"/>
  <c r="D36" i="8"/>
  <c r="Z35" i="8"/>
  <c r="Y35" i="8"/>
  <c r="X35" i="8"/>
  <c r="O35" i="8"/>
  <c r="S35" i="8" s="1"/>
  <c r="L35" i="8"/>
  <c r="H35" i="8"/>
  <c r="D35" i="8"/>
  <c r="Z34" i="8"/>
  <c r="Y34" i="8"/>
  <c r="X34" i="8"/>
  <c r="O34" i="8"/>
  <c r="Q34" i="8" s="1"/>
  <c r="L34" i="8"/>
  <c r="H34" i="8"/>
  <c r="D34" i="8"/>
  <c r="Z33" i="8"/>
  <c r="Y33" i="8"/>
  <c r="X33" i="8"/>
  <c r="O33" i="8"/>
  <c r="Q33" i="8" s="1"/>
  <c r="L33" i="8"/>
  <c r="H33" i="8"/>
  <c r="D33" i="8"/>
  <c r="Z32" i="8"/>
  <c r="Y32" i="8"/>
  <c r="X32" i="8"/>
  <c r="O32" i="8"/>
  <c r="Q32" i="8" s="1"/>
  <c r="L32" i="8"/>
  <c r="H32" i="8"/>
  <c r="D32" i="8"/>
  <c r="Z31" i="8"/>
  <c r="Y31" i="8"/>
  <c r="X31" i="8"/>
  <c r="O31" i="8"/>
  <c r="U31" i="8" s="1"/>
  <c r="L31" i="8"/>
  <c r="H31" i="8"/>
  <c r="D31" i="8"/>
  <c r="Z30" i="8"/>
  <c r="Y30" i="8"/>
  <c r="X30" i="8"/>
  <c r="O30" i="8"/>
  <c r="U30" i="8" s="1"/>
  <c r="L30" i="8"/>
  <c r="H30" i="8"/>
  <c r="D30" i="8"/>
  <c r="Z29" i="8"/>
  <c r="Y29" i="8"/>
  <c r="X29" i="8"/>
  <c r="O29" i="8"/>
  <c r="Q29" i="8" s="1"/>
  <c r="L29" i="8"/>
  <c r="H29" i="8"/>
  <c r="D29" i="8"/>
  <c r="Z28" i="8"/>
  <c r="Y28" i="8"/>
  <c r="X28" i="8"/>
  <c r="O28" i="8"/>
  <c r="U28" i="8" s="1"/>
  <c r="L28" i="8"/>
  <c r="H28" i="8"/>
  <c r="D28" i="8"/>
  <c r="Z27" i="8"/>
  <c r="Y27" i="8"/>
  <c r="X27" i="8"/>
  <c r="O27" i="8"/>
  <c r="L27" i="8"/>
  <c r="H27" i="8"/>
  <c r="D27" i="8"/>
  <c r="Z26" i="8"/>
  <c r="Y26" i="8"/>
  <c r="X26" i="8"/>
  <c r="O26" i="8"/>
  <c r="U26" i="8" s="1"/>
  <c r="L26" i="8"/>
  <c r="H26" i="8"/>
  <c r="D26" i="8"/>
  <c r="Z25" i="8"/>
  <c r="Y25" i="8"/>
  <c r="X25" i="8"/>
  <c r="O25" i="8"/>
  <c r="Q25" i="8" s="1"/>
  <c r="L25" i="8"/>
  <c r="H25" i="8"/>
  <c r="D25" i="8"/>
  <c r="Z24" i="8"/>
  <c r="Y24" i="8"/>
  <c r="X24" i="8"/>
  <c r="O24" i="8"/>
  <c r="S24" i="8" s="1"/>
  <c r="L24" i="8"/>
  <c r="H24" i="8"/>
  <c r="D24" i="8"/>
  <c r="Z23" i="8"/>
  <c r="Y23" i="8"/>
  <c r="X23" i="8"/>
  <c r="O23" i="8"/>
  <c r="S23" i="8" s="1"/>
  <c r="L23" i="8"/>
  <c r="H23" i="8"/>
  <c r="D23" i="8"/>
  <c r="Z22" i="8"/>
  <c r="Y22" i="8"/>
  <c r="X22" i="8"/>
  <c r="O22" i="8"/>
  <c r="L22" i="8"/>
  <c r="H22" i="8"/>
  <c r="D22" i="8"/>
  <c r="Z21" i="8"/>
  <c r="Y21" i="8"/>
  <c r="X21" i="8"/>
  <c r="O21" i="8"/>
  <c r="S21" i="8" s="1"/>
  <c r="L21" i="8"/>
  <c r="H21" i="8"/>
  <c r="D21" i="8"/>
  <c r="Z20" i="8"/>
  <c r="Y20" i="8"/>
  <c r="X20" i="8"/>
  <c r="O20" i="8"/>
  <c r="U20" i="8" s="1"/>
  <c r="L20" i="8"/>
  <c r="H20" i="8"/>
  <c r="D20" i="8"/>
  <c r="Z19" i="8"/>
  <c r="Y19" i="8"/>
  <c r="X19" i="8"/>
  <c r="O19" i="8"/>
  <c r="U19" i="8" s="1"/>
  <c r="L19" i="8"/>
  <c r="H19" i="8"/>
  <c r="D19" i="8"/>
  <c r="Z18" i="8"/>
  <c r="Y18" i="8"/>
  <c r="X18" i="8"/>
  <c r="O18" i="8"/>
  <c r="U18" i="8" s="1"/>
  <c r="L18" i="8"/>
  <c r="H18" i="8"/>
  <c r="D18" i="8"/>
  <c r="Z17" i="8"/>
  <c r="Y17" i="8"/>
  <c r="X17" i="8"/>
  <c r="O17" i="8"/>
  <c r="S17" i="8" s="1"/>
  <c r="L17" i="8"/>
  <c r="H17" i="8"/>
  <c r="D17" i="8"/>
  <c r="Z16" i="8"/>
  <c r="Y16" i="8"/>
  <c r="X16" i="8"/>
  <c r="O16" i="8"/>
  <c r="Q16" i="8" s="1"/>
  <c r="L16" i="8"/>
  <c r="H16" i="8"/>
  <c r="D16" i="8"/>
  <c r="Z15" i="8"/>
  <c r="Y15" i="8"/>
  <c r="X15" i="8"/>
  <c r="O15" i="8"/>
  <c r="S15" i="8" s="1"/>
  <c r="L15" i="8"/>
  <c r="H15" i="8"/>
  <c r="D15" i="8"/>
  <c r="Z14" i="8"/>
  <c r="Y14" i="8"/>
  <c r="X14" i="8"/>
  <c r="O14" i="8"/>
  <c r="Q14" i="8" s="1"/>
  <c r="L14" i="8"/>
  <c r="H14" i="8"/>
  <c r="D14" i="8"/>
  <c r="Z13" i="8"/>
  <c r="Y13" i="8"/>
  <c r="X13" i="8"/>
  <c r="O13" i="8"/>
  <c r="U13" i="8" s="1"/>
  <c r="L13" i="8"/>
  <c r="H13" i="8"/>
  <c r="D13" i="8"/>
  <c r="Z12" i="8"/>
  <c r="Y12" i="8"/>
  <c r="X12" i="8"/>
  <c r="O12" i="8"/>
  <c r="Q12" i="8" s="1"/>
  <c r="L12" i="8"/>
  <c r="H12" i="8"/>
  <c r="D12" i="8"/>
  <c r="Z11" i="8"/>
  <c r="Y11" i="8"/>
  <c r="X11" i="8"/>
  <c r="O11" i="8"/>
  <c r="U11" i="8" s="1"/>
  <c r="L11" i="8"/>
  <c r="H11" i="8"/>
  <c r="D11" i="8"/>
  <c r="Z10" i="8"/>
  <c r="Y10" i="8"/>
  <c r="X10" i="8"/>
  <c r="O10" i="8"/>
  <c r="S10" i="8" s="1"/>
  <c r="L10" i="8"/>
  <c r="H10" i="8"/>
  <c r="D10" i="8"/>
  <c r="Z9" i="8"/>
  <c r="Y9" i="8"/>
  <c r="X9" i="8"/>
  <c r="O9" i="8"/>
  <c r="S9" i="8" s="1"/>
  <c r="L9" i="8"/>
  <c r="H9" i="8"/>
  <c r="D9" i="8"/>
  <c r="Z8" i="8"/>
  <c r="Y8" i="8"/>
  <c r="X8" i="8"/>
  <c r="O8" i="8"/>
  <c r="U8" i="8" s="1"/>
  <c r="L8" i="8"/>
  <c r="H8" i="8"/>
  <c r="D8" i="8"/>
  <c r="Z7" i="8"/>
  <c r="Y7" i="8"/>
  <c r="X7" i="8"/>
  <c r="O7" i="8"/>
  <c r="S7" i="8" s="1"/>
  <c r="L7" i="8"/>
  <c r="H7" i="8"/>
  <c r="D7" i="8"/>
  <c r="D196" i="8" l="1"/>
  <c r="F195" i="8" s="1"/>
  <c r="U119" i="8"/>
  <c r="S86" i="8"/>
  <c r="U86" i="8"/>
  <c r="L149" i="8"/>
  <c r="N102" i="8" s="1"/>
  <c r="D45" i="8"/>
  <c r="F39" i="8" s="1"/>
  <c r="U76" i="8"/>
  <c r="S107" i="8"/>
  <c r="Q126" i="8"/>
  <c r="U107" i="8"/>
  <c r="S126" i="8"/>
  <c r="U162" i="8"/>
  <c r="Q119" i="8"/>
  <c r="S171" i="8"/>
  <c r="S109" i="8"/>
  <c r="D149" i="8"/>
  <c r="F64" i="8" s="1"/>
  <c r="U171" i="8"/>
  <c r="U109" i="8"/>
  <c r="S128" i="8"/>
  <c r="S166" i="8"/>
  <c r="A198" i="8"/>
  <c r="U166" i="8"/>
  <c r="S16" i="8"/>
  <c r="U16" i="8"/>
  <c r="U7" i="8"/>
  <c r="S29" i="8"/>
  <c r="U29" i="8"/>
  <c r="U21" i="8"/>
  <c r="U9" i="8"/>
  <c r="N20" i="8"/>
  <c r="Q7" i="8"/>
  <c r="U33" i="8"/>
  <c r="S33" i="8"/>
  <c r="U65" i="8"/>
  <c r="Q84" i="8"/>
  <c r="S84" i="8"/>
  <c r="Q131" i="8"/>
  <c r="U136" i="8"/>
  <c r="U24" i="8"/>
  <c r="Q79" i="8"/>
  <c r="S147" i="8"/>
  <c r="U14" i="8"/>
  <c r="U147" i="8"/>
  <c r="Q58" i="8"/>
  <c r="P198" i="8"/>
  <c r="S58" i="8"/>
  <c r="U103" i="8"/>
  <c r="S103" i="8"/>
  <c r="U124" i="8"/>
  <c r="Q103" i="8"/>
  <c r="Q145" i="8"/>
  <c r="T198" i="8"/>
  <c r="Q43" i="8"/>
  <c r="Q56" i="8"/>
  <c r="S72" i="8"/>
  <c r="U72" i="8"/>
  <c r="Q98" i="8"/>
  <c r="S174" i="8"/>
  <c r="W198" i="8"/>
  <c r="S98" i="8"/>
  <c r="U43" i="8"/>
  <c r="Q88" i="8"/>
  <c r="S36" i="8"/>
  <c r="S31" i="8"/>
  <c r="U36" i="8"/>
  <c r="U88" i="8"/>
  <c r="S141" i="8"/>
  <c r="U141" i="8"/>
  <c r="Q136" i="8"/>
  <c r="N120" i="8"/>
  <c r="N110" i="8"/>
  <c r="Q24" i="8"/>
  <c r="U181" i="8"/>
  <c r="S181" i="8"/>
  <c r="S131" i="8"/>
  <c r="Q27" i="8"/>
  <c r="U27" i="8"/>
  <c r="S27" i="8"/>
  <c r="S79" i="8"/>
  <c r="U105" i="8"/>
  <c r="S14" i="8"/>
  <c r="U63" i="8"/>
  <c r="S63" i="8"/>
  <c r="Q124" i="8"/>
  <c r="U176" i="8"/>
  <c r="U179" i="8"/>
  <c r="S179" i="8"/>
  <c r="Q179" i="8"/>
  <c r="Q122" i="8"/>
  <c r="U122" i="8"/>
  <c r="U145" i="8"/>
  <c r="Q174" i="8"/>
  <c r="U193" i="8"/>
  <c r="S193" i="8"/>
  <c r="V198" i="8"/>
  <c r="S56" i="8"/>
  <c r="Q72" i="8"/>
  <c r="Q143" i="8"/>
  <c r="Q41" i="8"/>
  <c r="S143" i="8"/>
  <c r="S164" i="8"/>
  <c r="S41" i="8"/>
  <c r="U96" i="8"/>
  <c r="S96" i="8"/>
  <c r="U164" i="8"/>
  <c r="Q31" i="8"/>
  <c r="S67" i="8"/>
  <c r="U91" i="8"/>
  <c r="S91" i="8"/>
  <c r="Q141" i="8"/>
  <c r="S162" i="8"/>
  <c r="U183" i="8"/>
  <c r="S183" i="8"/>
  <c r="U10" i="8"/>
  <c r="F40" i="8"/>
  <c r="S44" i="8"/>
  <c r="Q59" i="8"/>
  <c r="Q68" i="8"/>
  <c r="S87" i="8"/>
  <c r="S99" i="8"/>
  <c r="S108" i="8"/>
  <c r="U125" i="8"/>
  <c r="Q144" i="8"/>
  <c r="S146" i="8"/>
  <c r="U186" i="8"/>
  <c r="U37" i="8"/>
  <c r="S59" i="8"/>
  <c r="S68" i="8"/>
  <c r="U87" i="8"/>
  <c r="U99" i="8"/>
  <c r="S106" i="8"/>
  <c r="S144" i="8"/>
  <c r="U146" i="8"/>
  <c r="Q66" i="8"/>
  <c r="U85" i="8"/>
  <c r="U106" i="8"/>
  <c r="S142" i="8"/>
  <c r="Q161" i="8"/>
  <c r="S184" i="8"/>
  <c r="R198" i="8"/>
  <c r="S13" i="8"/>
  <c r="S66" i="8"/>
  <c r="Q73" i="8"/>
  <c r="Q116" i="8"/>
  <c r="Q64" i="8"/>
  <c r="Q71" i="8"/>
  <c r="S73" i="8"/>
  <c r="U104" i="8"/>
  <c r="S116" i="8"/>
  <c r="Q159" i="8"/>
  <c r="U161" i="8"/>
  <c r="U163" i="8"/>
  <c r="Q180" i="8"/>
  <c r="U182" i="8"/>
  <c r="Q11" i="8"/>
  <c r="S159" i="8"/>
  <c r="Q178" i="8"/>
  <c r="Q9" i="8"/>
  <c r="S11" i="8"/>
  <c r="Q21" i="8"/>
  <c r="X149" i="8"/>
  <c r="U62" i="8"/>
  <c r="U64" i="8"/>
  <c r="U71" i="8"/>
  <c r="Q76" i="8"/>
  <c r="S111" i="8"/>
  <c r="S178" i="8"/>
  <c r="S82" i="8"/>
  <c r="S129" i="8"/>
  <c r="Q139" i="8"/>
  <c r="Q191" i="8"/>
  <c r="X45" i="8"/>
  <c r="U82" i="8"/>
  <c r="U129" i="8"/>
  <c r="S139" i="8"/>
  <c r="X196" i="8"/>
  <c r="U177" i="8"/>
  <c r="S191" i="8"/>
  <c r="Y45" i="8"/>
  <c r="H45" i="8" s="1"/>
  <c r="S127" i="8"/>
  <c r="Q148" i="8"/>
  <c r="Q186" i="8"/>
  <c r="Z45" i="8"/>
  <c r="Q44" i="8"/>
  <c r="Q108" i="8"/>
  <c r="U127" i="8"/>
  <c r="S148" i="8"/>
  <c r="Z196" i="8"/>
  <c r="L196" i="8" s="1"/>
  <c r="Q13" i="8"/>
  <c r="Q104" i="8"/>
  <c r="S123" i="8"/>
  <c r="Q163" i="8"/>
  <c r="Q194" i="8"/>
  <c r="U142" i="8"/>
  <c r="S182" i="8"/>
  <c r="U184" i="8"/>
  <c r="S194" i="8"/>
  <c r="U35" i="8"/>
  <c r="S102" i="8"/>
  <c r="S62" i="8"/>
  <c r="U102" i="8"/>
  <c r="Q111" i="8"/>
  <c r="S26" i="8"/>
  <c r="Q128" i="8"/>
  <c r="S55" i="8"/>
  <c r="U12" i="8"/>
  <c r="N14" i="8"/>
  <c r="Y149" i="8"/>
  <c r="H149" i="8" s="1"/>
  <c r="Q61" i="8"/>
  <c r="U70" i="8"/>
  <c r="U95" i="8"/>
  <c r="S95" i="8"/>
  <c r="U97" i="8"/>
  <c r="S97" i="8"/>
  <c r="Q97" i="8"/>
  <c r="Q101" i="8"/>
  <c r="S173" i="8"/>
  <c r="S61" i="8"/>
  <c r="U93" i="8"/>
  <c r="S93" i="8"/>
  <c r="Q95" i="8"/>
  <c r="S101" i="8"/>
  <c r="Q193" i="8"/>
  <c r="S195" i="8"/>
  <c r="U195" i="8"/>
  <c r="S81" i="8"/>
  <c r="Q70" i="8"/>
  <c r="N9" i="8"/>
  <c r="S18" i="8"/>
  <c r="Q20" i="8"/>
  <c r="U22" i="8"/>
  <c r="Q22" i="8"/>
  <c r="S22" i="8"/>
  <c r="S78" i="8"/>
  <c r="U89" i="8"/>
  <c r="U113" i="8"/>
  <c r="S113" i="8"/>
  <c r="S121" i="8"/>
  <c r="S187" i="8"/>
  <c r="Q187" i="8"/>
  <c r="G198" i="8"/>
  <c r="U190" i="8"/>
  <c r="S190" i="8"/>
  <c r="U188" i="8"/>
  <c r="S188" i="8"/>
  <c r="N25" i="8"/>
  <c r="Q38" i="8"/>
  <c r="S140" i="8"/>
  <c r="U140" i="8"/>
  <c r="Q55" i="8"/>
  <c r="Q83" i="8"/>
  <c r="Q18" i="8"/>
  <c r="N22" i="8"/>
  <c r="N35" i="8"/>
  <c r="Q78" i="8"/>
  <c r="S89" i="8"/>
  <c r="U115" i="8"/>
  <c r="S115" i="8"/>
  <c r="Q117" i="8"/>
  <c r="U117" i="8"/>
  <c r="S117" i="8"/>
  <c r="Q121" i="8"/>
  <c r="S20" i="8"/>
  <c r="Q35" i="8"/>
  <c r="N37" i="8"/>
  <c r="O45" i="8"/>
  <c r="C198" i="8"/>
  <c r="S80" i="8"/>
  <c r="U80" i="8"/>
  <c r="Q113" i="8"/>
  <c r="Q123" i="8"/>
  <c r="U187" i="8"/>
  <c r="N17" i="8"/>
  <c r="Q75" i="8"/>
  <c r="U15" i="8"/>
  <c r="N34" i="8"/>
  <c r="Q8" i="8"/>
  <c r="N40" i="8"/>
  <c r="S110" i="8"/>
  <c r="Q110" i="8"/>
  <c r="Q138" i="8"/>
  <c r="O149" i="8"/>
  <c r="U23" i="8"/>
  <c r="U42" i="8"/>
  <c r="S42" i="8"/>
  <c r="Q42" i="8"/>
  <c r="S138" i="8"/>
  <c r="S130" i="8"/>
  <c r="Q130" i="8"/>
  <c r="S132" i="8"/>
  <c r="Q132" i="8"/>
  <c r="Q173" i="8"/>
  <c r="S185" i="8"/>
  <c r="Q185" i="8"/>
  <c r="U135" i="8"/>
  <c r="S135" i="8"/>
  <c r="U137" i="8"/>
  <c r="Q137" i="8"/>
  <c r="S137" i="8"/>
  <c r="N38" i="8"/>
  <c r="N18" i="8"/>
  <c r="N41" i="8"/>
  <c r="N21" i="8"/>
  <c r="N16" i="8"/>
  <c r="N44" i="8"/>
  <c r="N24" i="8"/>
  <c r="N36" i="8"/>
  <c r="N27" i="8"/>
  <c r="N7" i="8"/>
  <c r="N30" i="8"/>
  <c r="N10" i="8"/>
  <c r="N45" i="8"/>
  <c r="N33" i="8"/>
  <c r="N13" i="8"/>
  <c r="N28" i="8"/>
  <c r="N8" i="8"/>
  <c r="N26" i="8"/>
  <c r="U192" i="8"/>
  <c r="Q192" i="8"/>
  <c r="S192" i="8"/>
  <c r="Q15" i="8"/>
  <c r="S32" i="8"/>
  <c r="S90" i="8"/>
  <c r="Q90" i="8"/>
  <c r="Y196" i="8"/>
  <c r="H196" i="8" s="1"/>
  <c r="N19" i="8"/>
  <c r="S75" i="8"/>
  <c r="Q17" i="8"/>
  <c r="N126" i="8"/>
  <c r="Q23" i="8"/>
  <c r="Q81" i="8"/>
  <c r="S112" i="8"/>
  <c r="Q112" i="8"/>
  <c r="N12" i="8"/>
  <c r="S25" i="8"/>
  <c r="U25" i="8"/>
  <c r="Q40" i="8"/>
  <c r="U57" i="8"/>
  <c r="Q57" i="8"/>
  <c r="S57" i="8"/>
  <c r="Q140" i="8"/>
  <c r="S12" i="8"/>
  <c r="N31" i="8"/>
  <c r="S167" i="8"/>
  <c r="Q167" i="8"/>
  <c r="N11" i="8"/>
  <c r="N39" i="8"/>
  <c r="N43" i="8"/>
  <c r="K198" i="8"/>
  <c r="Q26" i="8"/>
  <c r="Q37" i="8"/>
  <c r="U67" i="8"/>
  <c r="U133" i="8"/>
  <c r="S133" i="8"/>
  <c r="Q135" i="8"/>
  <c r="N42" i="8"/>
  <c r="S38" i="8"/>
  <c r="Q190" i="8"/>
  <c r="U32" i="8"/>
  <c r="S92" i="8"/>
  <c r="Q92" i="8"/>
  <c r="Q118" i="8"/>
  <c r="Q188" i="8"/>
  <c r="S8" i="8"/>
  <c r="U112" i="8"/>
  <c r="S83" i="8"/>
  <c r="U158" i="8"/>
  <c r="O196" i="8"/>
  <c r="Q28" i="8"/>
  <c r="S69" i="8"/>
  <c r="Q158" i="8"/>
  <c r="U170" i="8"/>
  <c r="S170" i="8"/>
  <c r="U172" i="8"/>
  <c r="S172" i="8"/>
  <c r="Q172" i="8"/>
  <c r="Q176" i="8"/>
  <c r="U77" i="8"/>
  <c r="Q77" i="8"/>
  <c r="S77" i="8"/>
  <c r="N23" i="8"/>
  <c r="U120" i="8"/>
  <c r="S120" i="8"/>
  <c r="U92" i="8"/>
  <c r="S118" i="8"/>
  <c r="U17" i="8"/>
  <c r="S34" i="8"/>
  <c r="U34" i="8"/>
  <c r="U110" i="8"/>
  <c r="N29" i="8"/>
  <c r="S40" i="8"/>
  <c r="U130" i="8"/>
  <c r="U175" i="8"/>
  <c r="S175" i="8"/>
  <c r="N115" i="8"/>
  <c r="S165" i="8"/>
  <c r="Q165" i="8"/>
  <c r="N15" i="8"/>
  <c r="S28" i="8"/>
  <c r="N32" i="8"/>
  <c r="Z149" i="8"/>
  <c r="S60" i="8"/>
  <c r="U60" i="8"/>
  <c r="U69" i="8"/>
  <c r="S100" i="8"/>
  <c r="U100" i="8"/>
  <c r="S158" i="8"/>
  <c r="U168" i="8"/>
  <c r="S168" i="8"/>
  <c r="Q19" i="8"/>
  <c r="Q39" i="8"/>
  <c r="Q54" i="8"/>
  <c r="Q74" i="8"/>
  <c r="Q94" i="8"/>
  <c r="Q114" i="8"/>
  <c r="Q134" i="8"/>
  <c r="Q169" i="8"/>
  <c r="Q189" i="8"/>
  <c r="S19" i="8"/>
  <c r="S39" i="8"/>
  <c r="S54" i="8"/>
  <c r="S74" i="8"/>
  <c r="S94" i="8"/>
  <c r="S114" i="8"/>
  <c r="S134" i="8"/>
  <c r="S169" i="8"/>
  <c r="S189" i="8"/>
  <c r="Q10" i="8"/>
  <c r="Q30" i="8"/>
  <c r="Q65" i="8"/>
  <c r="Q85" i="8"/>
  <c r="Q105" i="8"/>
  <c r="Q125" i="8"/>
  <c r="Q160" i="8"/>
  <c r="S30" i="8"/>
  <c r="S160" i="8"/>
  <c r="Q177" i="8"/>
  <c r="S180" i="8"/>
  <c r="N118" i="8" l="1"/>
  <c r="F178" i="8"/>
  <c r="F161" i="8"/>
  <c r="F173" i="8"/>
  <c r="F168" i="8"/>
  <c r="F167" i="8"/>
  <c r="F174" i="8"/>
  <c r="N64" i="8"/>
  <c r="N138" i="8"/>
  <c r="N78" i="8"/>
  <c r="F36" i="8"/>
  <c r="F163" i="8"/>
  <c r="F43" i="8"/>
  <c r="F158" i="8"/>
  <c r="F184" i="8"/>
  <c r="F187" i="8"/>
  <c r="F169" i="8"/>
  <c r="N117" i="8"/>
  <c r="N131" i="8"/>
  <c r="N111" i="8"/>
  <c r="F37" i="8"/>
  <c r="F20" i="8"/>
  <c r="N137" i="8"/>
  <c r="F8" i="8"/>
  <c r="N58" i="8"/>
  <c r="N127" i="8"/>
  <c r="N66" i="8"/>
  <c r="F11" i="8"/>
  <c r="N92" i="8"/>
  <c r="F33" i="8"/>
  <c r="F42" i="8"/>
  <c r="F10" i="8"/>
  <c r="F31" i="8"/>
  <c r="N147" i="8"/>
  <c r="F192" i="8"/>
  <c r="F185" i="8"/>
  <c r="F182" i="8"/>
  <c r="F188" i="8"/>
  <c r="F165" i="8"/>
  <c r="F180" i="8"/>
  <c r="F34" i="8"/>
  <c r="F193" i="8"/>
  <c r="F190" i="8"/>
  <c r="F162" i="8"/>
  <c r="F194" i="8"/>
  <c r="F159" i="8"/>
  <c r="F179" i="8"/>
  <c r="F176" i="8"/>
  <c r="F14" i="8"/>
  <c r="F28" i="8"/>
  <c r="N144" i="8"/>
  <c r="F16" i="8"/>
  <c r="N100" i="8"/>
  <c r="N61" i="8"/>
  <c r="N72" i="8"/>
  <c r="N81" i="8"/>
  <c r="N128" i="8"/>
  <c r="N148" i="8"/>
  <c r="N125" i="8"/>
  <c r="N122" i="8"/>
  <c r="N65" i="8"/>
  <c r="N59" i="8"/>
  <c r="N91" i="8"/>
  <c r="N85" i="8"/>
  <c r="F21" i="8"/>
  <c r="N136" i="8"/>
  <c r="F41" i="8"/>
  <c r="N69" i="8"/>
  <c r="F18" i="8"/>
  <c r="N87" i="8"/>
  <c r="N94" i="8"/>
  <c r="N55" i="8"/>
  <c r="N140" i="8"/>
  <c r="N79" i="8"/>
  <c r="N75" i="8"/>
  <c r="N60" i="8"/>
  <c r="N130" i="8"/>
  <c r="N112" i="8"/>
  <c r="N99" i="8"/>
  <c r="N54" i="8"/>
  <c r="N76" i="8"/>
  <c r="N104" i="8"/>
  <c r="N133" i="8"/>
  <c r="N124" i="8"/>
  <c r="N121" i="8"/>
  <c r="N70" i="8"/>
  <c r="N106" i="8"/>
  <c r="N123" i="8"/>
  <c r="N107" i="8"/>
  <c r="N89" i="8"/>
  <c r="F164" i="8"/>
  <c r="F45" i="8"/>
  <c r="F177" i="8"/>
  <c r="F172" i="8"/>
  <c r="F189" i="8"/>
  <c r="F160" i="8"/>
  <c r="F170" i="8"/>
  <c r="F175" i="8"/>
  <c r="F166" i="8"/>
  <c r="F196" i="8"/>
  <c r="F186" i="8"/>
  <c r="N82" i="8"/>
  <c r="N135" i="8"/>
  <c r="N109" i="8"/>
  <c r="F183" i="8"/>
  <c r="F171" i="8"/>
  <c r="F191" i="8"/>
  <c r="N84" i="8"/>
  <c r="N142" i="8"/>
  <c r="N90" i="8"/>
  <c r="F181" i="8"/>
  <c r="F58" i="8"/>
  <c r="F82" i="8"/>
  <c r="F74" i="8"/>
  <c r="N63" i="8"/>
  <c r="N96" i="8"/>
  <c r="F145" i="8"/>
  <c r="F136" i="8"/>
  <c r="N129" i="8"/>
  <c r="N103" i="8"/>
  <c r="N116" i="8"/>
  <c r="N67" i="8"/>
  <c r="N98" i="8"/>
  <c r="N88" i="8"/>
  <c r="N73" i="8"/>
  <c r="N108" i="8"/>
  <c r="N93" i="8"/>
  <c r="N149" i="8"/>
  <c r="F73" i="8"/>
  <c r="F110" i="8"/>
  <c r="F130" i="8"/>
  <c r="F84" i="8"/>
  <c r="F23" i="8"/>
  <c r="F38" i="8"/>
  <c r="F19" i="8"/>
  <c r="N101" i="8"/>
  <c r="N145" i="8"/>
  <c r="F15" i="8"/>
  <c r="N114" i="8"/>
  <c r="F25" i="8"/>
  <c r="F30" i="8"/>
  <c r="N143" i="8"/>
  <c r="N97" i="8"/>
  <c r="N71" i="8"/>
  <c r="N139" i="8"/>
  <c r="N95" i="8"/>
  <c r="N119" i="8"/>
  <c r="N132" i="8"/>
  <c r="N57" i="8"/>
  <c r="N68" i="8"/>
  <c r="N56" i="8"/>
  <c r="F98" i="8"/>
  <c r="F17" i="8"/>
  <c r="N77" i="8"/>
  <c r="N188" i="8"/>
  <c r="N181" i="8"/>
  <c r="N176" i="8"/>
  <c r="N161" i="8"/>
  <c r="N189" i="8"/>
  <c r="N167" i="8"/>
  <c r="N165" i="8"/>
  <c r="N195" i="8"/>
  <c r="F120" i="8"/>
  <c r="F126" i="8"/>
  <c r="F137" i="8"/>
  <c r="N86" i="8"/>
  <c r="N141" i="8"/>
  <c r="N105" i="8"/>
  <c r="N113" i="8"/>
  <c r="N80" i="8"/>
  <c r="N74" i="8"/>
  <c r="F108" i="8"/>
  <c r="F122" i="8"/>
  <c r="F124" i="8"/>
  <c r="F102" i="8"/>
  <c r="N146" i="8"/>
  <c r="N62" i="8"/>
  <c r="N134" i="8"/>
  <c r="F92" i="8"/>
  <c r="F148" i="8"/>
  <c r="F141" i="8"/>
  <c r="F104" i="8"/>
  <c r="F149" i="8"/>
  <c r="F129" i="8"/>
  <c r="N83" i="8"/>
  <c r="Y198" i="8"/>
  <c r="H198" i="8" s="1"/>
  <c r="F86" i="8"/>
  <c r="F94" i="8"/>
  <c r="F62" i="8"/>
  <c r="F143" i="8"/>
  <c r="F76" i="8"/>
  <c r="F75" i="8"/>
  <c r="F60" i="8"/>
  <c r="F116" i="8"/>
  <c r="F12" i="8"/>
  <c r="F22" i="8"/>
  <c r="F32" i="8"/>
  <c r="F7" i="8"/>
  <c r="F24" i="8"/>
  <c r="F13" i="8"/>
  <c r="F29" i="8"/>
  <c r="F35" i="8"/>
  <c r="F44" i="8"/>
  <c r="F26" i="8"/>
  <c r="F27" i="8"/>
  <c r="F9" i="8"/>
  <c r="F128" i="8"/>
  <c r="F138" i="8"/>
  <c r="F112" i="8"/>
  <c r="F93" i="8"/>
  <c r="F144" i="8"/>
  <c r="F142" i="8"/>
  <c r="F77" i="8"/>
  <c r="F132" i="8"/>
  <c r="F113" i="8"/>
  <c r="F61" i="8"/>
  <c r="N187" i="8"/>
  <c r="F146" i="8"/>
  <c r="F106" i="8"/>
  <c r="F69" i="8"/>
  <c r="F133" i="8"/>
  <c r="F81" i="8"/>
  <c r="X198" i="8"/>
  <c r="N159" i="8"/>
  <c r="F97" i="8"/>
  <c r="F118" i="8"/>
  <c r="F89" i="8"/>
  <c r="F70" i="8"/>
  <c r="F101" i="8"/>
  <c r="D198" i="8"/>
  <c r="N179" i="8"/>
  <c r="F78" i="8"/>
  <c r="F66" i="8"/>
  <c r="F109" i="8"/>
  <c r="F90" i="8"/>
  <c r="F121" i="8"/>
  <c r="F125" i="8"/>
  <c r="F114" i="8"/>
  <c r="F88" i="8"/>
  <c r="F139" i="8"/>
  <c r="L198" i="8"/>
  <c r="F68" i="8"/>
  <c r="F79" i="8"/>
  <c r="N158" i="8"/>
  <c r="F135" i="8"/>
  <c r="F83" i="8"/>
  <c r="F134" i="8"/>
  <c r="F99" i="8"/>
  <c r="Z198" i="8"/>
  <c r="F140" i="8"/>
  <c r="F71" i="8"/>
  <c r="F117" i="8"/>
  <c r="F100" i="8"/>
  <c r="F57" i="8"/>
  <c r="F91" i="8"/>
  <c r="F67" i="8"/>
  <c r="F65" i="8"/>
  <c r="F55" i="8"/>
  <c r="F72" i="8"/>
  <c r="F111" i="8"/>
  <c r="F87" i="8"/>
  <c r="F80" i="8"/>
  <c r="F85" i="8"/>
  <c r="F103" i="8"/>
  <c r="F131" i="8"/>
  <c r="F107" i="8"/>
  <c r="F115" i="8"/>
  <c r="F127" i="8"/>
  <c r="F123" i="8"/>
  <c r="F95" i="8"/>
  <c r="F59" i="8"/>
  <c r="F105" i="8"/>
  <c r="F63" i="8"/>
  <c r="F54" i="8"/>
  <c r="F56" i="8"/>
  <c r="F147" i="8"/>
  <c r="F119" i="8"/>
  <c r="F96" i="8"/>
  <c r="N193" i="8"/>
  <c r="N178" i="8"/>
  <c r="N164" i="8"/>
  <c r="N163" i="8"/>
  <c r="N184" i="8"/>
  <c r="N183" i="8"/>
  <c r="N173" i="8"/>
  <c r="N186" i="8"/>
  <c r="N169" i="8"/>
  <c r="N160" i="8"/>
  <c r="N162" i="8"/>
  <c r="N180" i="8"/>
  <c r="N170" i="8"/>
  <c r="N177" i="8"/>
  <c r="N185" i="8"/>
  <c r="N166" i="8"/>
  <c r="N174" i="8"/>
  <c r="N196" i="8"/>
  <c r="N175" i="8"/>
  <c r="N171" i="8"/>
  <c r="N182" i="8"/>
  <c r="N190" i="8"/>
  <c r="N168" i="8"/>
  <c r="N172" i="8"/>
  <c r="N194" i="8"/>
  <c r="N191" i="8"/>
  <c r="N192" i="8"/>
  <c r="J182" i="8"/>
  <c r="J162" i="8"/>
  <c r="J185" i="8"/>
  <c r="J165" i="8"/>
  <c r="J188" i="8"/>
  <c r="J168" i="8"/>
  <c r="J191" i="8"/>
  <c r="J171" i="8"/>
  <c r="J194" i="8"/>
  <c r="J174" i="8"/>
  <c r="J180" i="8"/>
  <c r="J177" i="8"/>
  <c r="J160" i="8"/>
  <c r="J192" i="8"/>
  <c r="J172" i="8"/>
  <c r="J195" i="8"/>
  <c r="J175" i="8"/>
  <c r="J190" i="8"/>
  <c r="J170" i="8"/>
  <c r="J193" i="8"/>
  <c r="J173" i="8"/>
  <c r="J186" i="8"/>
  <c r="J184" i="8"/>
  <c r="J159" i="8"/>
  <c r="J196" i="8"/>
  <c r="J166" i="8"/>
  <c r="J164" i="8"/>
  <c r="J189" i="8"/>
  <c r="J178" i="8"/>
  <c r="J181" i="8"/>
  <c r="J163" i="8"/>
  <c r="J161" i="8"/>
  <c r="J176" i="8"/>
  <c r="J158" i="8"/>
  <c r="J167" i="8"/>
  <c r="J179" i="8"/>
  <c r="J169" i="8"/>
  <c r="J187" i="8"/>
  <c r="J183" i="8"/>
  <c r="J147" i="8"/>
  <c r="J127" i="8"/>
  <c r="J107" i="8"/>
  <c r="J87" i="8"/>
  <c r="J67" i="8"/>
  <c r="J130" i="8"/>
  <c r="J110" i="8"/>
  <c r="J90" i="8"/>
  <c r="J70" i="8"/>
  <c r="J65" i="8"/>
  <c r="J133" i="8"/>
  <c r="J113" i="8"/>
  <c r="J93" i="8"/>
  <c r="J73" i="8"/>
  <c r="J85" i="8"/>
  <c r="J136" i="8"/>
  <c r="J116" i="8"/>
  <c r="J96" i="8"/>
  <c r="J76" i="8"/>
  <c r="J56" i="8"/>
  <c r="J139" i="8"/>
  <c r="J119" i="8"/>
  <c r="J99" i="8"/>
  <c r="J79" i="8"/>
  <c r="J59" i="8"/>
  <c r="J145" i="8"/>
  <c r="J125" i="8"/>
  <c r="J105" i="8"/>
  <c r="J142" i="8"/>
  <c r="J122" i="8"/>
  <c r="J102" i="8"/>
  <c r="J82" i="8"/>
  <c r="J62" i="8"/>
  <c r="J137" i="8"/>
  <c r="J117" i="8"/>
  <c r="J97" i="8"/>
  <c r="J77" i="8"/>
  <c r="J57" i="8"/>
  <c r="J149" i="8"/>
  <c r="J140" i="8"/>
  <c r="J120" i="8"/>
  <c r="J100" i="8"/>
  <c r="J135" i="8"/>
  <c r="J115" i="8"/>
  <c r="J95" i="8"/>
  <c r="J75" i="8"/>
  <c r="J55" i="8"/>
  <c r="J138" i="8"/>
  <c r="J118" i="8"/>
  <c r="J98" i="8"/>
  <c r="J106" i="8"/>
  <c r="J92" i="8"/>
  <c r="J109" i="8"/>
  <c r="J80" i="8"/>
  <c r="J148" i="8"/>
  <c r="J91" i="8"/>
  <c r="J74" i="8"/>
  <c r="J72" i="8"/>
  <c r="J132" i="8"/>
  <c r="J128" i="8"/>
  <c r="J134" i="8"/>
  <c r="J68" i="8"/>
  <c r="J126" i="8"/>
  <c r="J124" i="8"/>
  <c r="J104" i="8"/>
  <c r="J64" i="8"/>
  <c r="J94" i="8"/>
  <c r="J88" i="8"/>
  <c r="J60" i="8"/>
  <c r="J123" i="8"/>
  <c r="J89" i="8"/>
  <c r="J108" i="8"/>
  <c r="J71" i="8"/>
  <c r="J111" i="8"/>
  <c r="J103" i="8"/>
  <c r="J146" i="8"/>
  <c r="J101" i="8"/>
  <c r="J61" i="8"/>
  <c r="J83" i="8"/>
  <c r="J81" i="8"/>
  <c r="J114" i="8"/>
  <c r="J143" i="8"/>
  <c r="J131" i="8"/>
  <c r="J129" i="8"/>
  <c r="J86" i="8"/>
  <c r="J69" i="8"/>
  <c r="J141" i="8"/>
  <c r="J63" i="8"/>
  <c r="J66" i="8"/>
  <c r="J84" i="8"/>
  <c r="J58" i="8"/>
  <c r="J54" i="8"/>
  <c r="J112" i="8"/>
  <c r="J121" i="8"/>
  <c r="J78" i="8"/>
  <c r="J144" i="8"/>
  <c r="S45" i="8"/>
  <c r="Q45" i="8"/>
  <c r="O198" i="8"/>
  <c r="U45" i="8"/>
  <c r="U149" i="8"/>
  <c r="S149" i="8"/>
  <c r="Q149" i="8"/>
  <c r="U196" i="8"/>
  <c r="S196" i="8"/>
  <c r="Q196" i="8"/>
  <c r="J32" i="8"/>
  <c r="J12" i="8"/>
  <c r="J35" i="8"/>
  <c r="J15" i="8"/>
  <c r="J38" i="8"/>
  <c r="J18" i="8"/>
  <c r="J30" i="8"/>
  <c r="J41" i="8"/>
  <c r="J21" i="8"/>
  <c r="J44" i="8"/>
  <c r="J24" i="8"/>
  <c r="J10" i="8"/>
  <c r="J27" i="8"/>
  <c r="J7" i="8"/>
  <c r="J42" i="8"/>
  <c r="J22" i="8"/>
  <c r="J40" i="8"/>
  <c r="J20" i="8"/>
  <c r="J45" i="8"/>
  <c r="J17" i="8"/>
  <c r="J14" i="8"/>
  <c r="J25" i="8"/>
  <c r="J36" i="8"/>
  <c r="J23" i="8"/>
  <c r="J37" i="8"/>
  <c r="J29" i="8"/>
  <c r="J13" i="8"/>
  <c r="J28" i="8"/>
  <c r="J9" i="8"/>
  <c r="J31" i="8"/>
  <c r="J8" i="8"/>
  <c r="J16" i="8"/>
  <c r="J34" i="8"/>
  <c r="J19" i="8"/>
  <c r="J43" i="8"/>
  <c r="J39" i="8"/>
  <c r="J26" i="8"/>
  <c r="J11" i="8"/>
  <c r="J33" i="8"/>
  <c r="U198" i="8" l="1"/>
  <c r="S198" i="8"/>
  <c r="Q198" i="8"/>
  <c r="W195" i="7" l="1"/>
  <c r="V195" i="7"/>
  <c r="T195" i="7"/>
  <c r="R195" i="7"/>
  <c r="P195" i="7"/>
  <c r="K195" i="7"/>
  <c r="L195" i="7" s="1"/>
  <c r="N169" i="7" s="1"/>
  <c r="G195" i="7"/>
  <c r="C195" i="7"/>
  <c r="A195" i="7"/>
  <c r="Z194" i="7"/>
  <c r="Y194" i="7"/>
  <c r="X194" i="7"/>
  <c r="O194" i="7"/>
  <c r="U194" i="7" s="1"/>
  <c r="L194" i="7"/>
  <c r="H194" i="7"/>
  <c r="D194" i="7"/>
  <c r="Z193" i="7"/>
  <c r="Y193" i="7"/>
  <c r="X193" i="7"/>
  <c r="O193" i="7"/>
  <c r="S193" i="7" s="1"/>
  <c r="L193" i="7"/>
  <c r="H193" i="7"/>
  <c r="D193" i="7"/>
  <c r="Z192" i="7"/>
  <c r="Y192" i="7"/>
  <c r="X192" i="7"/>
  <c r="O192" i="7"/>
  <c r="U192" i="7" s="1"/>
  <c r="L192" i="7"/>
  <c r="H192" i="7"/>
  <c r="D192" i="7"/>
  <c r="Z191" i="7"/>
  <c r="Y191" i="7"/>
  <c r="X191" i="7"/>
  <c r="O191" i="7"/>
  <c r="L191" i="7"/>
  <c r="H191" i="7"/>
  <c r="D191" i="7"/>
  <c r="Z190" i="7"/>
  <c r="Y190" i="7"/>
  <c r="X190" i="7"/>
  <c r="O190" i="7"/>
  <c r="U190" i="7" s="1"/>
  <c r="L190" i="7"/>
  <c r="H190" i="7"/>
  <c r="D190" i="7"/>
  <c r="Z189" i="7"/>
  <c r="Y189" i="7"/>
  <c r="X189" i="7"/>
  <c r="O189" i="7"/>
  <c r="U189" i="7" s="1"/>
  <c r="L189" i="7"/>
  <c r="H189" i="7"/>
  <c r="D189" i="7"/>
  <c r="Z188" i="7"/>
  <c r="Y188" i="7"/>
  <c r="X188" i="7"/>
  <c r="O188" i="7"/>
  <c r="Q188" i="7" s="1"/>
  <c r="L188" i="7"/>
  <c r="H188" i="7"/>
  <c r="D188" i="7"/>
  <c r="Z187" i="7"/>
  <c r="Y187" i="7"/>
  <c r="X187" i="7"/>
  <c r="O187" i="7"/>
  <c r="S187" i="7" s="1"/>
  <c r="L187" i="7"/>
  <c r="H187" i="7"/>
  <c r="D187" i="7"/>
  <c r="Z186" i="7"/>
  <c r="Y186" i="7"/>
  <c r="X186" i="7"/>
  <c r="O186" i="7"/>
  <c r="U186" i="7" s="1"/>
  <c r="L186" i="7"/>
  <c r="H186" i="7"/>
  <c r="D186" i="7"/>
  <c r="Z185" i="7"/>
  <c r="Y185" i="7"/>
  <c r="X185" i="7"/>
  <c r="O185" i="7"/>
  <c r="S185" i="7" s="1"/>
  <c r="L185" i="7"/>
  <c r="H185" i="7"/>
  <c r="D185" i="7"/>
  <c r="Z184" i="7"/>
  <c r="Y184" i="7"/>
  <c r="X184" i="7"/>
  <c r="O184" i="7"/>
  <c r="Q184" i="7" s="1"/>
  <c r="L184" i="7"/>
  <c r="H184" i="7"/>
  <c r="D184" i="7"/>
  <c r="Z183" i="7"/>
  <c r="Y183" i="7"/>
  <c r="X183" i="7"/>
  <c r="O183" i="7"/>
  <c r="U183" i="7" s="1"/>
  <c r="L183" i="7"/>
  <c r="H183" i="7"/>
  <c r="D183" i="7"/>
  <c r="Z182" i="7"/>
  <c r="Y182" i="7"/>
  <c r="X182" i="7"/>
  <c r="O182" i="7"/>
  <c r="L182" i="7"/>
  <c r="H182" i="7"/>
  <c r="D182" i="7"/>
  <c r="Z181" i="7"/>
  <c r="Y181" i="7"/>
  <c r="X181" i="7"/>
  <c r="O181" i="7"/>
  <c r="U181" i="7" s="1"/>
  <c r="L181" i="7"/>
  <c r="H181" i="7"/>
  <c r="D181" i="7"/>
  <c r="Z180" i="7"/>
  <c r="Y180" i="7"/>
  <c r="X180" i="7"/>
  <c r="O180" i="7"/>
  <c r="S180" i="7" s="1"/>
  <c r="L180" i="7"/>
  <c r="H180" i="7"/>
  <c r="D180" i="7"/>
  <c r="Z179" i="7"/>
  <c r="Y179" i="7"/>
  <c r="X179" i="7"/>
  <c r="O179" i="7"/>
  <c r="U179" i="7" s="1"/>
  <c r="L179" i="7"/>
  <c r="H179" i="7"/>
  <c r="D179" i="7"/>
  <c r="Z178" i="7"/>
  <c r="Y178" i="7"/>
  <c r="X178" i="7"/>
  <c r="O178" i="7"/>
  <c r="L178" i="7"/>
  <c r="H178" i="7"/>
  <c r="D178" i="7"/>
  <c r="Z177" i="7"/>
  <c r="Y177" i="7"/>
  <c r="X177" i="7"/>
  <c r="O177" i="7"/>
  <c r="S177" i="7" s="1"/>
  <c r="L177" i="7"/>
  <c r="H177" i="7"/>
  <c r="D177" i="7"/>
  <c r="Z176" i="7"/>
  <c r="Y176" i="7"/>
  <c r="X176" i="7"/>
  <c r="O176" i="7"/>
  <c r="Q176" i="7" s="1"/>
  <c r="L176" i="7"/>
  <c r="H176" i="7"/>
  <c r="D176" i="7"/>
  <c r="Z175" i="7"/>
  <c r="Y175" i="7"/>
  <c r="X175" i="7"/>
  <c r="O175" i="7"/>
  <c r="S175" i="7" s="1"/>
  <c r="L175" i="7"/>
  <c r="H175" i="7"/>
  <c r="D175" i="7"/>
  <c r="Z174" i="7"/>
  <c r="Y174" i="7"/>
  <c r="X174" i="7"/>
  <c r="O174" i="7"/>
  <c r="U174" i="7" s="1"/>
  <c r="L174" i="7"/>
  <c r="H174" i="7"/>
  <c r="D174" i="7"/>
  <c r="Z173" i="7"/>
  <c r="Y173" i="7"/>
  <c r="X173" i="7"/>
  <c r="O173" i="7"/>
  <c r="S173" i="7" s="1"/>
  <c r="L173" i="7"/>
  <c r="H173" i="7"/>
  <c r="D173" i="7"/>
  <c r="Z172" i="7"/>
  <c r="Y172" i="7"/>
  <c r="X172" i="7"/>
  <c r="O172" i="7"/>
  <c r="U172" i="7" s="1"/>
  <c r="L172" i="7"/>
  <c r="H172" i="7"/>
  <c r="D172" i="7"/>
  <c r="Z171" i="7"/>
  <c r="Y171" i="7"/>
  <c r="X171" i="7"/>
  <c r="O171" i="7"/>
  <c r="L171" i="7"/>
  <c r="H171" i="7"/>
  <c r="D171" i="7"/>
  <c r="Z170" i="7"/>
  <c r="Y170" i="7"/>
  <c r="X170" i="7"/>
  <c r="O170" i="7"/>
  <c r="U170" i="7" s="1"/>
  <c r="L170" i="7"/>
  <c r="H170" i="7"/>
  <c r="D170" i="7"/>
  <c r="Z169" i="7"/>
  <c r="Y169" i="7"/>
  <c r="X169" i="7"/>
  <c r="O169" i="7"/>
  <c r="U169" i="7" s="1"/>
  <c r="L169" i="7"/>
  <c r="H169" i="7"/>
  <c r="D169" i="7"/>
  <c r="Z168" i="7"/>
  <c r="Y168" i="7"/>
  <c r="X168" i="7"/>
  <c r="O168" i="7"/>
  <c r="Q168" i="7" s="1"/>
  <c r="L168" i="7"/>
  <c r="H168" i="7"/>
  <c r="D168" i="7"/>
  <c r="Z167" i="7"/>
  <c r="Y167" i="7"/>
  <c r="X167" i="7"/>
  <c r="O167" i="7"/>
  <c r="U167" i="7" s="1"/>
  <c r="L167" i="7"/>
  <c r="H167" i="7"/>
  <c r="D167" i="7"/>
  <c r="Z166" i="7"/>
  <c r="Y166" i="7"/>
  <c r="X166" i="7"/>
  <c r="O166" i="7"/>
  <c r="U166" i="7" s="1"/>
  <c r="L166" i="7"/>
  <c r="H166" i="7"/>
  <c r="D166" i="7"/>
  <c r="Z165" i="7"/>
  <c r="Y165" i="7"/>
  <c r="X165" i="7"/>
  <c r="O165" i="7"/>
  <c r="Q165" i="7" s="1"/>
  <c r="L165" i="7"/>
  <c r="H165" i="7"/>
  <c r="D165" i="7"/>
  <c r="Z164" i="7"/>
  <c r="Y164" i="7"/>
  <c r="X164" i="7"/>
  <c r="O164" i="7"/>
  <c r="U164" i="7" s="1"/>
  <c r="L164" i="7"/>
  <c r="H164" i="7"/>
  <c r="D164" i="7"/>
  <c r="Z163" i="7"/>
  <c r="Y163" i="7"/>
  <c r="X163" i="7"/>
  <c r="O163" i="7"/>
  <c r="L163" i="7"/>
  <c r="H163" i="7"/>
  <c r="D163" i="7"/>
  <c r="Z162" i="7"/>
  <c r="Y162" i="7"/>
  <c r="X162" i="7"/>
  <c r="O162" i="7"/>
  <c r="S162" i="7" s="1"/>
  <c r="L162" i="7"/>
  <c r="H162" i="7"/>
  <c r="D162" i="7"/>
  <c r="Z161" i="7"/>
  <c r="Y161" i="7"/>
  <c r="X161" i="7"/>
  <c r="O161" i="7"/>
  <c r="S161" i="7" s="1"/>
  <c r="L161" i="7"/>
  <c r="H161" i="7"/>
  <c r="D161" i="7"/>
  <c r="Z160" i="7"/>
  <c r="Y160" i="7"/>
  <c r="X160" i="7"/>
  <c r="O160" i="7"/>
  <c r="U160" i="7" s="1"/>
  <c r="L160" i="7"/>
  <c r="H160" i="7"/>
  <c r="D160" i="7"/>
  <c r="Z159" i="7"/>
  <c r="Y159" i="7"/>
  <c r="X159" i="7"/>
  <c r="O159" i="7"/>
  <c r="U159" i="7" s="1"/>
  <c r="L159" i="7"/>
  <c r="H159" i="7"/>
  <c r="D159" i="7"/>
  <c r="Z158" i="7"/>
  <c r="Y158" i="7"/>
  <c r="X158" i="7"/>
  <c r="O158" i="7"/>
  <c r="L158" i="7"/>
  <c r="H158" i="7"/>
  <c r="D158" i="7"/>
  <c r="W149" i="7"/>
  <c r="V149" i="7"/>
  <c r="T149" i="7"/>
  <c r="R149" i="7"/>
  <c r="P149" i="7"/>
  <c r="K149" i="7"/>
  <c r="G149" i="7"/>
  <c r="C149" i="7"/>
  <c r="A149" i="7"/>
  <c r="Z148" i="7"/>
  <c r="Y148" i="7"/>
  <c r="X148" i="7"/>
  <c r="O148" i="7"/>
  <c r="Q148" i="7" s="1"/>
  <c r="L148" i="7"/>
  <c r="H148" i="7"/>
  <c r="D148" i="7"/>
  <c r="Z147" i="7"/>
  <c r="Y147" i="7"/>
  <c r="X147" i="7"/>
  <c r="O147" i="7"/>
  <c r="U147" i="7" s="1"/>
  <c r="L147" i="7"/>
  <c r="H147" i="7"/>
  <c r="D147" i="7"/>
  <c r="Z146" i="7"/>
  <c r="Y146" i="7"/>
  <c r="X146" i="7"/>
  <c r="O146" i="7"/>
  <c r="U146" i="7" s="1"/>
  <c r="L146" i="7"/>
  <c r="H146" i="7"/>
  <c r="D146" i="7"/>
  <c r="Z145" i="7"/>
  <c r="Y145" i="7"/>
  <c r="X145" i="7"/>
  <c r="O145" i="7"/>
  <c r="L145" i="7"/>
  <c r="H145" i="7"/>
  <c r="D145" i="7"/>
  <c r="Z144" i="7"/>
  <c r="Y144" i="7"/>
  <c r="X144" i="7"/>
  <c r="O144" i="7"/>
  <c r="U144" i="7" s="1"/>
  <c r="L144" i="7"/>
  <c r="H144" i="7"/>
  <c r="D144" i="7"/>
  <c r="Z143" i="7"/>
  <c r="Y143" i="7"/>
  <c r="X143" i="7"/>
  <c r="O143" i="7"/>
  <c r="S143" i="7" s="1"/>
  <c r="L143" i="7"/>
  <c r="H143" i="7"/>
  <c r="D143" i="7"/>
  <c r="Z142" i="7"/>
  <c r="Y142" i="7"/>
  <c r="X142" i="7"/>
  <c r="O142" i="7"/>
  <c r="U142" i="7" s="1"/>
  <c r="L142" i="7"/>
  <c r="H142" i="7"/>
  <c r="D142" i="7"/>
  <c r="Z141" i="7"/>
  <c r="Y141" i="7"/>
  <c r="X141" i="7"/>
  <c r="O141" i="7"/>
  <c r="S141" i="7" s="1"/>
  <c r="L141" i="7"/>
  <c r="H141" i="7"/>
  <c r="D141" i="7"/>
  <c r="Z140" i="7"/>
  <c r="Y140" i="7"/>
  <c r="X140" i="7"/>
  <c r="O140" i="7"/>
  <c r="L140" i="7"/>
  <c r="H140" i="7"/>
  <c r="D140" i="7"/>
  <c r="Z139" i="7"/>
  <c r="Y139" i="7"/>
  <c r="X139" i="7"/>
  <c r="O139" i="7"/>
  <c r="U139" i="7" s="1"/>
  <c r="L139" i="7"/>
  <c r="H139" i="7"/>
  <c r="D139" i="7"/>
  <c r="Z138" i="7"/>
  <c r="Y138" i="7"/>
  <c r="X138" i="7"/>
  <c r="O138" i="7"/>
  <c r="Q138" i="7" s="1"/>
  <c r="L138" i="7"/>
  <c r="H138" i="7"/>
  <c r="D138" i="7"/>
  <c r="Z137" i="7"/>
  <c r="Y137" i="7"/>
  <c r="X137" i="7"/>
  <c r="O137" i="7"/>
  <c r="U137" i="7" s="1"/>
  <c r="L137" i="7"/>
  <c r="H137" i="7"/>
  <c r="D137" i="7"/>
  <c r="Z136" i="7"/>
  <c r="Y136" i="7"/>
  <c r="X136" i="7"/>
  <c r="O136" i="7"/>
  <c r="Q136" i="7" s="1"/>
  <c r="L136" i="7"/>
  <c r="H136" i="7"/>
  <c r="D136" i="7"/>
  <c r="Z135" i="7"/>
  <c r="Y135" i="7"/>
  <c r="X135" i="7"/>
  <c r="O135" i="7"/>
  <c r="Q135" i="7" s="1"/>
  <c r="L135" i="7"/>
  <c r="H135" i="7"/>
  <c r="D135" i="7"/>
  <c r="Z134" i="7"/>
  <c r="Y134" i="7"/>
  <c r="X134" i="7"/>
  <c r="O134" i="7"/>
  <c r="U134" i="7" s="1"/>
  <c r="L134" i="7"/>
  <c r="H134" i="7"/>
  <c r="D134" i="7"/>
  <c r="Z133" i="7"/>
  <c r="Y133" i="7"/>
  <c r="X133" i="7"/>
  <c r="O133" i="7"/>
  <c r="Q133" i="7" s="1"/>
  <c r="L133" i="7"/>
  <c r="H133" i="7"/>
  <c r="D133" i="7"/>
  <c r="Z132" i="7"/>
  <c r="Y132" i="7"/>
  <c r="X132" i="7"/>
  <c r="O132" i="7"/>
  <c r="S132" i="7" s="1"/>
  <c r="L132" i="7"/>
  <c r="H132" i="7"/>
  <c r="D132" i="7"/>
  <c r="Z131" i="7"/>
  <c r="Y131" i="7"/>
  <c r="X131" i="7"/>
  <c r="O131" i="7"/>
  <c r="Q131" i="7" s="1"/>
  <c r="L131" i="7"/>
  <c r="H131" i="7"/>
  <c r="D131" i="7"/>
  <c r="Z130" i="7"/>
  <c r="Y130" i="7"/>
  <c r="X130" i="7"/>
  <c r="O130" i="7"/>
  <c r="U130" i="7" s="1"/>
  <c r="L130" i="7"/>
  <c r="H130" i="7"/>
  <c r="D130" i="7"/>
  <c r="Z129" i="7"/>
  <c r="Y129" i="7"/>
  <c r="X129" i="7"/>
  <c r="O129" i="7"/>
  <c r="Q129" i="7" s="1"/>
  <c r="L129" i="7"/>
  <c r="H129" i="7"/>
  <c r="D129" i="7"/>
  <c r="Z128" i="7"/>
  <c r="Y128" i="7"/>
  <c r="X128" i="7"/>
  <c r="O128" i="7"/>
  <c r="U128" i="7" s="1"/>
  <c r="L128" i="7"/>
  <c r="H128" i="7"/>
  <c r="D128" i="7"/>
  <c r="Z127" i="7"/>
  <c r="Y127" i="7"/>
  <c r="X127" i="7"/>
  <c r="O127" i="7"/>
  <c r="Q127" i="7" s="1"/>
  <c r="L127" i="7"/>
  <c r="H127" i="7"/>
  <c r="D127" i="7"/>
  <c r="Z126" i="7"/>
  <c r="Y126" i="7"/>
  <c r="X126" i="7"/>
  <c r="O126" i="7"/>
  <c r="U126" i="7" s="1"/>
  <c r="L126" i="7"/>
  <c r="H126" i="7"/>
  <c r="D126" i="7"/>
  <c r="Z125" i="7"/>
  <c r="Y125" i="7"/>
  <c r="X125" i="7"/>
  <c r="O125" i="7"/>
  <c r="L125" i="7"/>
  <c r="H125" i="7"/>
  <c r="D125" i="7"/>
  <c r="Z124" i="7"/>
  <c r="Y124" i="7"/>
  <c r="X124" i="7"/>
  <c r="O124" i="7"/>
  <c r="Q124" i="7" s="1"/>
  <c r="L124" i="7"/>
  <c r="H124" i="7"/>
  <c r="D124" i="7"/>
  <c r="Z123" i="7"/>
  <c r="Y123" i="7"/>
  <c r="X123" i="7"/>
  <c r="O123" i="7"/>
  <c r="L123" i="7"/>
  <c r="H123" i="7"/>
  <c r="D123" i="7"/>
  <c r="Z122" i="7"/>
  <c r="Y122" i="7"/>
  <c r="X122" i="7"/>
  <c r="O122" i="7"/>
  <c r="U122" i="7" s="1"/>
  <c r="L122" i="7"/>
  <c r="H122" i="7"/>
  <c r="D122" i="7"/>
  <c r="Z121" i="7"/>
  <c r="Y121" i="7"/>
  <c r="X121" i="7"/>
  <c r="O121" i="7"/>
  <c r="L121" i="7"/>
  <c r="H121" i="7"/>
  <c r="D121" i="7"/>
  <c r="Z120" i="7"/>
  <c r="Y120" i="7"/>
  <c r="X120" i="7"/>
  <c r="O120" i="7"/>
  <c r="L120" i="7"/>
  <c r="H120" i="7"/>
  <c r="D120" i="7"/>
  <c r="Z119" i="7"/>
  <c r="Y119" i="7"/>
  <c r="X119" i="7"/>
  <c r="O119" i="7"/>
  <c r="S119" i="7" s="1"/>
  <c r="L119" i="7"/>
  <c r="H119" i="7"/>
  <c r="D119" i="7"/>
  <c r="Z118" i="7"/>
  <c r="Y118" i="7"/>
  <c r="X118" i="7"/>
  <c r="O118" i="7"/>
  <c r="U118" i="7" s="1"/>
  <c r="L118" i="7"/>
  <c r="H118" i="7"/>
  <c r="D118" i="7"/>
  <c r="Z117" i="7"/>
  <c r="Y117" i="7"/>
  <c r="X117" i="7"/>
  <c r="O117" i="7"/>
  <c r="U117" i="7" s="1"/>
  <c r="L117" i="7"/>
  <c r="H117" i="7"/>
  <c r="D117" i="7"/>
  <c r="Z116" i="7"/>
  <c r="Y116" i="7"/>
  <c r="X116" i="7"/>
  <c r="O116" i="7"/>
  <c r="Q116" i="7" s="1"/>
  <c r="L116" i="7"/>
  <c r="H116" i="7"/>
  <c r="D116" i="7"/>
  <c r="Z115" i="7"/>
  <c r="Y115" i="7"/>
  <c r="X115" i="7"/>
  <c r="O115" i="7"/>
  <c r="Q115" i="7" s="1"/>
  <c r="L115" i="7"/>
  <c r="H115" i="7"/>
  <c r="D115" i="7"/>
  <c r="Z114" i="7"/>
  <c r="Y114" i="7"/>
  <c r="X114" i="7"/>
  <c r="O114" i="7"/>
  <c r="U114" i="7" s="1"/>
  <c r="L114" i="7"/>
  <c r="H114" i="7"/>
  <c r="D114" i="7"/>
  <c r="Z113" i="7"/>
  <c r="Y113" i="7"/>
  <c r="X113" i="7"/>
  <c r="O113" i="7"/>
  <c r="S113" i="7" s="1"/>
  <c r="L113" i="7"/>
  <c r="H113" i="7"/>
  <c r="D113" i="7"/>
  <c r="Z112" i="7"/>
  <c r="Y112" i="7"/>
  <c r="X112" i="7"/>
  <c r="O112" i="7"/>
  <c r="U112" i="7" s="1"/>
  <c r="L112" i="7"/>
  <c r="H112" i="7"/>
  <c r="D112" i="7"/>
  <c r="Z111" i="7"/>
  <c r="Y111" i="7"/>
  <c r="X111" i="7"/>
  <c r="O111" i="7"/>
  <c r="Q111" i="7" s="1"/>
  <c r="L111" i="7"/>
  <c r="H111" i="7"/>
  <c r="D111" i="7"/>
  <c r="Z110" i="7"/>
  <c r="Y110" i="7"/>
  <c r="X110" i="7"/>
  <c r="O110" i="7"/>
  <c r="U110" i="7" s="1"/>
  <c r="L110" i="7"/>
  <c r="H110" i="7"/>
  <c r="D110" i="7"/>
  <c r="Z109" i="7"/>
  <c r="Y109" i="7"/>
  <c r="X109" i="7"/>
  <c r="O109" i="7"/>
  <c r="Q109" i="7" s="1"/>
  <c r="L109" i="7"/>
  <c r="H109" i="7"/>
  <c r="D109" i="7"/>
  <c r="Z108" i="7"/>
  <c r="Y108" i="7"/>
  <c r="X108" i="7"/>
  <c r="O108" i="7"/>
  <c r="Q108" i="7" s="1"/>
  <c r="L108" i="7"/>
  <c r="H108" i="7"/>
  <c r="D108" i="7"/>
  <c r="Z107" i="7"/>
  <c r="Y107" i="7"/>
  <c r="X107" i="7"/>
  <c r="O107" i="7"/>
  <c r="U107" i="7" s="1"/>
  <c r="L107" i="7"/>
  <c r="H107" i="7"/>
  <c r="D107" i="7"/>
  <c r="Z106" i="7"/>
  <c r="Y106" i="7"/>
  <c r="X106" i="7"/>
  <c r="O106" i="7"/>
  <c r="U106" i="7" s="1"/>
  <c r="L106" i="7"/>
  <c r="H106" i="7"/>
  <c r="D106" i="7"/>
  <c r="Z105" i="7"/>
  <c r="Y105" i="7"/>
  <c r="X105" i="7"/>
  <c r="O105" i="7"/>
  <c r="L105" i="7"/>
  <c r="H105" i="7"/>
  <c r="D105" i="7"/>
  <c r="Z104" i="7"/>
  <c r="Y104" i="7"/>
  <c r="X104" i="7"/>
  <c r="O104" i="7"/>
  <c r="U104" i="7" s="1"/>
  <c r="L104" i="7"/>
  <c r="H104" i="7"/>
  <c r="D104" i="7"/>
  <c r="Z103" i="7"/>
  <c r="Y103" i="7"/>
  <c r="X103" i="7"/>
  <c r="O103" i="7"/>
  <c r="S103" i="7" s="1"/>
  <c r="L103" i="7"/>
  <c r="H103" i="7"/>
  <c r="D103" i="7"/>
  <c r="Z102" i="7"/>
  <c r="Y102" i="7"/>
  <c r="X102" i="7"/>
  <c r="O102" i="7"/>
  <c r="L102" i="7"/>
  <c r="H102" i="7"/>
  <c r="D102" i="7"/>
  <c r="Z101" i="7"/>
  <c r="Y101" i="7"/>
  <c r="X101" i="7"/>
  <c r="O101" i="7"/>
  <c r="U101" i="7" s="1"/>
  <c r="L101" i="7"/>
  <c r="H101" i="7"/>
  <c r="D101" i="7"/>
  <c r="Z100" i="7"/>
  <c r="Y100" i="7"/>
  <c r="X100" i="7"/>
  <c r="O100" i="7"/>
  <c r="S100" i="7" s="1"/>
  <c r="L100" i="7"/>
  <c r="H100" i="7"/>
  <c r="D100" i="7"/>
  <c r="Z99" i="7"/>
  <c r="Y99" i="7"/>
  <c r="X99" i="7"/>
  <c r="O99" i="7"/>
  <c r="Q99" i="7" s="1"/>
  <c r="L99" i="7"/>
  <c r="H99" i="7"/>
  <c r="D99" i="7"/>
  <c r="Z98" i="7"/>
  <c r="Y98" i="7"/>
  <c r="X98" i="7"/>
  <c r="O98" i="7"/>
  <c r="L98" i="7"/>
  <c r="H98" i="7"/>
  <c r="D98" i="7"/>
  <c r="Z97" i="7"/>
  <c r="Y97" i="7"/>
  <c r="X97" i="7"/>
  <c r="O97" i="7"/>
  <c r="U97" i="7" s="1"/>
  <c r="L97" i="7"/>
  <c r="H97" i="7"/>
  <c r="D97" i="7"/>
  <c r="Z96" i="7"/>
  <c r="Y96" i="7"/>
  <c r="X96" i="7"/>
  <c r="O96" i="7"/>
  <c r="S96" i="7" s="1"/>
  <c r="L96" i="7"/>
  <c r="H96" i="7"/>
  <c r="D96" i="7"/>
  <c r="Z95" i="7"/>
  <c r="Y95" i="7"/>
  <c r="X95" i="7"/>
  <c r="O95" i="7"/>
  <c r="Q95" i="7" s="1"/>
  <c r="L95" i="7"/>
  <c r="H95" i="7"/>
  <c r="D95" i="7"/>
  <c r="Z94" i="7"/>
  <c r="Y94" i="7"/>
  <c r="X94" i="7"/>
  <c r="O94" i="7"/>
  <c r="U94" i="7" s="1"/>
  <c r="L94" i="7"/>
  <c r="H94" i="7"/>
  <c r="D94" i="7"/>
  <c r="Z93" i="7"/>
  <c r="Y93" i="7"/>
  <c r="X93" i="7"/>
  <c r="O93" i="7"/>
  <c r="U93" i="7" s="1"/>
  <c r="L93" i="7"/>
  <c r="H93" i="7"/>
  <c r="D93" i="7"/>
  <c r="Z92" i="7"/>
  <c r="Y92" i="7"/>
  <c r="X92" i="7"/>
  <c r="O92" i="7"/>
  <c r="U92" i="7" s="1"/>
  <c r="L92" i="7"/>
  <c r="H92" i="7"/>
  <c r="D92" i="7"/>
  <c r="Z91" i="7"/>
  <c r="Y91" i="7"/>
  <c r="X91" i="7"/>
  <c r="O91" i="7"/>
  <c r="Q91" i="7" s="1"/>
  <c r="L91" i="7"/>
  <c r="H91" i="7"/>
  <c r="D91" i="7"/>
  <c r="Z90" i="7"/>
  <c r="Y90" i="7"/>
  <c r="X90" i="7"/>
  <c r="O90" i="7"/>
  <c r="Q90" i="7" s="1"/>
  <c r="L90" i="7"/>
  <c r="H90" i="7"/>
  <c r="D90" i="7"/>
  <c r="Z89" i="7"/>
  <c r="Y89" i="7"/>
  <c r="X89" i="7"/>
  <c r="O89" i="7"/>
  <c r="S89" i="7" s="1"/>
  <c r="L89" i="7"/>
  <c r="H89" i="7"/>
  <c r="D89" i="7"/>
  <c r="Z88" i="7"/>
  <c r="Y88" i="7"/>
  <c r="X88" i="7"/>
  <c r="O88" i="7"/>
  <c r="S88" i="7" s="1"/>
  <c r="L88" i="7"/>
  <c r="H88" i="7"/>
  <c r="D88" i="7"/>
  <c r="Z87" i="7"/>
  <c r="Y87" i="7"/>
  <c r="X87" i="7"/>
  <c r="O87" i="7"/>
  <c r="U87" i="7" s="1"/>
  <c r="L87" i="7"/>
  <c r="H87" i="7"/>
  <c r="D87" i="7"/>
  <c r="Z86" i="7"/>
  <c r="Y86" i="7"/>
  <c r="X86" i="7"/>
  <c r="O86" i="7"/>
  <c r="U86" i="7" s="1"/>
  <c r="L86" i="7"/>
  <c r="H86" i="7"/>
  <c r="D86" i="7"/>
  <c r="Z85" i="7"/>
  <c r="Y85" i="7"/>
  <c r="X85" i="7"/>
  <c r="O85" i="7"/>
  <c r="Q85" i="7" s="1"/>
  <c r="L85" i="7"/>
  <c r="H85" i="7"/>
  <c r="D85" i="7"/>
  <c r="Z84" i="7"/>
  <c r="Y84" i="7"/>
  <c r="X84" i="7"/>
  <c r="O84" i="7"/>
  <c r="U84" i="7" s="1"/>
  <c r="L84" i="7"/>
  <c r="H84" i="7"/>
  <c r="D84" i="7"/>
  <c r="Z83" i="7"/>
  <c r="Y83" i="7"/>
  <c r="X83" i="7"/>
  <c r="O83" i="7"/>
  <c r="S83" i="7" s="1"/>
  <c r="L83" i="7"/>
  <c r="H83" i="7"/>
  <c r="D83" i="7"/>
  <c r="Z82" i="7"/>
  <c r="Y82" i="7"/>
  <c r="X82" i="7"/>
  <c r="O82" i="7"/>
  <c r="L82" i="7"/>
  <c r="H82" i="7"/>
  <c r="D82" i="7"/>
  <c r="Z81" i="7"/>
  <c r="Y81" i="7"/>
  <c r="X81" i="7"/>
  <c r="O81" i="7"/>
  <c r="Q81" i="7" s="1"/>
  <c r="L81" i="7"/>
  <c r="H81" i="7"/>
  <c r="D81" i="7"/>
  <c r="Z80" i="7"/>
  <c r="Y80" i="7"/>
  <c r="X80" i="7"/>
  <c r="O80" i="7"/>
  <c r="L80" i="7"/>
  <c r="H80" i="7"/>
  <c r="D80" i="7"/>
  <c r="Z79" i="7"/>
  <c r="Y79" i="7"/>
  <c r="X79" i="7"/>
  <c r="O79" i="7"/>
  <c r="S79" i="7" s="1"/>
  <c r="L79" i="7"/>
  <c r="H79" i="7"/>
  <c r="D79" i="7"/>
  <c r="Z78" i="7"/>
  <c r="Y78" i="7"/>
  <c r="X78" i="7"/>
  <c r="O78" i="7"/>
  <c r="Q78" i="7" s="1"/>
  <c r="L78" i="7"/>
  <c r="H78" i="7"/>
  <c r="D78" i="7"/>
  <c r="Z77" i="7"/>
  <c r="Y77" i="7"/>
  <c r="X77" i="7"/>
  <c r="O77" i="7"/>
  <c r="U77" i="7" s="1"/>
  <c r="L77" i="7"/>
  <c r="H77" i="7"/>
  <c r="D77" i="7"/>
  <c r="Z76" i="7"/>
  <c r="Y76" i="7"/>
  <c r="X76" i="7"/>
  <c r="O76" i="7"/>
  <c r="Q76" i="7" s="1"/>
  <c r="L76" i="7"/>
  <c r="H76" i="7"/>
  <c r="D76" i="7"/>
  <c r="Z75" i="7"/>
  <c r="Y75" i="7"/>
  <c r="X75" i="7"/>
  <c r="O75" i="7"/>
  <c r="U75" i="7" s="1"/>
  <c r="L75" i="7"/>
  <c r="H75" i="7"/>
  <c r="D75" i="7"/>
  <c r="Z74" i="7"/>
  <c r="Y74" i="7"/>
  <c r="X74" i="7"/>
  <c r="O74" i="7"/>
  <c r="U74" i="7" s="1"/>
  <c r="L74" i="7"/>
  <c r="H74" i="7"/>
  <c r="D74" i="7"/>
  <c r="Z73" i="7"/>
  <c r="Y73" i="7"/>
  <c r="X73" i="7"/>
  <c r="O73" i="7"/>
  <c r="U73" i="7" s="1"/>
  <c r="L73" i="7"/>
  <c r="H73" i="7"/>
  <c r="D73" i="7"/>
  <c r="Z72" i="7"/>
  <c r="Y72" i="7"/>
  <c r="X72" i="7"/>
  <c r="O72" i="7"/>
  <c r="U72" i="7" s="1"/>
  <c r="L72" i="7"/>
  <c r="H72" i="7"/>
  <c r="D72" i="7"/>
  <c r="Z71" i="7"/>
  <c r="Y71" i="7"/>
  <c r="X71" i="7"/>
  <c r="O71" i="7"/>
  <c r="Q71" i="7" s="1"/>
  <c r="L71" i="7"/>
  <c r="H71" i="7"/>
  <c r="D71" i="7"/>
  <c r="Z70" i="7"/>
  <c r="Y70" i="7"/>
  <c r="X70" i="7"/>
  <c r="O70" i="7"/>
  <c r="U70" i="7" s="1"/>
  <c r="L70" i="7"/>
  <c r="H70" i="7"/>
  <c r="D70" i="7"/>
  <c r="Z69" i="7"/>
  <c r="Y69" i="7"/>
  <c r="X69" i="7"/>
  <c r="O69" i="7"/>
  <c r="Q69" i="7" s="1"/>
  <c r="L69" i="7"/>
  <c r="H69" i="7"/>
  <c r="D69" i="7"/>
  <c r="Z68" i="7"/>
  <c r="Y68" i="7"/>
  <c r="X68" i="7"/>
  <c r="O68" i="7"/>
  <c r="S68" i="7" s="1"/>
  <c r="L68" i="7"/>
  <c r="H68" i="7"/>
  <c r="D68" i="7"/>
  <c r="Z67" i="7"/>
  <c r="Y67" i="7"/>
  <c r="X67" i="7"/>
  <c r="O67" i="7"/>
  <c r="U67" i="7" s="1"/>
  <c r="L67" i="7"/>
  <c r="H67" i="7"/>
  <c r="D67" i="7"/>
  <c r="Z66" i="7"/>
  <c r="Y66" i="7"/>
  <c r="X66" i="7"/>
  <c r="O66" i="7"/>
  <c r="U66" i="7" s="1"/>
  <c r="L66" i="7"/>
  <c r="H66" i="7"/>
  <c r="D66" i="7"/>
  <c r="Z65" i="7"/>
  <c r="Y65" i="7"/>
  <c r="X65" i="7"/>
  <c r="O65" i="7"/>
  <c r="L65" i="7"/>
  <c r="H65" i="7"/>
  <c r="D65" i="7"/>
  <c r="Z64" i="7"/>
  <c r="Y64" i="7"/>
  <c r="X64" i="7"/>
  <c r="O64" i="7"/>
  <c r="U64" i="7" s="1"/>
  <c r="L64" i="7"/>
  <c r="H64" i="7"/>
  <c r="D64" i="7"/>
  <c r="Z63" i="7"/>
  <c r="Y63" i="7"/>
  <c r="X63" i="7"/>
  <c r="O63" i="7"/>
  <c r="S63" i="7" s="1"/>
  <c r="L63" i="7"/>
  <c r="H63" i="7"/>
  <c r="D63" i="7"/>
  <c r="Z62" i="7"/>
  <c r="Y62" i="7"/>
  <c r="X62" i="7"/>
  <c r="O62" i="7"/>
  <c r="L62" i="7"/>
  <c r="H62" i="7"/>
  <c r="D62" i="7"/>
  <c r="Z61" i="7"/>
  <c r="Y61" i="7"/>
  <c r="X61" i="7"/>
  <c r="O61" i="7"/>
  <c r="L61" i="7"/>
  <c r="H61" i="7"/>
  <c r="D61" i="7"/>
  <c r="Z60" i="7"/>
  <c r="Y60" i="7"/>
  <c r="X60" i="7"/>
  <c r="O60" i="7"/>
  <c r="Q60" i="7" s="1"/>
  <c r="L60" i="7"/>
  <c r="H60" i="7"/>
  <c r="D60" i="7"/>
  <c r="Z59" i="7"/>
  <c r="Y59" i="7"/>
  <c r="X59" i="7"/>
  <c r="O59" i="7"/>
  <c r="Q59" i="7" s="1"/>
  <c r="L59" i="7"/>
  <c r="H59" i="7"/>
  <c r="D59" i="7"/>
  <c r="Z58" i="7"/>
  <c r="Y58" i="7"/>
  <c r="X58" i="7"/>
  <c r="O58" i="7"/>
  <c r="U58" i="7" s="1"/>
  <c r="L58" i="7"/>
  <c r="H58" i="7"/>
  <c r="D58" i="7"/>
  <c r="Z57" i="7"/>
  <c r="Y57" i="7"/>
  <c r="X57" i="7"/>
  <c r="O57" i="7"/>
  <c r="U57" i="7" s="1"/>
  <c r="L57" i="7"/>
  <c r="H57" i="7"/>
  <c r="D57" i="7"/>
  <c r="Z56" i="7"/>
  <c r="Y56" i="7"/>
  <c r="X56" i="7"/>
  <c r="O56" i="7"/>
  <c r="U56" i="7" s="1"/>
  <c r="L56" i="7"/>
  <c r="H56" i="7"/>
  <c r="D56" i="7"/>
  <c r="Z55" i="7"/>
  <c r="Y55" i="7"/>
  <c r="X55" i="7"/>
  <c r="O55" i="7"/>
  <c r="S55" i="7" s="1"/>
  <c r="L55" i="7"/>
  <c r="H55" i="7"/>
  <c r="D55" i="7"/>
  <c r="Z54" i="7"/>
  <c r="Y54" i="7"/>
  <c r="X54" i="7"/>
  <c r="O54" i="7"/>
  <c r="U54" i="7" s="1"/>
  <c r="L54" i="7"/>
  <c r="H54" i="7"/>
  <c r="D54" i="7"/>
  <c r="W45" i="7"/>
  <c r="V45" i="7"/>
  <c r="T45" i="7"/>
  <c r="R45" i="7"/>
  <c r="P45" i="7"/>
  <c r="K45" i="7"/>
  <c r="G45" i="7"/>
  <c r="C45" i="7"/>
  <c r="A45" i="7"/>
  <c r="Z44" i="7"/>
  <c r="Y44" i="7"/>
  <c r="X44" i="7"/>
  <c r="O44" i="7"/>
  <c r="L44" i="7"/>
  <c r="H44" i="7"/>
  <c r="D44" i="7"/>
  <c r="Z43" i="7"/>
  <c r="Y43" i="7"/>
  <c r="X43" i="7"/>
  <c r="O43" i="7"/>
  <c r="Q43" i="7" s="1"/>
  <c r="L43" i="7"/>
  <c r="H43" i="7"/>
  <c r="D43" i="7"/>
  <c r="Z42" i="7"/>
  <c r="Y42" i="7"/>
  <c r="X42" i="7"/>
  <c r="O42" i="7"/>
  <c r="Q42" i="7" s="1"/>
  <c r="L42" i="7"/>
  <c r="H42" i="7"/>
  <c r="D42" i="7"/>
  <c r="Z41" i="7"/>
  <c r="Y41" i="7"/>
  <c r="X41" i="7"/>
  <c r="O41" i="7"/>
  <c r="U41" i="7" s="1"/>
  <c r="L41" i="7"/>
  <c r="H41" i="7"/>
  <c r="D41" i="7"/>
  <c r="Z40" i="7"/>
  <c r="Y40" i="7"/>
  <c r="X40" i="7"/>
  <c r="O40" i="7"/>
  <c r="Q40" i="7" s="1"/>
  <c r="L40" i="7"/>
  <c r="H40" i="7"/>
  <c r="D40" i="7"/>
  <c r="Z39" i="7"/>
  <c r="Y39" i="7"/>
  <c r="X39" i="7"/>
  <c r="O39" i="7"/>
  <c r="U39" i="7" s="1"/>
  <c r="L39" i="7"/>
  <c r="H39" i="7"/>
  <c r="D39" i="7"/>
  <c r="Z38" i="7"/>
  <c r="Y38" i="7"/>
  <c r="X38" i="7"/>
  <c r="O38" i="7"/>
  <c r="U38" i="7" s="1"/>
  <c r="L38" i="7"/>
  <c r="H38" i="7"/>
  <c r="D38" i="7"/>
  <c r="Z37" i="7"/>
  <c r="Y37" i="7"/>
  <c r="X37" i="7"/>
  <c r="O37" i="7"/>
  <c r="U37" i="7" s="1"/>
  <c r="L37" i="7"/>
  <c r="H37" i="7"/>
  <c r="D37" i="7"/>
  <c r="Z36" i="7"/>
  <c r="Y36" i="7"/>
  <c r="X36" i="7"/>
  <c r="O36" i="7"/>
  <c r="S36" i="7" s="1"/>
  <c r="L36" i="7"/>
  <c r="H36" i="7"/>
  <c r="D36" i="7"/>
  <c r="Z35" i="7"/>
  <c r="Y35" i="7"/>
  <c r="X35" i="7"/>
  <c r="O35" i="7"/>
  <c r="S35" i="7" s="1"/>
  <c r="L35" i="7"/>
  <c r="H35" i="7"/>
  <c r="D35" i="7"/>
  <c r="Z34" i="7"/>
  <c r="Y34" i="7"/>
  <c r="X34" i="7"/>
  <c r="O34" i="7"/>
  <c r="U34" i="7" s="1"/>
  <c r="L34" i="7"/>
  <c r="H34" i="7"/>
  <c r="D34" i="7"/>
  <c r="Z33" i="7"/>
  <c r="Y33" i="7"/>
  <c r="X33" i="7"/>
  <c r="O33" i="7"/>
  <c r="L33" i="7"/>
  <c r="H33" i="7"/>
  <c r="D33" i="7"/>
  <c r="Z32" i="7"/>
  <c r="Y32" i="7"/>
  <c r="X32" i="7"/>
  <c r="O32" i="7"/>
  <c r="Q32" i="7" s="1"/>
  <c r="L32" i="7"/>
  <c r="H32" i="7"/>
  <c r="D32" i="7"/>
  <c r="Z31" i="7"/>
  <c r="Y31" i="7"/>
  <c r="X31" i="7"/>
  <c r="O31" i="7"/>
  <c r="S31" i="7" s="1"/>
  <c r="L31" i="7"/>
  <c r="H31" i="7"/>
  <c r="D31" i="7"/>
  <c r="Z30" i="7"/>
  <c r="Y30" i="7"/>
  <c r="X30" i="7"/>
  <c r="O30" i="7"/>
  <c r="U30" i="7" s="1"/>
  <c r="L30" i="7"/>
  <c r="H30" i="7"/>
  <c r="D30" i="7"/>
  <c r="Z29" i="7"/>
  <c r="Y29" i="7"/>
  <c r="X29" i="7"/>
  <c r="O29" i="7"/>
  <c r="Q29" i="7" s="1"/>
  <c r="L29" i="7"/>
  <c r="H29" i="7"/>
  <c r="D29" i="7"/>
  <c r="Z28" i="7"/>
  <c r="Y28" i="7"/>
  <c r="X28" i="7"/>
  <c r="O28" i="7"/>
  <c r="L28" i="7"/>
  <c r="H28" i="7"/>
  <c r="D28" i="7"/>
  <c r="Z27" i="7"/>
  <c r="Y27" i="7"/>
  <c r="X27" i="7"/>
  <c r="O27" i="7"/>
  <c r="L27" i="7"/>
  <c r="H27" i="7"/>
  <c r="D27" i="7"/>
  <c r="Z26" i="7"/>
  <c r="Y26" i="7"/>
  <c r="X26" i="7"/>
  <c r="O26" i="7"/>
  <c r="U26" i="7" s="1"/>
  <c r="L26" i="7"/>
  <c r="H26" i="7"/>
  <c r="D26" i="7"/>
  <c r="Z25" i="7"/>
  <c r="Y25" i="7"/>
  <c r="X25" i="7"/>
  <c r="O25" i="7"/>
  <c r="S25" i="7" s="1"/>
  <c r="L25" i="7"/>
  <c r="H25" i="7"/>
  <c r="D25" i="7"/>
  <c r="Z24" i="7"/>
  <c r="Y24" i="7"/>
  <c r="X24" i="7"/>
  <c r="O24" i="7"/>
  <c r="L24" i="7"/>
  <c r="H24" i="7"/>
  <c r="D24" i="7"/>
  <c r="Z23" i="7"/>
  <c r="Y23" i="7"/>
  <c r="X23" i="7"/>
  <c r="O23" i="7"/>
  <c r="U23" i="7" s="1"/>
  <c r="L23" i="7"/>
  <c r="H23" i="7"/>
  <c r="D23" i="7"/>
  <c r="Z22" i="7"/>
  <c r="Y22" i="7"/>
  <c r="X22" i="7"/>
  <c r="O22" i="7"/>
  <c r="Q22" i="7" s="1"/>
  <c r="L22" i="7"/>
  <c r="H22" i="7"/>
  <c r="D22" i="7"/>
  <c r="Z21" i="7"/>
  <c r="Y21" i="7"/>
  <c r="X21" i="7"/>
  <c r="O21" i="7"/>
  <c r="Q21" i="7" s="1"/>
  <c r="L21" i="7"/>
  <c r="H21" i="7"/>
  <c r="D21" i="7"/>
  <c r="Z20" i="7"/>
  <c r="Y20" i="7"/>
  <c r="X20" i="7"/>
  <c r="O20" i="7"/>
  <c r="U20" i="7" s="1"/>
  <c r="L20" i="7"/>
  <c r="H20" i="7"/>
  <c r="D20" i="7"/>
  <c r="Z19" i="7"/>
  <c r="Y19" i="7"/>
  <c r="X19" i="7"/>
  <c r="O19" i="7"/>
  <c r="U19" i="7" s="1"/>
  <c r="L19" i="7"/>
  <c r="H19" i="7"/>
  <c r="D19" i="7"/>
  <c r="Z18" i="7"/>
  <c r="Y18" i="7"/>
  <c r="X18" i="7"/>
  <c r="O18" i="7"/>
  <c r="S18" i="7" s="1"/>
  <c r="L18" i="7"/>
  <c r="H18" i="7"/>
  <c r="D18" i="7"/>
  <c r="Z17" i="7"/>
  <c r="Y17" i="7"/>
  <c r="X17" i="7"/>
  <c r="O17" i="7"/>
  <c r="U17" i="7" s="1"/>
  <c r="L17" i="7"/>
  <c r="H17" i="7"/>
  <c r="D17" i="7"/>
  <c r="Z16" i="7"/>
  <c r="Y16" i="7"/>
  <c r="X16" i="7"/>
  <c r="O16" i="7"/>
  <c r="S16" i="7" s="1"/>
  <c r="L16" i="7"/>
  <c r="H16" i="7"/>
  <c r="D16" i="7"/>
  <c r="Z15" i="7"/>
  <c r="Y15" i="7"/>
  <c r="X15" i="7"/>
  <c r="O15" i="7"/>
  <c r="Q15" i="7" s="1"/>
  <c r="L15" i="7"/>
  <c r="H15" i="7"/>
  <c r="D15" i="7"/>
  <c r="Z14" i="7"/>
  <c r="Y14" i="7"/>
  <c r="X14" i="7"/>
  <c r="O14" i="7"/>
  <c r="Q14" i="7" s="1"/>
  <c r="L14" i="7"/>
  <c r="H14" i="7"/>
  <c r="D14" i="7"/>
  <c r="Z13" i="7"/>
  <c r="Y13" i="7"/>
  <c r="X13" i="7"/>
  <c r="O13" i="7"/>
  <c r="Q13" i="7" s="1"/>
  <c r="L13" i="7"/>
  <c r="H13" i="7"/>
  <c r="D13" i="7"/>
  <c r="Z12" i="7"/>
  <c r="Y12" i="7"/>
  <c r="X12" i="7"/>
  <c r="O12" i="7"/>
  <c r="Q12" i="7" s="1"/>
  <c r="L12" i="7"/>
  <c r="H12" i="7"/>
  <c r="D12" i="7"/>
  <c r="Z11" i="7"/>
  <c r="Y11" i="7"/>
  <c r="X11" i="7"/>
  <c r="O11" i="7"/>
  <c r="U11" i="7" s="1"/>
  <c r="L11" i="7"/>
  <c r="H11" i="7"/>
  <c r="D11" i="7"/>
  <c r="Z10" i="7"/>
  <c r="Y10" i="7"/>
  <c r="X10" i="7"/>
  <c r="O10" i="7"/>
  <c r="Q10" i="7" s="1"/>
  <c r="L10" i="7"/>
  <c r="H10" i="7"/>
  <c r="D10" i="7"/>
  <c r="Z9" i="7"/>
  <c r="Y9" i="7"/>
  <c r="X9" i="7"/>
  <c r="O9" i="7"/>
  <c r="L9" i="7"/>
  <c r="H9" i="7"/>
  <c r="D9" i="7"/>
  <c r="Z8" i="7"/>
  <c r="Y8" i="7"/>
  <c r="X8" i="7"/>
  <c r="O8" i="7"/>
  <c r="U8" i="7" s="1"/>
  <c r="L8" i="7"/>
  <c r="H8" i="7"/>
  <c r="D8" i="7"/>
  <c r="Z7" i="7"/>
  <c r="Y7" i="7"/>
  <c r="X7" i="7"/>
  <c r="O7" i="7"/>
  <c r="L7" i="7"/>
  <c r="H7" i="7"/>
  <c r="D7" i="7"/>
  <c r="S12" i="7" l="1"/>
  <c r="U12" i="7"/>
  <c r="U96" i="7"/>
  <c r="Q18" i="7"/>
  <c r="U18" i="7"/>
  <c r="N189" i="7"/>
  <c r="U79" i="7"/>
  <c r="Q96" i="7"/>
  <c r="Q79" i="7"/>
  <c r="U168" i="7"/>
  <c r="S99" i="7"/>
  <c r="U99" i="7"/>
  <c r="S168" i="7"/>
  <c r="U185" i="7"/>
  <c r="D195" i="7"/>
  <c r="F192" i="7" s="1"/>
  <c r="U71" i="7"/>
  <c r="U55" i="7"/>
  <c r="U25" i="7"/>
  <c r="D45" i="7"/>
  <c r="F19" i="7" s="1"/>
  <c r="Q23" i="7"/>
  <c r="Q37" i="7"/>
  <c r="Q119" i="7"/>
  <c r="S130" i="7"/>
  <c r="U119" i="7"/>
  <c r="Q57" i="7"/>
  <c r="S90" i="7"/>
  <c r="Q117" i="7"/>
  <c r="U187" i="7"/>
  <c r="S56" i="7"/>
  <c r="S57" i="7"/>
  <c r="Q68" i="7"/>
  <c r="U90" i="7"/>
  <c r="S117" i="7"/>
  <c r="U113" i="7"/>
  <c r="S146" i="7"/>
  <c r="Q54" i="7"/>
  <c r="Q130" i="7"/>
  <c r="U173" i="7"/>
  <c r="C197" i="7"/>
  <c r="Q55" i="7"/>
  <c r="U68" i="7"/>
  <c r="U108" i="7"/>
  <c r="S106" i="7"/>
  <c r="Q187" i="7"/>
  <c r="Q185" i="7"/>
  <c r="S21" i="7"/>
  <c r="U35" i="7"/>
  <c r="Z149" i="7"/>
  <c r="L149" i="7" s="1"/>
  <c r="U162" i="7"/>
  <c r="U21" i="7"/>
  <c r="Q193" i="7"/>
  <c r="U135" i="7"/>
  <c r="U59" i="7"/>
  <c r="R197" i="7"/>
  <c r="U193" i="7"/>
  <c r="S108" i="7"/>
  <c r="S59" i="7"/>
  <c r="S111" i="7"/>
  <c r="S133" i="7"/>
  <c r="Q83" i="7"/>
  <c r="S167" i="7"/>
  <c r="Q192" i="7"/>
  <c r="U36" i="7"/>
  <c r="Q93" i="7"/>
  <c r="U116" i="7"/>
  <c r="U138" i="7"/>
  <c r="Q30" i="7"/>
  <c r="S32" i="7"/>
  <c r="Q41" i="7"/>
  <c r="Q58" i="7"/>
  <c r="Q70" i="7"/>
  <c r="Q72" i="7"/>
  <c r="U81" i="7"/>
  <c r="S91" i="7"/>
  <c r="S136" i="7"/>
  <c r="Q174" i="7"/>
  <c r="S176" i="7"/>
  <c r="S186" i="7"/>
  <c r="U188" i="7"/>
  <c r="S30" i="7"/>
  <c r="U32" i="7"/>
  <c r="S41" i="7"/>
  <c r="Q56" i="7"/>
  <c r="S58" i="7"/>
  <c r="S70" i="7"/>
  <c r="U91" i="7"/>
  <c r="U136" i="7"/>
  <c r="Q146" i="7"/>
  <c r="S174" i="7"/>
  <c r="U176" i="7"/>
  <c r="Q38" i="7"/>
  <c r="S38" i="7"/>
  <c r="Q104" i="7"/>
  <c r="S95" i="7"/>
  <c r="S104" i="7"/>
  <c r="U133" i="7"/>
  <c r="S169" i="7"/>
  <c r="Q194" i="7"/>
  <c r="S15" i="7"/>
  <c r="S131" i="7"/>
  <c r="U165" i="7"/>
  <c r="S190" i="7"/>
  <c r="U148" i="7"/>
  <c r="Q11" i="7"/>
  <c r="Q39" i="7"/>
  <c r="Q66" i="7"/>
  <c r="Q77" i="7"/>
  <c r="Q110" i="7"/>
  <c r="A197" i="7"/>
  <c r="Q170" i="7"/>
  <c r="Y149" i="7"/>
  <c r="H149" i="7" s="1"/>
  <c r="S116" i="7"/>
  <c r="U95" i="7"/>
  <c r="S93" i="7"/>
  <c r="S39" i="7"/>
  <c r="X149" i="7"/>
  <c r="S66" i="7"/>
  <c r="S77" i="7"/>
  <c r="S110" i="7"/>
  <c r="D149" i="7"/>
  <c r="F127" i="7" s="1"/>
  <c r="S170" i="7"/>
  <c r="Q19" i="7"/>
  <c r="S183" i="7"/>
  <c r="Q167" i="7"/>
  <c r="Q36" i="7"/>
  <c r="U76" i="7"/>
  <c r="S97" i="7"/>
  <c r="U83" i="7"/>
  <c r="U131" i="7"/>
  <c r="S148" i="7"/>
  <c r="Q35" i="7"/>
  <c r="Q103" i="7"/>
  <c r="Q67" i="7"/>
  <c r="S17" i="7"/>
  <c r="S67" i="7"/>
  <c r="S78" i="7"/>
  <c r="Q88" i="7"/>
  <c r="Q118" i="7"/>
  <c r="U78" i="7"/>
  <c r="S118" i="7"/>
  <c r="S192" i="7"/>
  <c r="U15" i="7"/>
  <c r="S165" i="7"/>
  <c r="Q186" i="7"/>
  <c r="U103" i="7"/>
  <c r="Q190" i="7"/>
  <c r="S10" i="7"/>
  <c r="S19" i="7"/>
  <c r="S76" i="7"/>
  <c r="Q97" i="7"/>
  <c r="Q169" i="7"/>
  <c r="U88" i="7"/>
  <c r="S138" i="7"/>
  <c r="Q73" i="7"/>
  <c r="Q101" i="7"/>
  <c r="Q128" i="7"/>
  <c r="Q139" i="7"/>
  <c r="U10" i="7"/>
  <c r="S129" i="7"/>
  <c r="S81" i="7"/>
  <c r="S73" i="7"/>
  <c r="S101" i="7"/>
  <c r="Q113" i="7"/>
  <c r="S128" i="7"/>
  <c r="Q137" i="7"/>
  <c r="S139" i="7"/>
  <c r="T197" i="7"/>
  <c r="Q173" i="7"/>
  <c r="V197" i="7"/>
  <c r="Q17" i="7"/>
  <c r="U111" i="7"/>
  <c r="S194" i="7"/>
  <c r="W197" i="7"/>
  <c r="U129" i="7"/>
  <c r="S188" i="7"/>
  <c r="U31" i="7"/>
  <c r="S71" i="7"/>
  <c r="S135" i="7"/>
  <c r="S137" i="7"/>
  <c r="U175" i="7"/>
  <c r="N180" i="7"/>
  <c r="U28" i="7"/>
  <c r="S28" i="7"/>
  <c r="Q28" i="7"/>
  <c r="G197" i="7"/>
  <c r="O45" i="7"/>
  <c r="Q45" i="7" s="1"/>
  <c r="Q112" i="7"/>
  <c r="S112" i="7"/>
  <c r="N161" i="7"/>
  <c r="U163" i="7"/>
  <c r="S163" i="7"/>
  <c r="Q163" i="7"/>
  <c r="Q89" i="7"/>
  <c r="S121" i="7"/>
  <c r="U121" i="7"/>
  <c r="Q121" i="7"/>
  <c r="Q161" i="7"/>
  <c r="S43" i="7"/>
  <c r="U61" i="7"/>
  <c r="S61" i="7"/>
  <c r="U89" i="7"/>
  <c r="U9" i="7"/>
  <c r="S9" i="7"/>
  <c r="Q9" i="7"/>
  <c r="U43" i="7"/>
  <c r="Q61" i="7"/>
  <c r="P197" i="7"/>
  <c r="Y45" i="7"/>
  <c r="H45" i="7" s="1"/>
  <c r="S22" i="7"/>
  <c r="Q31" i="7"/>
  <c r="S159" i="7"/>
  <c r="S164" i="7"/>
  <c r="Q26" i="7"/>
  <c r="U82" i="7"/>
  <c r="S82" i="7"/>
  <c r="Q82" i="7"/>
  <c r="S26" i="7"/>
  <c r="U80" i="7"/>
  <c r="Q80" i="7"/>
  <c r="F133" i="7"/>
  <c r="U24" i="7"/>
  <c r="S24" i="7"/>
  <c r="Q24" i="7"/>
  <c r="K197" i="7"/>
  <c r="S80" i="7"/>
  <c r="U161" i="7"/>
  <c r="Q159" i="7"/>
  <c r="U22" i="7"/>
  <c r="Q84" i="7"/>
  <c r="Q164" i="7"/>
  <c r="S84" i="7"/>
  <c r="S123" i="7"/>
  <c r="U123" i="7"/>
  <c r="Q123" i="7"/>
  <c r="U7" i="7"/>
  <c r="S7" i="7"/>
  <c r="N184" i="7"/>
  <c r="N164" i="7"/>
  <c r="N187" i="7"/>
  <c r="N167" i="7"/>
  <c r="N190" i="7"/>
  <c r="N170" i="7"/>
  <c r="N193" i="7"/>
  <c r="N173" i="7"/>
  <c r="N176" i="7"/>
  <c r="N182" i="7"/>
  <c r="N163" i="7"/>
  <c r="N185" i="7"/>
  <c r="N165" i="7"/>
  <c r="N191" i="7"/>
  <c r="N171" i="7"/>
  <c r="N159" i="7"/>
  <c r="N177" i="7"/>
  <c r="N166" i="7"/>
  <c r="N195" i="7"/>
  <c r="N192" i="7"/>
  <c r="N174" i="7"/>
  <c r="N183" i="7"/>
  <c r="N181" i="7"/>
  <c r="N179" i="7"/>
  <c r="N172" i="7"/>
  <c r="N188" i="7"/>
  <c r="N175" i="7"/>
  <c r="N162" i="7"/>
  <c r="N160" i="7"/>
  <c r="N158" i="7"/>
  <c r="N186" i="7"/>
  <c r="N168" i="7"/>
  <c r="Q33" i="7"/>
  <c r="U33" i="7"/>
  <c r="U98" i="7"/>
  <c r="S98" i="7"/>
  <c r="Q107" i="7"/>
  <c r="Q98" i="7"/>
  <c r="Q75" i="7"/>
  <c r="N178" i="7"/>
  <c r="S75" i="7"/>
  <c r="U105" i="7"/>
  <c r="S105" i="7"/>
  <c r="U178" i="7"/>
  <c r="S178" i="7"/>
  <c r="Q178" i="7"/>
  <c r="Q105" i="7"/>
  <c r="X45" i="7"/>
  <c r="S54" i="7"/>
  <c r="O149" i="7"/>
  <c r="S171" i="7"/>
  <c r="Q171" i="7"/>
  <c r="U171" i="7"/>
  <c r="Q7" i="7"/>
  <c r="S33" i="7"/>
  <c r="S107" i="7"/>
  <c r="Z45" i="7"/>
  <c r="L45" i="7" s="1"/>
  <c r="N194" i="7"/>
  <c r="Q141" i="7"/>
  <c r="S127" i="7"/>
  <c r="Q166" i="7"/>
  <c r="U180" i="7"/>
  <c r="Q189" i="7"/>
  <c r="S14" i="7"/>
  <c r="S40" i="7"/>
  <c r="U63" i="7"/>
  <c r="U65" i="7"/>
  <c r="S65" i="7"/>
  <c r="S86" i="7"/>
  <c r="S109" i="7"/>
  <c r="U127" i="7"/>
  <c r="U132" i="7"/>
  <c r="U141" i="7"/>
  <c r="U143" i="7"/>
  <c r="U145" i="7"/>
  <c r="S145" i="7"/>
  <c r="Q145" i="7"/>
  <c r="Q147" i="7"/>
  <c r="S166" i="7"/>
  <c r="S184" i="7"/>
  <c r="S189" i="7"/>
  <c r="S191" i="7"/>
  <c r="Q191" i="7"/>
  <c r="U14" i="7"/>
  <c r="Q16" i="7"/>
  <c r="U40" i="7"/>
  <c r="Q65" i="7"/>
  <c r="U100" i="7"/>
  <c r="Q100" i="7"/>
  <c r="U102" i="7"/>
  <c r="S102" i="7"/>
  <c r="Q102" i="7"/>
  <c r="U109" i="7"/>
  <c r="S147" i="7"/>
  <c r="U184" i="7"/>
  <c r="U191" i="7"/>
  <c r="U16" i="7"/>
  <c r="Q132" i="7"/>
  <c r="Q180" i="7"/>
  <c r="Q63" i="7"/>
  <c r="Q86" i="7"/>
  <c r="S134" i="7"/>
  <c r="Q134" i="7"/>
  <c r="Q143" i="7"/>
  <c r="U182" i="7"/>
  <c r="Q182" i="7"/>
  <c r="S182" i="7"/>
  <c r="U158" i="7"/>
  <c r="Q158" i="7"/>
  <c r="S11" i="7"/>
  <c r="S23" i="7"/>
  <c r="S37" i="7"/>
  <c r="S42" i="7"/>
  <c r="S72" i="7"/>
  <c r="S158" i="7"/>
  <c r="Q162" i="7"/>
  <c r="Q175" i="7"/>
  <c r="Q25" i="7"/>
  <c r="U42" i="7"/>
  <c r="U44" i="7"/>
  <c r="S44" i="7"/>
  <c r="Q44" i="7"/>
  <c r="S74" i="7"/>
  <c r="Q74" i="7"/>
  <c r="Q106" i="7"/>
  <c r="X195" i="7"/>
  <c r="U125" i="7"/>
  <c r="Q125" i="7"/>
  <c r="S125" i="7"/>
  <c r="U27" i="7"/>
  <c r="S27" i="7"/>
  <c r="U120" i="7"/>
  <c r="Q120" i="7"/>
  <c r="Y195" i="7"/>
  <c r="H195" i="7" s="1"/>
  <c r="Q20" i="7"/>
  <c r="U62" i="7"/>
  <c r="S62" i="7"/>
  <c r="Q62" i="7"/>
  <c r="S124" i="7"/>
  <c r="U140" i="7"/>
  <c r="Q140" i="7"/>
  <c r="Q172" i="7"/>
  <c r="Q181" i="7"/>
  <c r="S8" i="7"/>
  <c r="S20" i="7"/>
  <c r="S29" i="7"/>
  <c r="Q34" i="7"/>
  <c r="Q64" i="7"/>
  <c r="U69" i="7"/>
  <c r="Q87" i="7"/>
  <c r="Q92" i="7"/>
  <c r="S115" i="7"/>
  <c r="U124" i="7"/>
  <c r="Q126" i="7"/>
  <c r="S140" i="7"/>
  <c r="Q144" i="7"/>
  <c r="S172" i="7"/>
  <c r="S181" i="7"/>
  <c r="S120" i="7"/>
  <c r="U177" i="7"/>
  <c r="Q177" i="7"/>
  <c r="U60" i="7"/>
  <c r="S69" i="7"/>
  <c r="U29" i="7"/>
  <c r="S34" i="7"/>
  <c r="S64" i="7"/>
  <c r="S87" i="7"/>
  <c r="S92" i="7"/>
  <c r="U115" i="7"/>
  <c r="S126" i="7"/>
  <c r="S144" i="7"/>
  <c r="Q183" i="7"/>
  <c r="S114" i="7"/>
  <c r="Q114" i="7"/>
  <c r="S13" i="7"/>
  <c r="Q27" i="7"/>
  <c r="S60" i="7"/>
  <c r="U85" i="7"/>
  <c r="S85" i="7"/>
  <c r="Z195" i="7"/>
  <c r="Q8" i="7"/>
  <c r="U13" i="7"/>
  <c r="S94" i="7"/>
  <c r="Q94" i="7"/>
  <c r="O195" i="7"/>
  <c r="Q122" i="7"/>
  <c r="Q142" i="7"/>
  <c r="Q160" i="7"/>
  <c r="Q179" i="7"/>
  <c r="S122" i="7"/>
  <c r="S142" i="7"/>
  <c r="S160" i="7"/>
  <c r="S179" i="7"/>
  <c r="F66" i="7" l="1"/>
  <c r="F163" i="7"/>
  <c r="F160" i="7"/>
  <c r="F64" i="7"/>
  <c r="F84" i="7"/>
  <c r="F178" i="7"/>
  <c r="F188" i="7"/>
  <c r="F10" i="7"/>
  <c r="F171" i="7"/>
  <c r="F189" i="7"/>
  <c r="F9" i="7"/>
  <c r="F33" i="7"/>
  <c r="F44" i="7"/>
  <c r="F158" i="7"/>
  <c r="F185" i="7"/>
  <c r="F34" i="7"/>
  <c r="F166" i="7"/>
  <c r="F35" i="7"/>
  <c r="F177" i="7"/>
  <c r="F45" i="7"/>
  <c r="F194" i="7"/>
  <c r="F159" i="7"/>
  <c r="F26" i="7"/>
  <c r="F29" i="7"/>
  <c r="F175" i="7"/>
  <c r="F173" i="7"/>
  <c r="F38" i="7"/>
  <c r="F23" i="7"/>
  <c r="F164" i="7"/>
  <c r="F22" i="7"/>
  <c r="F172" i="7"/>
  <c r="F161" i="7"/>
  <c r="F43" i="7"/>
  <c r="F42" i="7"/>
  <c r="F165" i="7"/>
  <c r="F184" i="7"/>
  <c r="F181" i="7"/>
  <c r="F20" i="7"/>
  <c r="F25" i="7"/>
  <c r="F31" i="7"/>
  <c r="F30" i="7"/>
  <c r="F174" i="7"/>
  <c r="F8" i="7"/>
  <c r="F41" i="7"/>
  <c r="F24" i="7"/>
  <c r="F169" i="7"/>
  <c r="F36" i="7"/>
  <c r="F27" i="7"/>
  <c r="F40" i="7"/>
  <c r="F182" i="7"/>
  <c r="F21" i="7"/>
  <c r="F187" i="7"/>
  <c r="F15" i="7"/>
  <c r="F167" i="7"/>
  <c r="F180" i="7"/>
  <c r="F11" i="7"/>
  <c r="F16" i="7"/>
  <c r="F162" i="7"/>
  <c r="F17" i="7"/>
  <c r="F37" i="7"/>
  <c r="F12" i="7"/>
  <c r="F195" i="7"/>
  <c r="F18" i="7"/>
  <c r="F191" i="7"/>
  <c r="F85" i="7"/>
  <c r="F176" i="7"/>
  <c r="F190" i="7"/>
  <c r="F54" i="7"/>
  <c r="F39" i="7"/>
  <c r="F186" i="7"/>
  <c r="F14" i="7"/>
  <c r="F170" i="7"/>
  <c r="F80" i="7"/>
  <c r="F183" i="7"/>
  <c r="F13" i="7"/>
  <c r="F32" i="7"/>
  <c r="F179" i="7"/>
  <c r="F119" i="7"/>
  <c r="F193" i="7"/>
  <c r="F28" i="7"/>
  <c r="F104" i="7"/>
  <c r="F129" i="7"/>
  <c r="F100" i="7"/>
  <c r="F135" i="7"/>
  <c r="F7" i="7"/>
  <c r="F168" i="7"/>
  <c r="F108" i="7"/>
  <c r="F67" i="7"/>
  <c r="F106" i="7"/>
  <c r="F103" i="7"/>
  <c r="F92" i="7"/>
  <c r="F126" i="7"/>
  <c r="F94" i="7"/>
  <c r="F99" i="7"/>
  <c r="F101" i="7"/>
  <c r="F82" i="7"/>
  <c r="F83" i="7"/>
  <c r="F110" i="7"/>
  <c r="D197" i="7"/>
  <c r="F71" i="7"/>
  <c r="F79" i="7"/>
  <c r="F97" i="7"/>
  <c r="F117" i="7"/>
  <c r="F76" i="7"/>
  <c r="F98" i="7"/>
  <c r="F144" i="7"/>
  <c r="F56" i="7"/>
  <c r="F140" i="7"/>
  <c r="F147" i="7"/>
  <c r="F57" i="7"/>
  <c r="F125" i="7"/>
  <c r="F62" i="7"/>
  <c r="F86" i="7"/>
  <c r="F128" i="7"/>
  <c r="F146" i="7"/>
  <c r="F58" i="7"/>
  <c r="F78" i="7"/>
  <c r="F131" i="7"/>
  <c r="F59" i="7"/>
  <c r="F96" i="7"/>
  <c r="F118" i="7"/>
  <c r="F124" i="7"/>
  <c r="F91" i="7"/>
  <c r="F81" i="7"/>
  <c r="F121" i="7"/>
  <c r="F102" i="7"/>
  <c r="F90" i="7"/>
  <c r="F122" i="7"/>
  <c r="F149" i="7"/>
  <c r="F105" i="7"/>
  <c r="F116" i="7"/>
  <c r="F138" i="7"/>
  <c r="F143" i="7"/>
  <c r="F61" i="7"/>
  <c r="F123" i="7"/>
  <c r="F60" i="7"/>
  <c r="F112" i="7"/>
  <c r="F136" i="7"/>
  <c r="F55" i="7"/>
  <c r="F65" i="7"/>
  <c r="F69" i="7"/>
  <c r="F130" i="7"/>
  <c r="F73" i="7"/>
  <c r="F75" i="7"/>
  <c r="F134" i="7"/>
  <c r="F74" i="7"/>
  <c r="F148" i="7"/>
  <c r="F93" i="7"/>
  <c r="F95" i="7"/>
  <c r="F89" i="7"/>
  <c r="F132" i="7"/>
  <c r="F77" i="7"/>
  <c r="F120" i="7"/>
  <c r="F137" i="7"/>
  <c r="F113" i="7"/>
  <c r="F115" i="7"/>
  <c r="F87" i="7"/>
  <c r="F107" i="7"/>
  <c r="F111" i="7"/>
  <c r="F145" i="7"/>
  <c r="F72" i="7"/>
  <c r="F88" i="7"/>
  <c r="F139" i="7"/>
  <c r="F70" i="7"/>
  <c r="F114" i="7"/>
  <c r="F63" i="7"/>
  <c r="F68" i="7"/>
  <c r="F142" i="7"/>
  <c r="F141" i="7"/>
  <c r="F109" i="7"/>
  <c r="X197" i="7"/>
  <c r="Y197" i="7"/>
  <c r="H197" i="7" s="1"/>
  <c r="U149" i="7"/>
  <c r="Q149" i="7"/>
  <c r="S149" i="7"/>
  <c r="J141" i="7"/>
  <c r="J121" i="7"/>
  <c r="J101" i="7"/>
  <c r="J81" i="7"/>
  <c r="J61" i="7"/>
  <c r="J144" i="7"/>
  <c r="J124" i="7"/>
  <c r="J104" i="7"/>
  <c r="J84" i="7"/>
  <c r="J64" i="7"/>
  <c r="J147" i="7"/>
  <c r="J127" i="7"/>
  <c r="J107" i="7"/>
  <c r="J87" i="7"/>
  <c r="J67" i="7"/>
  <c r="J133" i="7"/>
  <c r="J130" i="7"/>
  <c r="J110" i="7"/>
  <c r="J90" i="7"/>
  <c r="J70" i="7"/>
  <c r="J139" i="7"/>
  <c r="J119" i="7"/>
  <c r="J99" i="7"/>
  <c r="J79" i="7"/>
  <c r="J59" i="7"/>
  <c r="J142" i="7"/>
  <c r="J122" i="7"/>
  <c r="J102" i="7"/>
  <c r="J82" i="7"/>
  <c r="J148" i="7"/>
  <c r="J128" i="7"/>
  <c r="J108" i="7"/>
  <c r="J88" i="7"/>
  <c r="J68" i="7"/>
  <c r="J112" i="7"/>
  <c r="J105" i="7"/>
  <c r="J73" i="7"/>
  <c r="J146" i="7"/>
  <c r="J78" i="7"/>
  <c r="J71" i="7"/>
  <c r="J57" i="7"/>
  <c r="J137" i="7"/>
  <c r="J96" i="7"/>
  <c r="J103" i="7"/>
  <c r="J66" i="7"/>
  <c r="J94" i="7"/>
  <c r="J89" i="7"/>
  <c r="J117" i="7"/>
  <c r="J135" i="7"/>
  <c r="J140" i="7"/>
  <c r="J126" i="7"/>
  <c r="J92" i="7"/>
  <c r="J85" i="7"/>
  <c r="J62" i="7"/>
  <c r="J115" i="7"/>
  <c r="J76" i="7"/>
  <c r="J149" i="7"/>
  <c r="J120" i="7"/>
  <c r="J113" i="7"/>
  <c r="J74" i="7"/>
  <c r="J69" i="7"/>
  <c r="J60" i="7"/>
  <c r="J111" i="7"/>
  <c r="J72" i="7"/>
  <c r="J136" i="7"/>
  <c r="J100" i="7"/>
  <c r="J95" i="7"/>
  <c r="J65" i="7"/>
  <c r="J58" i="7"/>
  <c r="J131" i="7"/>
  <c r="J97" i="7"/>
  <c r="J83" i="7"/>
  <c r="J55" i="7"/>
  <c r="J138" i="7"/>
  <c r="J106" i="7"/>
  <c r="J118" i="7"/>
  <c r="J145" i="7"/>
  <c r="J129" i="7"/>
  <c r="J134" i="7"/>
  <c r="J123" i="7"/>
  <c r="J93" i="7"/>
  <c r="J132" i="7"/>
  <c r="J143" i="7"/>
  <c r="J116" i="7"/>
  <c r="J56" i="7"/>
  <c r="J125" i="7"/>
  <c r="J86" i="7"/>
  <c r="J54" i="7"/>
  <c r="J77" i="7"/>
  <c r="J109" i="7"/>
  <c r="J63" i="7"/>
  <c r="J75" i="7"/>
  <c r="J80" i="7"/>
  <c r="J98" i="7"/>
  <c r="J91" i="7"/>
  <c r="J114" i="7"/>
  <c r="Z197" i="7"/>
  <c r="L197" i="7" s="1"/>
  <c r="N147" i="7"/>
  <c r="N127" i="7"/>
  <c r="N107" i="7"/>
  <c r="N87" i="7"/>
  <c r="N67" i="7"/>
  <c r="N130" i="7"/>
  <c r="N110" i="7"/>
  <c r="N90" i="7"/>
  <c r="N70" i="7"/>
  <c r="N133" i="7"/>
  <c r="N113" i="7"/>
  <c r="N93" i="7"/>
  <c r="N73" i="7"/>
  <c r="N139" i="7"/>
  <c r="N119" i="7"/>
  <c r="N136" i="7"/>
  <c r="N116" i="7"/>
  <c r="N96" i="7"/>
  <c r="N76" i="7"/>
  <c r="N56" i="7"/>
  <c r="N145" i="7"/>
  <c r="N125" i="7"/>
  <c r="N105" i="7"/>
  <c r="N85" i="7"/>
  <c r="N65" i="7"/>
  <c r="N148" i="7"/>
  <c r="N128" i="7"/>
  <c r="N108" i="7"/>
  <c r="N88" i="7"/>
  <c r="N134" i="7"/>
  <c r="N114" i="7"/>
  <c r="N94" i="7"/>
  <c r="N74" i="7"/>
  <c r="N54" i="7"/>
  <c r="N89" i="7"/>
  <c r="N115" i="7"/>
  <c r="N143" i="7"/>
  <c r="N117" i="7"/>
  <c r="N103" i="7"/>
  <c r="N66" i="7"/>
  <c r="N144" i="7"/>
  <c r="N142" i="7"/>
  <c r="N140" i="7"/>
  <c r="N126" i="7"/>
  <c r="N99" i="7"/>
  <c r="N92" i="7"/>
  <c r="N62" i="7"/>
  <c r="N146" i="7"/>
  <c r="N101" i="7"/>
  <c r="N78" i="7"/>
  <c r="N71" i="7"/>
  <c r="N57" i="7"/>
  <c r="N135" i="7"/>
  <c r="N64" i="7"/>
  <c r="N149" i="7"/>
  <c r="N124" i="7"/>
  <c r="N122" i="7"/>
  <c r="N120" i="7"/>
  <c r="N69" i="7"/>
  <c r="N60" i="7"/>
  <c r="N131" i="7"/>
  <c r="N97" i="7"/>
  <c r="N83" i="7"/>
  <c r="N55" i="7"/>
  <c r="N138" i="7"/>
  <c r="N106" i="7"/>
  <c r="N81" i="7"/>
  <c r="N77" i="7"/>
  <c r="N118" i="7"/>
  <c r="N111" i="7"/>
  <c r="N79" i="7"/>
  <c r="N72" i="7"/>
  <c r="N129" i="7"/>
  <c r="N104" i="7"/>
  <c r="N102" i="7"/>
  <c r="N100" i="7"/>
  <c r="N95" i="7"/>
  <c r="N58" i="7"/>
  <c r="N84" i="7"/>
  <c r="N132" i="7"/>
  <c r="N86" i="7"/>
  <c r="N109" i="7"/>
  <c r="N75" i="7"/>
  <c r="N98" i="7"/>
  <c r="N141" i="7"/>
  <c r="N82" i="7"/>
  <c r="N59" i="7"/>
  <c r="N68" i="7"/>
  <c r="N61" i="7"/>
  <c r="N137" i="7"/>
  <c r="N91" i="7"/>
  <c r="N121" i="7"/>
  <c r="N80" i="7"/>
  <c r="N63" i="7"/>
  <c r="N123" i="7"/>
  <c r="N112" i="7"/>
  <c r="N29" i="7"/>
  <c r="N9" i="7"/>
  <c r="N32" i="7"/>
  <c r="N12" i="7"/>
  <c r="N35" i="7"/>
  <c r="N15" i="7"/>
  <c r="N38" i="7"/>
  <c r="N18" i="7"/>
  <c r="N27" i="7"/>
  <c r="N7" i="7"/>
  <c r="N36" i="7"/>
  <c r="N16" i="7"/>
  <c r="N31" i="7"/>
  <c r="N22" i="7"/>
  <c r="N34" i="7"/>
  <c r="N39" i="7"/>
  <c r="N8" i="7"/>
  <c r="N17" i="7"/>
  <c r="N10" i="7"/>
  <c r="N41" i="7"/>
  <c r="N20" i="7"/>
  <c r="N13" i="7"/>
  <c r="N44" i="7"/>
  <c r="N25" i="7"/>
  <c r="N42" i="7"/>
  <c r="N37" i="7"/>
  <c r="N23" i="7"/>
  <c r="N11" i="7"/>
  <c r="N30" i="7"/>
  <c r="N21" i="7"/>
  <c r="N33" i="7"/>
  <c r="N26" i="7"/>
  <c r="N40" i="7"/>
  <c r="N14" i="7"/>
  <c r="N19" i="7"/>
  <c r="N28" i="7"/>
  <c r="N45" i="7"/>
  <c r="N24" i="7"/>
  <c r="N43" i="7"/>
  <c r="J178" i="7"/>
  <c r="J159" i="7"/>
  <c r="J181" i="7"/>
  <c r="J162" i="7"/>
  <c r="J184" i="7"/>
  <c r="J164" i="7"/>
  <c r="J187" i="7"/>
  <c r="J167" i="7"/>
  <c r="J190" i="7"/>
  <c r="J170" i="7"/>
  <c r="J176" i="7"/>
  <c r="J179" i="7"/>
  <c r="J160" i="7"/>
  <c r="J185" i="7"/>
  <c r="J165" i="7"/>
  <c r="J169" i="7"/>
  <c r="J182" i="7"/>
  <c r="J161" i="7"/>
  <c r="J195" i="7"/>
  <c r="J192" i="7"/>
  <c r="J174" i="7"/>
  <c r="J183" i="7"/>
  <c r="J177" i="7"/>
  <c r="J172" i="7"/>
  <c r="J188" i="7"/>
  <c r="J168" i="7"/>
  <c r="J191" i="7"/>
  <c r="J193" i="7"/>
  <c r="J175" i="7"/>
  <c r="J158" i="7"/>
  <c r="J186" i="7"/>
  <c r="J166" i="7"/>
  <c r="J194" i="7"/>
  <c r="J189" i="7"/>
  <c r="J180" i="7"/>
  <c r="J171" i="7"/>
  <c r="J173" i="7"/>
  <c r="J163" i="7"/>
  <c r="U195" i="7"/>
  <c r="S195" i="7"/>
  <c r="Q195" i="7"/>
  <c r="U45" i="7"/>
  <c r="S45" i="7"/>
  <c r="O197" i="7"/>
  <c r="J43" i="7"/>
  <c r="J23" i="7"/>
  <c r="J26" i="7"/>
  <c r="J29" i="7"/>
  <c r="J9" i="7"/>
  <c r="J32" i="7"/>
  <c r="J12" i="7"/>
  <c r="J41" i="7"/>
  <c r="J21" i="7"/>
  <c r="J30" i="7"/>
  <c r="J10" i="7"/>
  <c r="J24" i="7"/>
  <c r="J17" i="7"/>
  <c r="J15" i="7"/>
  <c r="J16" i="7"/>
  <c r="J36" i="7"/>
  <c r="J31" i="7"/>
  <c r="J22" i="7"/>
  <c r="J34" i="7"/>
  <c r="J39" i="7"/>
  <c r="J27" i="7"/>
  <c r="J20" i="7"/>
  <c r="J8" i="7"/>
  <c r="J13" i="7"/>
  <c r="J37" i="7"/>
  <c r="J11" i="7"/>
  <c r="J44" i="7"/>
  <c r="J25" i="7"/>
  <c r="J18" i="7"/>
  <c r="J42" i="7"/>
  <c r="J19" i="7"/>
  <c r="J28" i="7"/>
  <c r="J40" i="7"/>
  <c r="J38" i="7"/>
  <c r="J14" i="7"/>
  <c r="J35" i="7"/>
  <c r="J45" i="7"/>
  <c r="J33" i="7"/>
  <c r="J7" i="7"/>
  <c r="U197" i="7" l="1"/>
  <c r="S197" i="7"/>
  <c r="Q197" i="7"/>
  <c r="A154" i="3" l="1"/>
  <c r="A153" i="3"/>
  <c r="A152" i="3"/>
  <c r="A49" i="3"/>
  <c r="A50" i="3"/>
  <c r="A48" i="3"/>
  <c r="R195" i="5" l="1"/>
  <c r="P195" i="5"/>
  <c r="O195" i="5"/>
  <c r="N195" i="5"/>
  <c r="M195" i="5"/>
  <c r="L195" i="5"/>
  <c r="J195" i="5"/>
  <c r="I195" i="5"/>
  <c r="H195" i="5"/>
  <c r="G195" i="5"/>
  <c r="F195" i="5"/>
  <c r="E195" i="5"/>
  <c r="D195" i="5"/>
  <c r="C195" i="5"/>
  <c r="A195" i="5"/>
  <c r="Q194" i="5"/>
  <c r="K194" i="5"/>
  <c r="Q193" i="5"/>
  <c r="K193" i="5"/>
  <c r="Q192" i="5"/>
  <c r="K192" i="5"/>
  <c r="Q191" i="5"/>
  <c r="K191" i="5"/>
  <c r="Q190" i="5"/>
  <c r="K190" i="5"/>
  <c r="Q189" i="5"/>
  <c r="K189" i="5"/>
  <c r="Q188" i="5"/>
  <c r="K188" i="5"/>
  <c r="Q187" i="5"/>
  <c r="K187" i="5"/>
  <c r="Q186" i="5"/>
  <c r="K186" i="5"/>
  <c r="Q185" i="5"/>
  <c r="K185" i="5"/>
  <c r="Q184" i="5"/>
  <c r="K184" i="5"/>
  <c r="Q183" i="5"/>
  <c r="K183" i="5"/>
  <c r="Q182" i="5"/>
  <c r="K182" i="5"/>
  <c r="Q181" i="5"/>
  <c r="K181" i="5"/>
  <c r="Q180" i="5"/>
  <c r="K180" i="5"/>
  <c r="Q179" i="5"/>
  <c r="K179" i="5"/>
  <c r="Q178" i="5"/>
  <c r="K178" i="5"/>
  <c r="Q177" i="5"/>
  <c r="K177" i="5"/>
  <c r="Q176" i="5"/>
  <c r="K176" i="5"/>
  <c r="Q175" i="5"/>
  <c r="K175" i="5"/>
  <c r="Q174" i="5"/>
  <c r="K174" i="5"/>
  <c r="Q173" i="5"/>
  <c r="K173" i="5"/>
  <c r="Q172" i="5"/>
  <c r="K172" i="5"/>
  <c r="Q171" i="5"/>
  <c r="K171" i="5"/>
  <c r="Q170" i="5"/>
  <c r="K170" i="5"/>
  <c r="Q169" i="5"/>
  <c r="K169" i="5"/>
  <c r="Q168" i="5"/>
  <c r="K168" i="5"/>
  <c r="Q167" i="5"/>
  <c r="K167" i="5"/>
  <c r="Q166" i="5"/>
  <c r="K166" i="5"/>
  <c r="Q165" i="5"/>
  <c r="K165" i="5"/>
  <c r="Q164" i="5"/>
  <c r="K164" i="5"/>
  <c r="Q163" i="5"/>
  <c r="K163" i="5"/>
  <c r="Q162" i="5"/>
  <c r="K162" i="5"/>
  <c r="Q161" i="5"/>
  <c r="K161" i="5"/>
  <c r="Q160" i="5"/>
  <c r="K160" i="5"/>
  <c r="Q159" i="5"/>
  <c r="K159" i="5"/>
  <c r="Q158" i="5"/>
  <c r="K158" i="5"/>
  <c r="R149" i="5"/>
  <c r="P149" i="5"/>
  <c r="O149" i="5"/>
  <c r="N149" i="5"/>
  <c r="M149" i="5"/>
  <c r="L149" i="5"/>
  <c r="J149" i="5"/>
  <c r="I149" i="5"/>
  <c r="H149" i="5"/>
  <c r="G149" i="5"/>
  <c r="F149" i="5"/>
  <c r="E149" i="5"/>
  <c r="D149" i="5"/>
  <c r="C149" i="5"/>
  <c r="A149" i="5"/>
  <c r="Q148" i="5"/>
  <c r="K148" i="5"/>
  <c r="Q147" i="5"/>
  <c r="K147" i="5"/>
  <c r="Q146" i="5"/>
  <c r="K146" i="5"/>
  <c r="Q145" i="5"/>
  <c r="K145" i="5"/>
  <c r="Q144" i="5"/>
  <c r="K144" i="5"/>
  <c r="Q143" i="5"/>
  <c r="K143" i="5"/>
  <c r="Q142" i="5"/>
  <c r="K142" i="5"/>
  <c r="Q141" i="5"/>
  <c r="K141" i="5"/>
  <c r="Q140" i="5"/>
  <c r="K140" i="5"/>
  <c r="Q139" i="5"/>
  <c r="K139" i="5"/>
  <c r="Q138" i="5"/>
  <c r="K138" i="5"/>
  <c r="Q137" i="5"/>
  <c r="K137" i="5"/>
  <c r="Q136" i="5"/>
  <c r="K136" i="5"/>
  <c r="Q135" i="5"/>
  <c r="K135" i="5"/>
  <c r="Q134" i="5"/>
  <c r="K134" i="5"/>
  <c r="Q133" i="5"/>
  <c r="K133" i="5"/>
  <c r="Q132" i="5"/>
  <c r="K132" i="5"/>
  <c r="Q131" i="5"/>
  <c r="K131" i="5"/>
  <c r="Q130" i="5"/>
  <c r="K130" i="5"/>
  <c r="Q129" i="5"/>
  <c r="K129" i="5"/>
  <c r="Q128" i="5"/>
  <c r="K128" i="5"/>
  <c r="Q127" i="5"/>
  <c r="K127" i="5"/>
  <c r="Q126" i="5"/>
  <c r="K126" i="5"/>
  <c r="Q125" i="5"/>
  <c r="K125" i="5"/>
  <c r="Q124" i="5"/>
  <c r="K124" i="5"/>
  <c r="Q123" i="5"/>
  <c r="K123" i="5"/>
  <c r="Q122" i="5"/>
  <c r="K122" i="5"/>
  <c r="Q121" i="5"/>
  <c r="K121" i="5"/>
  <c r="Q120" i="5"/>
  <c r="K120" i="5"/>
  <c r="Q119" i="5"/>
  <c r="K119" i="5"/>
  <c r="Q118" i="5"/>
  <c r="K118" i="5"/>
  <c r="Q117" i="5"/>
  <c r="K117" i="5"/>
  <c r="Q116" i="5"/>
  <c r="K116" i="5"/>
  <c r="Q115" i="5"/>
  <c r="K115" i="5"/>
  <c r="Q114" i="5"/>
  <c r="K114" i="5"/>
  <c r="Q113" i="5"/>
  <c r="K113" i="5"/>
  <c r="Q112" i="5"/>
  <c r="K112" i="5"/>
  <c r="Q111" i="5"/>
  <c r="K111" i="5"/>
  <c r="Q110" i="5"/>
  <c r="K110" i="5"/>
  <c r="Q109" i="5"/>
  <c r="K109" i="5"/>
  <c r="Q108" i="5"/>
  <c r="K108" i="5"/>
  <c r="Q107" i="5"/>
  <c r="K107" i="5"/>
  <c r="Q106" i="5"/>
  <c r="K106" i="5"/>
  <c r="Q105" i="5"/>
  <c r="K105" i="5"/>
  <c r="Q104" i="5"/>
  <c r="K104" i="5"/>
  <c r="Q103" i="5"/>
  <c r="K103" i="5"/>
  <c r="Q102" i="5"/>
  <c r="K102" i="5"/>
  <c r="Q101" i="5"/>
  <c r="K101" i="5"/>
  <c r="Q100" i="5"/>
  <c r="K100" i="5"/>
  <c r="Q99" i="5"/>
  <c r="K99" i="5"/>
  <c r="Q98" i="5"/>
  <c r="K98" i="5"/>
  <c r="Q97" i="5"/>
  <c r="K97" i="5"/>
  <c r="Q96" i="5"/>
  <c r="K96" i="5"/>
  <c r="Q95" i="5"/>
  <c r="K95" i="5"/>
  <c r="Q94" i="5"/>
  <c r="K94" i="5"/>
  <c r="Q93" i="5"/>
  <c r="K93" i="5"/>
  <c r="Q92" i="5"/>
  <c r="K92" i="5"/>
  <c r="Q91" i="5"/>
  <c r="K91" i="5"/>
  <c r="Q90" i="5"/>
  <c r="K90" i="5"/>
  <c r="Q89" i="5"/>
  <c r="K89" i="5"/>
  <c r="Q88" i="5"/>
  <c r="K88" i="5"/>
  <c r="Q87" i="5"/>
  <c r="K87" i="5"/>
  <c r="Q86" i="5"/>
  <c r="K86" i="5"/>
  <c r="Q85" i="5"/>
  <c r="K85" i="5"/>
  <c r="Q84" i="5"/>
  <c r="K84" i="5"/>
  <c r="Q83" i="5"/>
  <c r="K83" i="5"/>
  <c r="Q82" i="5"/>
  <c r="K82" i="5"/>
  <c r="Q81" i="5"/>
  <c r="K81" i="5"/>
  <c r="Q80" i="5"/>
  <c r="K80" i="5"/>
  <c r="Q79" i="5"/>
  <c r="K79" i="5"/>
  <c r="Q78" i="5"/>
  <c r="K78" i="5"/>
  <c r="Q77" i="5"/>
  <c r="K77" i="5"/>
  <c r="Q76" i="5"/>
  <c r="K76" i="5"/>
  <c r="Q75" i="5"/>
  <c r="K75" i="5"/>
  <c r="Q74" i="5"/>
  <c r="K74" i="5"/>
  <c r="Q73" i="5"/>
  <c r="K73" i="5"/>
  <c r="Q72" i="5"/>
  <c r="K72" i="5"/>
  <c r="Q71" i="5"/>
  <c r="K71" i="5"/>
  <c r="Q70" i="5"/>
  <c r="K70" i="5"/>
  <c r="Q69" i="5"/>
  <c r="K69" i="5"/>
  <c r="Q68" i="5"/>
  <c r="K68" i="5"/>
  <c r="Q67" i="5"/>
  <c r="K67" i="5"/>
  <c r="Q66" i="5"/>
  <c r="K66" i="5"/>
  <c r="Q65" i="5"/>
  <c r="K65" i="5"/>
  <c r="Q64" i="5"/>
  <c r="K64" i="5"/>
  <c r="Q63" i="5"/>
  <c r="K63" i="5"/>
  <c r="Q62" i="5"/>
  <c r="K62" i="5"/>
  <c r="Q61" i="5"/>
  <c r="K61" i="5"/>
  <c r="Q60" i="5"/>
  <c r="K60" i="5"/>
  <c r="Q59" i="5"/>
  <c r="K59" i="5"/>
  <c r="Q58" i="5"/>
  <c r="K58" i="5"/>
  <c r="Q57" i="5"/>
  <c r="K57" i="5"/>
  <c r="Q56" i="5"/>
  <c r="K56" i="5"/>
  <c r="Q55" i="5"/>
  <c r="K55" i="5"/>
  <c r="Q54" i="5"/>
  <c r="K54" i="5"/>
  <c r="R45" i="5"/>
  <c r="P45" i="5"/>
  <c r="O45" i="5"/>
  <c r="N45" i="5"/>
  <c r="M45" i="5"/>
  <c r="L45" i="5"/>
  <c r="J45" i="5"/>
  <c r="I45" i="5"/>
  <c r="H45" i="5"/>
  <c r="G45" i="5"/>
  <c r="F45" i="5"/>
  <c r="E45" i="5"/>
  <c r="D45" i="5"/>
  <c r="C45" i="5"/>
  <c r="A45" i="5"/>
  <c r="Q44" i="5"/>
  <c r="K44" i="5"/>
  <c r="Q43" i="5"/>
  <c r="K43" i="5"/>
  <c r="Q42" i="5"/>
  <c r="K42" i="5"/>
  <c r="Q41" i="5"/>
  <c r="K41" i="5"/>
  <c r="Q40" i="5"/>
  <c r="K40" i="5"/>
  <c r="Q39" i="5"/>
  <c r="K39" i="5"/>
  <c r="Q38" i="5"/>
  <c r="K38" i="5"/>
  <c r="Q37" i="5"/>
  <c r="K37" i="5"/>
  <c r="Q36" i="5"/>
  <c r="K36" i="5"/>
  <c r="Q35" i="5"/>
  <c r="K35" i="5"/>
  <c r="Q34" i="5"/>
  <c r="K34" i="5"/>
  <c r="Q33" i="5"/>
  <c r="K33" i="5"/>
  <c r="Q32" i="5"/>
  <c r="K32" i="5"/>
  <c r="Q31" i="5"/>
  <c r="K31" i="5"/>
  <c r="Q30" i="5"/>
  <c r="K30" i="5"/>
  <c r="Q29" i="5"/>
  <c r="K29" i="5"/>
  <c r="Q28" i="5"/>
  <c r="K28" i="5"/>
  <c r="Q27" i="5"/>
  <c r="K27" i="5"/>
  <c r="Q26" i="5"/>
  <c r="K26" i="5"/>
  <c r="Q25" i="5"/>
  <c r="K25" i="5"/>
  <c r="Q24" i="5"/>
  <c r="K24" i="5"/>
  <c r="Q23" i="5"/>
  <c r="K23" i="5"/>
  <c r="Q22" i="5"/>
  <c r="K22" i="5"/>
  <c r="Q21" i="5"/>
  <c r="K21" i="5"/>
  <c r="Q20" i="5"/>
  <c r="K20" i="5"/>
  <c r="Q19" i="5"/>
  <c r="K19" i="5"/>
  <c r="Q18" i="5"/>
  <c r="K18" i="5"/>
  <c r="Q17" i="5"/>
  <c r="K17" i="5"/>
  <c r="Q16" i="5"/>
  <c r="K16" i="5"/>
  <c r="Q15" i="5"/>
  <c r="K15" i="5"/>
  <c r="Q14" i="5"/>
  <c r="K14" i="5"/>
  <c r="Q13" i="5"/>
  <c r="K13" i="5"/>
  <c r="Q12" i="5"/>
  <c r="K12" i="5"/>
  <c r="Q11" i="5"/>
  <c r="K11" i="5"/>
  <c r="Q10" i="5"/>
  <c r="K10" i="5"/>
  <c r="Q9" i="5"/>
  <c r="K9" i="5"/>
  <c r="Q8" i="5"/>
  <c r="K8" i="5"/>
  <c r="Q7" i="5"/>
  <c r="K7" i="5"/>
  <c r="J197" i="5" l="1"/>
  <c r="M197" i="5"/>
  <c r="N197" i="5"/>
  <c r="A197" i="5"/>
  <c r="C197" i="5"/>
  <c r="D197" i="5"/>
  <c r="Q149" i="5"/>
  <c r="K45" i="5"/>
  <c r="F197" i="5"/>
  <c r="K195" i="5"/>
  <c r="Q45" i="5"/>
  <c r="G197" i="5"/>
  <c r="Q195" i="5"/>
  <c r="E197" i="5"/>
  <c r="H197" i="5"/>
  <c r="I197" i="5"/>
  <c r="P197" i="5"/>
  <c r="K149" i="5"/>
  <c r="L197" i="5"/>
  <c r="O197" i="5"/>
  <c r="R197" i="5"/>
  <c r="K197" i="5" l="1"/>
  <c r="Q197" i="5"/>
  <c r="A154" i="4"/>
  <c r="A153" i="4"/>
  <c r="A152" i="4"/>
  <c r="A50" i="4"/>
  <c r="A49" i="4"/>
  <c r="A48" i="4"/>
  <c r="J7" i="4"/>
  <c r="Q195" i="4"/>
  <c r="P195" i="4"/>
  <c r="O195" i="4"/>
  <c r="M195" i="4"/>
  <c r="L195" i="4"/>
  <c r="K195" i="4"/>
  <c r="I195" i="4"/>
  <c r="H195" i="4"/>
  <c r="G195" i="4"/>
  <c r="E195" i="4"/>
  <c r="D195" i="4"/>
  <c r="C195" i="4"/>
  <c r="A195" i="4"/>
  <c r="N194" i="4"/>
  <c r="J194" i="4"/>
  <c r="F194" i="4"/>
  <c r="N193" i="4"/>
  <c r="J193" i="4"/>
  <c r="F193" i="4"/>
  <c r="N192" i="4"/>
  <c r="J192" i="4"/>
  <c r="F192" i="4"/>
  <c r="N191" i="4"/>
  <c r="J191" i="4"/>
  <c r="F191" i="4"/>
  <c r="N190" i="4"/>
  <c r="J190" i="4"/>
  <c r="F190" i="4"/>
  <c r="N189" i="4"/>
  <c r="J189" i="4"/>
  <c r="F189" i="4"/>
  <c r="N188" i="4"/>
  <c r="J188" i="4"/>
  <c r="F188" i="4"/>
  <c r="N187" i="4"/>
  <c r="J187" i="4"/>
  <c r="F187" i="4"/>
  <c r="N186" i="4"/>
  <c r="J186" i="4"/>
  <c r="F186" i="4"/>
  <c r="N185" i="4"/>
  <c r="J185" i="4"/>
  <c r="F185" i="4"/>
  <c r="N184" i="4"/>
  <c r="J184" i="4"/>
  <c r="F184" i="4"/>
  <c r="N183" i="4"/>
  <c r="J183" i="4"/>
  <c r="F183" i="4"/>
  <c r="N182" i="4"/>
  <c r="J182" i="4"/>
  <c r="F182" i="4"/>
  <c r="N181" i="4"/>
  <c r="J181" i="4"/>
  <c r="F181" i="4"/>
  <c r="N180" i="4"/>
  <c r="J180" i="4"/>
  <c r="F180" i="4"/>
  <c r="N179" i="4"/>
  <c r="J179" i="4"/>
  <c r="F179" i="4"/>
  <c r="N178" i="4"/>
  <c r="J178" i="4"/>
  <c r="F178" i="4"/>
  <c r="N177" i="4"/>
  <c r="J177" i="4"/>
  <c r="F177" i="4"/>
  <c r="N176" i="4"/>
  <c r="J176" i="4"/>
  <c r="F176" i="4"/>
  <c r="N175" i="4"/>
  <c r="J175" i="4"/>
  <c r="F175" i="4"/>
  <c r="N174" i="4"/>
  <c r="J174" i="4"/>
  <c r="F174" i="4"/>
  <c r="N173" i="4"/>
  <c r="J173" i="4"/>
  <c r="F173" i="4"/>
  <c r="N172" i="4"/>
  <c r="J172" i="4"/>
  <c r="F172" i="4"/>
  <c r="N171" i="4"/>
  <c r="J171" i="4"/>
  <c r="F171" i="4"/>
  <c r="N170" i="4"/>
  <c r="J170" i="4"/>
  <c r="F170" i="4"/>
  <c r="N169" i="4"/>
  <c r="J169" i="4"/>
  <c r="F169" i="4"/>
  <c r="N168" i="4"/>
  <c r="J168" i="4"/>
  <c r="F168" i="4"/>
  <c r="N167" i="4"/>
  <c r="J167" i="4"/>
  <c r="F167" i="4"/>
  <c r="N166" i="4"/>
  <c r="J166" i="4"/>
  <c r="F166" i="4"/>
  <c r="N165" i="4"/>
  <c r="J165" i="4"/>
  <c r="F165" i="4"/>
  <c r="N164" i="4"/>
  <c r="J164" i="4"/>
  <c r="F164" i="4"/>
  <c r="N163" i="4"/>
  <c r="J163" i="4"/>
  <c r="F163" i="4"/>
  <c r="N162" i="4"/>
  <c r="J162" i="4"/>
  <c r="F162" i="4"/>
  <c r="N161" i="4"/>
  <c r="J161" i="4"/>
  <c r="F161" i="4"/>
  <c r="N160" i="4"/>
  <c r="J160" i="4"/>
  <c r="F160" i="4"/>
  <c r="N159" i="4"/>
  <c r="J159" i="4"/>
  <c r="F159" i="4"/>
  <c r="N158" i="4"/>
  <c r="J158" i="4"/>
  <c r="F158" i="4"/>
  <c r="Q149" i="4"/>
  <c r="P149" i="4"/>
  <c r="O149" i="4"/>
  <c r="M149" i="4"/>
  <c r="L149" i="4"/>
  <c r="K149" i="4"/>
  <c r="I149" i="4"/>
  <c r="H149" i="4"/>
  <c r="G149" i="4"/>
  <c r="E149" i="4"/>
  <c r="D149" i="4"/>
  <c r="C149" i="4"/>
  <c r="A149" i="4"/>
  <c r="N148" i="4"/>
  <c r="J148" i="4"/>
  <c r="F148" i="4"/>
  <c r="N147" i="4"/>
  <c r="J147" i="4"/>
  <c r="F147" i="4"/>
  <c r="N146" i="4"/>
  <c r="J146" i="4"/>
  <c r="F146" i="4"/>
  <c r="N145" i="4"/>
  <c r="J145" i="4"/>
  <c r="F145" i="4"/>
  <c r="N144" i="4"/>
  <c r="J144" i="4"/>
  <c r="F144" i="4"/>
  <c r="N143" i="4"/>
  <c r="J143" i="4"/>
  <c r="F143" i="4"/>
  <c r="N142" i="4"/>
  <c r="J142" i="4"/>
  <c r="F142" i="4"/>
  <c r="N141" i="4"/>
  <c r="J141" i="4"/>
  <c r="F141" i="4"/>
  <c r="N140" i="4"/>
  <c r="J140" i="4"/>
  <c r="F140" i="4"/>
  <c r="N139" i="4"/>
  <c r="J139" i="4"/>
  <c r="F139" i="4"/>
  <c r="N138" i="4"/>
  <c r="J138" i="4"/>
  <c r="F138" i="4"/>
  <c r="N137" i="4"/>
  <c r="J137" i="4"/>
  <c r="F137" i="4"/>
  <c r="N136" i="4"/>
  <c r="J136" i="4"/>
  <c r="F136" i="4"/>
  <c r="N135" i="4"/>
  <c r="J135" i="4"/>
  <c r="F135" i="4"/>
  <c r="N134" i="4"/>
  <c r="J134" i="4"/>
  <c r="F134" i="4"/>
  <c r="N133" i="4"/>
  <c r="J133" i="4"/>
  <c r="F133" i="4"/>
  <c r="N132" i="4"/>
  <c r="J132" i="4"/>
  <c r="F132" i="4"/>
  <c r="N131" i="4"/>
  <c r="J131" i="4"/>
  <c r="F131" i="4"/>
  <c r="N130" i="4"/>
  <c r="J130" i="4"/>
  <c r="F130" i="4"/>
  <c r="N129" i="4"/>
  <c r="J129" i="4"/>
  <c r="F129" i="4"/>
  <c r="N128" i="4"/>
  <c r="J128" i="4"/>
  <c r="F128" i="4"/>
  <c r="N127" i="4"/>
  <c r="J127" i="4"/>
  <c r="F127" i="4"/>
  <c r="N126" i="4"/>
  <c r="J126" i="4"/>
  <c r="F126" i="4"/>
  <c r="N125" i="4"/>
  <c r="J125" i="4"/>
  <c r="F125" i="4"/>
  <c r="N124" i="4"/>
  <c r="J124" i="4"/>
  <c r="F124" i="4"/>
  <c r="N123" i="4"/>
  <c r="J123" i="4"/>
  <c r="F123" i="4"/>
  <c r="N122" i="4"/>
  <c r="J122" i="4"/>
  <c r="F122" i="4"/>
  <c r="N121" i="4"/>
  <c r="J121" i="4"/>
  <c r="F121" i="4"/>
  <c r="N120" i="4"/>
  <c r="J120" i="4"/>
  <c r="F120" i="4"/>
  <c r="N119" i="4"/>
  <c r="J119" i="4"/>
  <c r="F119" i="4"/>
  <c r="N118" i="4"/>
  <c r="J118" i="4"/>
  <c r="F118" i="4"/>
  <c r="N117" i="4"/>
  <c r="J117" i="4"/>
  <c r="F117" i="4"/>
  <c r="N116" i="4"/>
  <c r="J116" i="4"/>
  <c r="F116" i="4"/>
  <c r="N115" i="4"/>
  <c r="J115" i="4"/>
  <c r="F115" i="4"/>
  <c r="N114" i="4"/>
  <c r="J114" i="4"/>
  <c r="F114" i="4"/>
  <c r="N113" i="4"/>
  <c r="J113" i="4"/>
  <c r="F113" i="4"/>
  <c r="N112" i="4"/>
  <c r="J112" i="4"/>
  <c r="F112" i="4"/>
  <c r="N111" i="4"/>
  <c r="J111" i="4"/>
  <c r="F111" i="4"/>
  <c r="N110" i="4"/>
  <c r="J110" i="4"/>
  <c r="F110" i="4"/>
  <c r="N109" i="4"/>
  <c r="J109" i="4"/>
  <c r="F109" i="4"/>
  <c r="N108" i="4"/>
  <c r="J108" i="4"/>
  <c r="F108" i="4"/>
  <c r="N107" i="4"/>
  <c r="J107" i="4"/>
  <c r="F107" i="4"/>
  <c r="N106" i="4"/>
  <c r="J106" i="4"/>
  <c r="F106" i="4"/>
  <c r="N105" i="4"/>
  <c r="J105" i="4"/>
  <c r="F105" i="4"/>
  <c r="N104" i="4"/>
  <c r="J104" i="4"/>
  <c r="F104" i="4"/>
  <c r="N103" i="4"/>
  <c r="J103" i="4"/>
  <c r="F103" i="4"/>
  <c r="N102" i="4"/>
  <c r="J102" i="4"/>
  <c r="F102" i="4"/>
  <c r="N101" i="4"/>
  <c r="J101" i="4"/>
  <c r="F101" i="4"/>
  <c r="N100" i="4"/>
  <c r="J100" i="4"/>
  <c r="F100" i="4"/>
  <c r="N99" i="4"/>
  <c r="J99" i="4"/>
  <c r="F99" i="4"/>
  <c r="N98" i="4"/>
  <c r="J98" i="4"/>
  <c r="F98" i="4"/>
  <c r="N97" i="4"/>
  <c r="J97" i="4"/>
  <c r="F97" i="4"/>
  <c r="N96" i="4"/>
  <c r="J96" i="4"/>
  <c r="F96" i="4"/>
  <c r="N95" i="4"/>
  <c r="J95" i="4"/>
  <c r="F95" i="4"/>
  <c r="N94" i="4"/>
  <c r="J94" i="4"/>
  <c r="F94" i="4"/>
  <c r="N93" i="4"/>
  <c r="J93" i="4"/>
  <c r="F93" i="4"/>
  <c r="N92" i="4"/>
  <c r="J92" i="4"/>
  <c r="F92" i="4"/>
  <c r="N91" i="4"/>
  <c r="J91" i="4"/>
  <c r="F91" i="4"/>
  <c r="N90" i="4"/>
  <c r="J90" i="4"/>
  <c r="F90" i="4"/>
  <c r="N89" i="4"/>
  <c r="J89" i="4"/>
  <c r="F89" i="4"/>
  <c r="N88" i="4"/>
  <c r="J88" i="4"/>
  <c r="F88" i="4"/>
  <c r="N87" i="4"/>
  <c r="J87" i="4"/>
  <c r="F87" i="4"/>
  <c r="N86" i="4"/>
  <c r="J86" i="4"/>
  <c r="F86" i="4"/>
  <c r="N85" i="4"/>
  <c r="J85" i="4"/>
  <c r="F85" i="4"/>
  <c r="N84" i="4"/>
  <c r="J84" i="4"/>
  <c r="F84" i="4"/>
  <c r="N83" i="4"/>
  <c r="J83" i="4"/>
  <c r="F83" i="4"/>
  <c r="N82" i="4"/>
  <c r="J82" i="4"/>
  <c r="F82" i="4"/>
  <c r="N81" i="4"/>
  <c r="J81" i="4"/>
  <c r="F81" i="4"/>
  <c r="N80" i="4"/>
  <c r="J80" i="4"/>
  <c r="F80" i="4"/>
  <c r="N79" i="4"/>
  <c r="J79" i="4"/>
  <c r="F79" i="4"/>
  <c r="N78" i="4"/>
  <c r="J78" i="4"/>
  <c r="F78" i="4"/>
  <c r="N77" i="4"/>
  <c r="J77" i="4"/>
  <c r="F77" i="4"/>
  <c r="N76" i="4"/>
  <c r="J76" i="4"/>
  <c r="F76" i="4"/>
  <c r="N75" i="4"/>
  <c r="J75" i="4"/>
  <c r="F75" i="4"/>
  <c r="N74" i="4"/>
  <c r="J74" i="4"/>
  <c r="F74" i="4"/>
  <c r="N73" i="4"/>
  <c r="J73" i="4"/>
  <c r="F73" i="4"/>
  <c r="N72" i="4"/>
  <c r="J72" i="4"/>
  <c r="F72" i="4"/>
  <c r="N71" i="4"/>
  <c r="J71" i="4"/>
  <c r="F71" i="4"/>
  <c r="N70" i="4"/>
  <c r="J70" i="4"/>
  <c r="F70" i="4"/>
  <c r="N69" i="4"/>
  <c r="J69" i="4"/>
  <c r="F69" i="4"/>
  <c r="N68" i="4"/>
  <c r="J68" i="4"/>
  <c r="F68" i="4"/>
  <c r="N67" i="4"/>
  <c r="J67" i="4"/>
  <c r="F67" i="4"/>
  <c r="N66" i="4"/>
  <c r="J66" i="4"/>
  <c r="F66" i="4"/>
  <c r="N65" i="4"/>
  <c r="J65" i="4"/>
  <c r="F65" i="4"/>
  <c r="N64" i="4"/>
  <c r="J64" i="4"/>
  <c r="F64" i="4"/>
  <c r="N63" i="4"/>
  <c r="J63" i="4"/>
  <c r="F63" i="4"/>
  <c r="N62" i="4"/>
  <c r="J62" i="4"/>
  <c r="F62" i="4"/>
  <c r="N61" i="4"/>
  <c r="J61" i="4"/>
  <c r="F61" i="4"/>
  <c r="N60" i="4"/>
  <c r="J60" i="4"/>
  <c r="F60" i="4"/>
  <c r="N59" i="4"/>
  <c r="J59" i="4"/>
  <c r="F59" i="4"/>
  <c r="N58" i="4"/>
  <c r="J58" i="4"/>
  <c r="F58" i="4"/>
  <c r="N57" i="4"/>
  <c r="J57" i="4"/>
  <c r="F57" i="4"/>
  <c r="N56" i="4"/>
  <c r="J56" i="4"/>
  <c r="F56" i="4"/>
  <c r="N55" i="4"/>
  <c r="J55" i="4"/>
  <c r="F55" i="4"/>
  <c r="N54" i="4"/>
  <c r="J54" i="4"/>
  <c r="F54" i="4"/>
  <c r="Q45" i="4"/>
  <c r="P45" i="4"/>
  <c r="O45" i="4"/>
  <c r="M45" i="4"/>
  <c r="L45" i="4"/>
  <c r="K45" i="4"/>
  <c r="I45" i="4"/>
  <c r="H45" i="4"/>
  <c r="G45" i="4"/>
  <c r="E45" i="4"/>
  <c r="D45" i="4"/>
  <c r="C45" i="4"/>
  <c r="A45" i="4"/>
  <c r="N44" i="4"/>
  <c r="J44" i="4"/>
  <c r="F44" i="4"/>
  <c r="N43" i="4"/>
  <c r="J43" i="4"/>
  <c r="F43" i="4"/>
  <c r="N42" i="4"/>
  <c r="J42" i="4"/>
  <c r="F42" i="4"/>
  <c r="N41" i="4"/>
  <c r="J41" i="4"/>
  <c r="F41" i="4"/>
  <c r="N40" i="4"/>
  <c r="J40" i="4"/>
  <c r="F40" i="4"/>
  <c r="N39" i="4"/>
  <c r="J39" i="4"/>
  <c r="F39" i="4"/>
  <c r="N38" i="4"/>
  <c r="J38" i="4"/>
  <c r="F38" i="4"/>
  <c r="N37" i="4"/>
  <c r="J37" i="4"/>
  <c r="F37" i="4"/>
  <c r="N36" i="4"/>
  <c r="J36" i="4"/>
  <c r="F36" i="4"/>
  <c r="N35" i="4"/>
  <c r="J35" i="4"/>
  <c r="F35" i="4"/>
  <c r="N34" i="4"/>
  <c r="J34" i="4"/>
  <c r="F34" i="4"/>
  <c r="N33" i="4"/>
  <c r="J33" i="4"/>
  <c r="F33" i="4"/>
  <c r="N32" i="4"/>
  <c r="J32" i="4"/>
  <c r="F32" i="4"/>
  <c r="N31" i="4"/>
  <c r="J31" i="4"/>
  <c r="F31" i="4"/>
  <c r="N30" i="4"/>
  <c r="J30" i="4"/>
  <c r="F30" i="4"/>
  <c r="N29" i="4"/>
  <c r="J29" i="4"/>
  <c r="F29" i="4"/>
  <c r="N28" i="4"/>
  <c r="J28" i="4"/>
  <c r="F28" i="4"/>
  <c r="N27" i="4"/>
  <c r="J27" i="4"/>
  <c r="F27" i="4"/>
  <c r="N26" i="4"/>
  <c r="J26" i="4"/>
  <c r="F26" i="4"/>
  <c r="N25" i="4"/>
  <c r="J25" i="4"/>
  <c r="F25" i="4"/>
  <c r="N24" i="4"/>
  <c r="J24" i="4"/>
  <c r="F24" i="4"/>
  <c r="N23" i="4"/>
  <c r="J23" i="4"/>
  <c r="F23" i="4"/>
  <c r="N22" i="4"/>
  <c r="J22" i="4"/>
  <c r="F22" i="4"/>
  <c r="N21" i="4"/>
  <c r="J21" i="4"/>
  <c r="F21" i="4"/>
  <c r="N20" i="4"/>
  <c r="J20" i="4"/>
  <c r="F20" i="4"/>
  <c r="N19" i="4"/>
  <c r="J19" i="4"/>
  <c r="F19" i="4"/>
  <c r="N18" i="4"/>
  <c r="J18" i="4"/>
  <c r="F18" i="4"/>
  <c r="N17" i="4"/>
  <c r="J17" i="4"/>
  <c r="F17" i="4"/>
  <c r="N16" i="4"/>
  <c r="J16" i="4"/>
  <c r="F16" i="4"/>
  <c r="N15" i="4"/>
  <c r="J15" i="4"/>
  <c r="F15" i="4"/>
  <c r="N14" i="4"/>
  <c r="J14" i="4"/>
  <c r="F14" i="4"/>
  <c r="N13" i="4"/>
  <c r="J13" i="4"/>
  <c r="F13" i="4"/>
  <c r="N12" i="4"/>
  <c r="J12" i="4"/>
  <c r="F12" i="4"/>
  <c r="N11" i="4"/>
  <c r="J11" i="4"/>
  <c r="F11" i="4"/>
  <c r="N10" i="4"/>
  <c r="J10" i="4"/>
  <c r="F10" i="4"/>
  <c r="N9" i="4"/>
  <c r="J9" i="4"/>
  <c r="F9" i="4"/>
  <c r="N8" i="4"/>
  <c r="J8" i="4"/>
  <c r="F8" i="4"/>
  <c r="N7" i="4"/>
  <c r="F7" i="4"/>
  <c r="R18" i="4" l="1"/>
  <c r="R38" i="4"/>
  <c r="R56" i="4"/>
  <c r="R116" i="4"/>
  <c r="R173" i="4"/>
  <c r="R193" i="4"/>
  <c r="R13" i="4"/>
  <c r="R11" i="4"/>
  <c r="R69" i="4"/>
  <c r="R186" i="4"/>
  <c r="R91" i="4"/>
  <c r="R111" i="4"/>
  <c r="R131" i="4"/>
  <c r="R168" i="4"/>
  <c r="R188" i="4"/>
  <c r="R9" i="4"/>
  <c r="R29" i="4"/>
  <c r="R184" i="4"/>
  <c r="R30" i="4"/>
  <c r="R165" i="4"/>
  <c r="R185" i="4"/>
  <c r="R70" i="4"/>
  <c r="R110" i="4"/>
  <c r="R167" i="4"/>
  <c r="R187" i="4"/>
  <c r="R27" i="4"/>
  <c r="R85" i="4"/>
  <c r="R105" i="4"/>
  <c r="R125" i="4"/>
  <c r="R145" i="4"/>
  <c r="R59" i="4"/>
  <c r="R79" i="4"/>
  <c r="R99" i="4"/>
  <c r="R119" i="4"/>
  <c r="R23" i="4"/>
  <c r="R61" i="4"/>
  <c r="R101" i="4"/>
  <c r="R178" i="4"/>
  <c r="R25" i="4"/>
  <c r="R103" i="4"/>
  <c r="R123" i="4"/>
  <c r="R161" i="4"/>
  <c r="R15" i="4"/>
  <c r="R35" i="4"/>
  <c r="R73" i="4"/>
  <c r="R93" i="4"/>
  <c r="R113" i="4"/>
  <c r="R190" i="4"/>
  <c r="R10" i="4"/>
  <c r="R40" i="4"/>
  <c r="R129" i="4"/>
  <c r="R22" i="4"/>
  <c r="R42" i="4"/>
  <c r="R60" i="4"/>
  <c r="R39" i="4"/>
  <c r="R57" i="4"/>
  <c r="R77" i="4"/>
  <c r="R97" i="4"/>
  <c r="R137" i="4"/>
  <c r="R58" i="4"/>
  <c r="R78" i="4"/>
  <c r="R98" i="4"/>
  <c r="R138" i="4"/>
  <c r="R37" i="4"/>
  <c r="R95" i="4"/>
  <c r="R135" i="4"/>
  <c r="R26" i="4"/>
  <c r="R64" i="4"/>
  <c r="R84" i="4"/>
  <c r="R124" i="4"/>
  <c r="R144" i="4"/>
  <c r="R34" i="4"/>
  <c r="R169" i="4"/>
  <c r="R8" i="4"/>
  <c r="R28" i="4"/>
  <c r="R66" i="4"/>
  <c r="R126" i="4"/>
  <c r="R146" i="4"/>
  <c r="R170" i="4"/>
  <c r="R177" i="4"/>
  <c r="R54" i="4"/>
  <c r="R74" i="4"/>
  <c r="R114" i="4"/>
  <c r="R171" i="4"/>
  <c r="R24" i="4"/>
  <c r="R160" i="4"/>
  <c r="R179" i="4"/>
  <c r="R192" i="4"/>
  <c r="R162" i="4"/>
  <c r="H197" i="4"/>
  <c r="K197" i="4"/>
  <c r="R14" i="4"/>
  <c r="R21" i="4"/>
  <c r="R72" i="4"/>
  <c r="R112" i="4"/>
  <c r="R132" i="4"/>
  <c r="R163" i="4"/>
  <c r="R89" i="4"/>
  <c r="R100" i="4"/>
  <c r="R120" i="4"/>
  <c r="R140" i="4"/>
  <c r="R16" i="4"/>
  <c r="R36" i="4"/>
  <c r="R67" i="4"/>
  <c r="R107" i="4"/>
  <c r="R127" i="4"/>
  <c r="R142" i="4"/>
  <c r="R180" i="4"/>
  <c r="R139" i="4"/>
  <c r="R175" i="4"/>
  <c r="R12" i="4"/>
  <c r="R44" i="4"/>
  <c r="R55" i="4"/>
  <c r="R68" i="4"/>
  <c r="R87" i="4"/>
  <c r="R94" i="4"/>
  <c r="R194" i="4"/>
  <c r="R92" i="4"/>
  <c r="R17" i="4"/>
  <c r="R19" i="4"/>
  <c r="R32" i="4"/>
  <c r="R62" i="4"/>
  <c r="R88" i="4"/>
  <c r="R108" i="4"/>
  <c r="R147" i="4"/>
  <c r="R176" i="4"/>
  <c r="R182" i="4"/>
  <c r="C197" i="4"/>
  <c r="D197" i="4"/>
  <c r="R82" i="4"/>
  <c r="R102" i="4"/>
  <c r="R115" i="4"/>
  <c r="R134" i="4"/>
  <c r="R141" i="4"/>
  <c r="R7" i="4"/>
  <c r="R20" i="4"/>
  <c r="R33" i="4"/>
  <c r="R63" i="4"/>
  <c r="R76" i="4"/>
  <c r="R109" i="4"/>
  <c r="R122" i="4"/>
  <c r="R148" i="4"/>
  <c r="R159" i="4"/>
  <c r="R164" i="4"/>
  <c r="R183" i="4"/>
  <c r="R104" i="4"/>
  <c r="R117" i="4"/>
  <c r="R172" i="4"/>
  <c r="F45" i="4"/>
  <c r="R41" i="4"/>
  <c r="R75" i="4"/>
  <c r="R81" i="4"/>
  <c r="R128" i="4"/>
  <c r="R189" i="4"/>
  <c r="M197" i="4"/>
  <c r="P197" i="4"/>
  <c r="F195" i="4"/>
  <c r="N45" i="4"/>
  <c r="Q197" i="4"/>
  <c r="R106" i="4"/>
  <c r="R158" i="4"/>
  <c r="L197" i="4"/>
  <c r="O197" i="4"/>
  <c r="R31" i="4"/>
  <c r="R65" i="4"/>
  <c r="R71" i="4"/>
  <c r="R118" i="4"/>
  <c r="N195" i="4"/>
  <c r="R174" i="4"/>
  <c r="R43" i="4"/>
  <c r="F149" i="4"/>
  <c r="R83" i="4"/>
  <c r="R130" i="4"/>
  <c r="R136" i="4"/>
  <c r="J195" i="4"/>
  <c r="R90" i="4"/>
  <c r="R96" i="4"/>
  <c r="R143" i="4"/>
  <c r="R181" i="4"/>
  <c r="N149" i="4"/>
  <c r="A197" i="4"/>
  <c r="E197" i="4"/>
  <c r="R121" i="4"/>
  <c r="I197" i="4"/>
  <c r="G197" i="4"/>
  <c r="R80" i="4"/>
  <c r="R86" i="4"/>
  <c r="R133" i="4"/>
  <c r="R166" i="4"/>
  <c r="J149" i="4"/>
  <c r="J45" i="4"/>
  <c r="R191" i="4"/>
  <c r="R45" i="4" l="1"/>
  <c r="R195" i="4"/>
  <c r="R149" i="4"/>
  <c r="J197" i="4"/>
  <c r="F197" i="4"/>
  <c r="N197" i="4"/>
  <c r="R197" i="4" l="1"/>
  <c r="A50" i="2"/>
  <c r="A49" i="2"/>
  <c r="A48" i="2"/>
  <c r="A154" i="2"/>
  <c r="A153" i="2"/>
  <c r="A152" i="2"/>
  <c r="M7" i="3"/>
  <c r="Q195" i="3" l="1"/>
  <c r="P195" i="3"/>
  <c r="O195" i="3"/>
  <c r="N195" i="3"/>
  <c r="L195" i="3"/>
  <c r="K195" i="3"/>
  <c r="J195" i="3"/>
  <c r="I195" i="3"/>
  <c r="H195" i="3"/>
  <c r="G195" i="3"/>
  <c r="F195" i="3"/>
  <c r="E195" i="3"/>
  <c r="D195" i="3"/>
  <c r="C195" i="3"/>
  <c r="A195" i="3"/>
  <c r="R194" i="3"/>
  <c r="M194" i="3"/>
  <c r="R193" i="3"/>
  <c r="M193" i="3"/>
  <c r="R192" i="3"/>
  <c r="M192" i="3"/>
  <c r="R191" i="3"/>
  <c r="M191" i="3"/>
  <c r="R190" i="3"/>
  <c r="M190" i="3"/>
  <c r="R189" i="3"/>
  <c r="M189" i="3"/>
  <c r="R188" i="3"/>
  <c r="M188" i="3"/>
  <c r="R187" i="3"/>
  <c r="M187" i="3"/>
  <c r="R186" i="3"/>
  <c r="M186" i="3"/>
  <c r="R185" i="3"/>
  <c r="M185" i="3"/>
  <c r="S185" i="3" s="1"/>
  <c r="R184" i="3"/>
  <c r="M184" i="3"/>
  <c r="R183" i="3"/>
  <c r="M183" i="3"/>
  <c r="R182" i="3"/>
  <c r="M182" i="3"/>
  <c r="R181" i="3"/>
  <c r="M181" i="3"/>
  <c r="R180" i="3"/>
  <c r="M180" i="3"/>
  <c r="R179" i="3"/>
  <c r="M179" i="3"/>
  <c r="R178" i="3"/>
  <c r="M178" i="3"/>
  <c r="R177" i="3"/>
  <c r="M177" i="3"/>
  <c r="R176" i="3"/>
  <c r="M176" i="3"/>
  <c r="R175" i="3"/>
  <c r="M175" i="3"/>
  <c r="R174" i="3"/>
  <c r="M174" i="3"/>
  <c r="R173" i="3"/>
  <c r="M173" i="3"/>
  <c r="R172" i="3"/>
  <c r="M172" i="3"/>
  <c r="R171" i="3"/>
  <c r="M171" i="3"/>
  <c r="R170" i="3"/>
  <c r="M170" i="3"/>
  <c r="R169" i="3"/>
  <c r="M169" i="3"/>
  <c r="R168" i="3"/>
  <c r="M168" i="3"/>
  <c r="R167" i="3"/>
  <c r="M167" i="3"/>
  <c r="R166" i="3"/>
  <c r="M166" i="3"/>
  <c r="R165" i="3"/>
  <c r="M165" i="3"/>
  <c r="S165" i="3" s="1"/>
  <c r="R164" i="3"/>
  <c r="M164" i="3"/>
  <c r="R163" i="3"/>
  <c r="M163" i="3"/>
  <c r="R162" i="3"/>
  <c r="M162" i="3"/>
  <c r="R161" i="3"/>
  <c r="M161" i="3"/>
  <c r="R160" i="3"/>
  <c r="M160" i="3"/>
  <c r="R159" i="3"/>
  <c r="M159" i="3"/>
  <c r="R158" i="3"/>
  <c r="M158" i="3"/>
  <c r="Q149" i="3"/>
  <c r="P149" i="3"/>
  <c r="O149" i="3"/>
  <c r="N149" i="3"/>
  <c r="L149" i="3"/>
  <c r="K149" i="3"/>
  <c r="J149" i="3"/>
  <c r="I149" i="3"/>
  <c r="H149" i="3"/>
  <c r="G149" i="3"/>
  <c r="F149" i="3"/>
  <c r="E149" i="3"/>
  <c r="D149" i="3"/>
  <c r="C149" i="3"/>
  <c r="A149" i="3"/>
  <c r="R148" i="3"/>
  <c r="M148" i="3"/>
  <c r="R147" i="3"/>
  <c r="M147" i="3"/>
  <c r="R146" i="3"/>
  <c r="M146" i="3"/>
  <c r="R145" i="3"/>
  <c r="M145" i="3"/>
  <c r="R144" i="3"/>
  <c r="M144" i="3"/>
  <c r="R143" i="3"/>
  <c r="M143" i="3"/>
  <c r="R142" i="3"/>
  <c r="M142" i="3"/>
  <c r="R141" i="3"/>
  <c r="M141" i="3"/>
  <c r="R140" i="3"/>
  <c r="M140" i="3"/>
  <c r="R139" i="3"/>
  <c r="M139" i="3"/>
  <c r="R138" i="3"/>
  <c r="M138" i="3"/>
  <c r="R137" i="3"/>
  <c r="M137" i="3"/>
  <c r="R136" i="3"/>
  <c r="M136" i="3"/>
  <c r="R135" i="3"/>
  <c r="M135" i="3"/>
  <c r="R134" i="3"/>
  <c r="M134" i="3"/>
  <c r="R133" i="3"/>
  <c r="M133" i="3"/>
  <c r="R132" i="3"/>
  <c r="M132" i="3"/>
  <c r="R131" i="3"/>
  <c r="M131" i="3"/>
  <c r="R130" i="3"/>
  <c r="M130" i="3"/>
  <c r="R129" i="3"/>
  <c r="M129" i="3"/>
  <c r="R128" i="3"/>
  <c r="M128" i="3"/>
  <c r="R127" i="3"/>
  <c r="M127" i="3"/>
  <c r="R126" i="3"/>
  <c r="M126" i="3"/>
  <c r="R125" i="3"/>
  <c r="M125" i="3"/>
  <c r="R124" i="3"/>
  <c r="M124" i="3"/>
  <c r="R123" i="3"/>
  <c r="M123" i="3"/>
  <c r="R122" i="3"/>
  <c r="M122" i="3"/>
  <c r="R121" i="3"/>
  <c r="M121" i="3"/>
  <c r="R120" i="3"/>
  <c r="M120" i="3"/>
  <c r="R119" i="3"/>
  <c r="M119" i="3"/>
  <c r="R118" i="3"/>
  <c r="M118" i="3"/>
  <c r="R117" i="3"/>
  <c r="M117" i="3"/>
  <c r="R116" i="3"/>
  <c r="M116" i="3"/>
  <c r="R115" i="3"/>
  <c r="M115" i="3"/>
  <c r="R114" i="3"/>
  <c r="M114" i="3"/>
  <c r="R113" i="3"/>
  <c r="M113" i="3"/>
  <c r="R112" i="3"/>
  <c r="M112" i="3"/>
  <c r="R111" i="3"/>
  <c r="M111" i="3"/>
  <c r="R110" i="3"/>
  <c r="M110" i="3"/>
  <c r="R109" i="3"/>
  <c r="M109" i="3"/>
  <c r="R108" i="3"/>
  <c r="M108" i="3"/>
  <c r="R107" i="3"/>
  <c r="M107" i="3"/>
  <c r="R106" i="3"/>
  <c r="M106" i="3"/>
  <c r="R105" i="3"/>
  <c r="M105" i="3"/>
  <c r="R104" i="3"/>
  <c r="M104" i="3"/>
  <c r="R103" i="3"/>
  <c r="M103" i="3"/>
  <c r="R102" i="3"/>
  <c r="M102" i="3"/>
  <c r="R101" i="3"/>
  <c r="M101" i="3"/>
  <c r="R100" i="3"/>
  <c r="M100" i="3"/>
  <c r="R99" i="3"/>
  <c r="M99" i="3"/>
  <c r="R98" i="3"/>
  <c r="M98" i="3"/>
  <c r="R97" i="3"/>
  <c r="M97" i="3"/>
  <c r="R96" i="3"/>
  <c r="M96" i="3"/>
  <c r="R95" i="3"/>
  <c r="M95" i="3"/>
  <c r="R94" i="3"/>
  <c r="M94" i="3"/>
  <c r="R93" i="3"/>
  <c r="M93" i="3"/>
  <c r="R92" i="3"/>
  <c r="M92" i="3"/>
  <c r="R91" i="3"/>
  <c r="M91" i="3"/>
  <c r="R90" i="3"/>
  <c r="M90" i="3"/>
  <c r="R89" i="3"/>
  <c r="M89" i="3"/>
  <c r="R88" i="3"/>
  <c r="M88" i="3"/>
  <c r="R87" i="3"/>
  <c r="M87" i="3"/>
  <c r="R86" i="3"/>
  <c r="M86" i="3"/>
  <c r="R85" i="3"/>
  <c r="M85" i="3"/>
  <c r="R84" i="3"/>
  <c r="M84" i="3"/>
  <c r="R83" i="3"/>
  <c r="M83" i="3"/>
  <c r="R82" i="3"/>
  <c r="M82" i="3"/>
  <c r="R81" i="3"/>
  <c r="M81" i="3"/>
  <c r="R80" i="3"/>
  <c r="M80" i="3"/>
  <c r="R79" i="3"/>
  <c r="M79" i="3"/>
  <c r="R78" i="3"/>
  <c r="M78" i="3"/>
  <c r="R77" i="3"/>
  <c r="M77" i="3"/>
  <c r="R76" i="3"/>
  <c r="M76" i="3"/>
  <c r="R75" i="3"/>
  <c r="M75" i="3"/>
  <c r="R74" i="3"/>
  <c r="M74" i="3"/>
  <c r="R73" i="3"/>
  <c r="M73" i="3"/>
  <c r="R72" i="3"/>
  <c r="M72" i="3"/>
  <c r="R71" i="3"/>
  <c r="M71" i="3"/>
  <c r="R70" i="3"/>
  <c r="M70" i="3"/>
  <c r="R69" i="3"/>
  <c r="M69" i="3"/>
  <c r="R68" i="3"/>
  <c r="M68" i="3"/>
  <c r="R67" i="3"/>
  <c r="M67" i="3"/>
  <c r="R66" i="3"/>
  <c r="M66" i="3"/>
  <c r="R65" i="3"/>
  <c r="M65" i="3"/>
  <c r="R64" i="3"/>
  <c r="M64" i="3"/>
  <c r="R63" i="3"/>
  <c r="M63" i="3"/>
  <c r="R62" i="3"/>
  <c r="M62" i="3"/>
  <c r="R61" i="3"/>
  <c r="M61" i="3"/>
  <c r="R60" i="3"/>
  <c r="M60" i="3"/>
  <c r="R59" i="3"/>
  <c r="M59" i="3"/>
  <c r="R58" i="3"/>
  <c r="M58" i="3"/>
  <c r="R57" i="3"/>
  <c r="M57" i="3"/>
  <c r="R56" i="3"/>
  <c r="M56" i="3"/>
  <c r="R55" i="3"/>
  <c r="M55" i="3"/>
  <c r="R54" i="3"/>
  <c r="M54" i="3"/>
  <c r="Q45" i="3"/>
  <c r="P45" i="3"/>
  <c r="O45" i="3"/>
  <c r="N45" i="3"/>
  <c r="L45" i="3"/>
  <c r="K45" i="3"/>
  <c r="J45" i="3"/>
  <c r="I45" i="3"/>
  <c r="H45" i="3"/>
  <c r="G45" i="3"/>
  <c r="F45" i="3"/>
  <c r="E45" i="3"/>
  <c r="D45" i="3"/>
  <c r="C45" i="3"/>
  <c r="A45" i="3"/>
  <c r="R44" i="3"/>
  <c r="M44" i="3"/>
  <c r="R43" i="3"/>
  <c r="M43" i="3"/>
  <c r="R42" i="3"/>
  <c r="M42" i="3"/>
  <c r="R41" i="3"/>
  <c r="M41" i="3"/>
  <c r="R40" i="3"/>
  <c r="M40" i="3"/>
  <c r="R39" i="3"/>
  <c r="M39" i="3"/>
  <c r="R38" i="3"/>
  <c r="M38" i="3"/>
  <c r="R37" i="3"/>
  <c r="M37" i="3"/>
  <c r="R36" i="3"/>
  <c r="M36" i="3"/>
  <c r="R35" i="3"/>
  <c r="M35" i="3"/>
  <c r="R34" i="3"/>
  <c r="M34" i="3"/>
  <c r="R33" i="3"/>
  <c r="M33" i="3"/>
  <c r="R32" i="3"/>
  <c r="M32" i="3"/>
  <c r="R31" i="3"/>
  <c r="M31" i="3"/>
  <c r="R30" i="3"/>
  <c r="M30" i="3"/>
  <c r="R29" i="3"/>
  <c r="M29" i="3"/>
  <c r="R28" i="3"/>
  <c r="M28" i="3"/>
  <c r="R27" i="3"/>
  <c r="M27" i="3"/>
  <c r="R26" i="3"/>
  <c r="M26" i="3"/>
  <c r="R25" i="3"/>
  <c r="M25" i="3"/>
  <c r="R24" i="3"/>
  <c r="M24" i="3"/>
  <c r="R23" i="3"/>
  <c r="M23" i="3"/>
  <c r="R22" i="3"/>
  <c r="M22" i="3"/>
  <c r="R21" i="3"/>
  <c r="M21" i="3"/>
  <c r="R20" i="3"/>
  <c r="M20" i="3"/>
  <c r="R19" i="3"/>
  <c r="M19" i="3"/>
  <c r="R18" i="3"/>
  <c r="M18" i="3"/>
  <c r="R17" i="3"/>
  <c r="M17" i="3"/>
  <c r="R16" i="3"/>
  <c r="M16" i="3"/>
  <c r="R15" i="3"/>
  <c r="M15" i="3"/>
  <c r="R14" i="3"/>
  <c r="M14" i="3"/>
  <c r="R13" i="3"/>
  <c r="M13" i="3"/>
  <c r="R12" i="3"/>
  <c r="M12" i="3"/>
  <c r="R11" i="3"/>
  <c r="M11" i="3"/>
  <c r="R10" i="3"/>
  <c r="M10" i="3"/>
  <c r="R9" i="3"/>
  <c r="M9" i="3"/>
  <c r="R8" i="3"/>
  <c r="M8" i="3"/>
  <c r="R7" i="3"/>
  <c r="S18" i="3" l="1"/>
  <c r="S28" i="3"/>
  <c r="S38" i="3"/>
  <c r="S161" i="3"/>
  <c r="S70" i="3"/>
  <c r="S130" i="3"/>
  <c r="S13" i="3"/>
  <c r="S9" i="3"/>
  <c r="S19" i="3"/>
  <c r="S29" i="3"/>
  <c r="S182" i="3"/>
  <c r="S11" i="3"/>
  <c r="S180" i="3"/>
  <c r="S190" i="3"/>
  <c r="S163" i="3"/>
  <c r="S173" i="3"/>
  <c r="S183" i="3"/>
  <c r="S193" i="3"/>
  <c r="S91" i="3"/>
  <c r="S101" i="3"/>
  <c r="S111" i="3"/>
  <c r="S131" i="3"/>
  <c r="S141" i="3"/>
  <c r="S23" i="3"/>
  <c r="S41" i="3"/>
  <c r="S33" i="3"/>
  <c r="S73" i="3"/>
  <c r="S83" i="3"/>
  <c r="S93" i="3"/>
  <c r="S113" i="3"/>
  <c r="S123" i="3"/>
  <c r="S133" i="3"/>
  <c r="S143" i="3"/>
  <c r="S16" i="3"/>
  <c r="S36" i="3"/>
  <c r="S167" i="3"/>
  <c r="S187" i="3"/>
  <c r="S64" i="3"/>
  <c r="S74" i="3"/>
  <c r="S84" i="3"/>
  <c r="S104" i="3"/>
  <c r="S114" i="3"/>
  <c r="S134" i="3"/>
  <c r="S144" i="3"/>
  <c r="S57" i="3"/>
  <c r="S67" i="3"/>
  <c r="S97" i="3"/>
  <c r="S127" i="3"/>
  <c r="S137" i="3"/>
  <c r="S168" i="3"/>
  <c r="S189" i="3"/>
  <c r="S56" i="3"/>
  <c r="S66" i="3"/>
  <c r="S96" i="3"/>
  <c r="S116" i="3"/>
  <c r="S126" i="3"/>
  <c r="S55" i="3"/>
  <c r="S65" i="3"/>
  <c r="S75" i="3"/>
  <c r="S85" i="3"/>
  <c r="S95" i="3"/>
  <c r="S105" i="3"/>
  <c r="S115" i="3"/>
  <c r="S135" i="3"/>
  <c r="S145" i="3"/>
  <c r="S166" i="3"/>
  <c r="S117" i="3"/>
  <c r="S58" i="3"/>
  <c r="S68" i="3"/>
  <c r="S88" i="3"/>
  <c r="S98" i="3"/>
  <c r="S108" i="3"/>
  <c r="S118" i="3"/>
  <c r="S128" i="3"/>
  <c r="S69" i="3"/>
  <c r="S89" i="3"/>
  <c r="S109" i="3"/>
  <c r="S129" i="3"/>
  <c r="S171" i="3"/>
  <c r="S191" i="3"/>
  <c r="S20" i="3"/>
  <c r="S72" i="3"/>
  <c r="S92" i="3"/>
  <c r="S132" i="3"/>
  <c r="S22" i="3"/>
  <c r="S42" i="3"/>
  <c r="S184" i="3"/>
  <c r="S194" i="3"/>
  <c r="S14" i="3"/>
  <c r="S34" i="3"/>
  <c r="Q197" i="3"/>
  <c r="S15" i="3"/>
  <c r="A197" i="3"/>
  <c r="P197" i="3"/>
  <c r="S27" i="3"/>
  <c r="S37" i="3"/>
  <c r="S142" i="3"/>
  <c r="D197" i="3"/>
  <c r="S174" i="3"/>
  <c r="S125" i="3"/>
  <c r="F197" i="3"/>
  <c r="S175" i="3"/>
  <c r="S17" i="3"/>
  <c r="G197" i="3"/>
  <c r="S78" i="3"/>
  <c r="S136" i="3"/>
  <c r="S146" i="3"/>
  <c r="S186" i="3"/>
  <c r="S170" i="3"/>
  <c r="S112" i="3"/>
  <c r="S192" i="3"/>
  <c r="C197" i="3"/>
  <c r="S59" i="3"/>
  <c r="E197" i="3"/>
  <c r="S39" i="3"/>
  <c r="K197" i="3"/>
  <c r="S10" i="3"/>
  <c r="S40" i="3"/>
  <c r="L197" i="3"/>
  <c r="S61" i="3"/>
  <c r="S71" i="3"/>
  <c r="S80" i="3"/>
  <c r="S138" i="3"/>
  <c r="S188" i="3"/>
  <c r="S43" i="3"/>
  <c r="J197" i="3"/>
  <c r="S81" i="3"/>
  <c r="S110" i="3"/>
  <c r="S122" i="3"/>
  <c r="S120" i="3"/>
  <c r="N197" i="3"/>
  <c r="S164" i="3"/>
  <c r="S172" i="3"/>
  <c r="S181" i="3"/>
  <c r="S99" i="3"/>
  <c r="R45" i="3"/>
  <c r="S12" i="3"/>
  <c r="S102" i="3"/>
  <c r="S119" i="3"/>
  <c r="S100" i="3"/>
  <c r="S21" i="3"/>
  <c r="S30" i="3"/>
  <c r="H197" i="3"/>
  <c r="S76" i="3"/>
  <c r="S94" i="3"/>
  <c r="S103" i="3"/>
  <c r="S147" i="3"/>
  <c r="M195" i="3"/>
  <c r="S82" i="3"/>
  <c r="R195" i="3"/>
  <c r="S44" i="3"/>
  <c r="I197" i="3"/>
  <c r="S31" i="3"/>
  <c r="S77" i="3"/>
  <c r="S86" i="3"/>
  <c r="S121" i="3"/>
  <c r="S148" i="3"/>
  <c r="S159" i="3"/>
  <c r="S32" i="3"/>
  <c r="S87" i="3"/>
  <c r="S139" i="3"/>
  <c r="S160" i="3"/>
  <c r="S176" i="3"/>
  <c r="S140" i="3"/>
  <c r="R149" i="3"/>
  <c r="S177" i="3"/>
  <c r="S26" i="3"/>
  <c r="O197" i="3"/>
  <c r="M45" i="3"/>
  <c r="S24" i="3"/>
  <c r="S79" i="3"/>
  <c r="S106" i="3"/>
  <c r="S124" i="3"/>
  <c r="S169" i="3"/>
  <c r="S178" i="3"/>
  <c r="S25" i="3"/>
  <c r="S62" i="3"/>
  <c r="S162" i="3"/>
  <c r="S8" i="3"/>
  <c r="S35" i="3"/>
  <c r="S54" i="3"/>
  <c r="S63" i="3"/>
  <c r="S90" i="3"/>
  <c r="S107" i="3"/>
  <c r="S179" i="3"/>
  <c r="M149" i="3"/>
  <c r="S60" i="3"/>
  <c r="S158" i="3"/>
  <c r="S7" i="3"/>
  <c r="R197" i="3" l="1"/>
  <c r="S45" i="3"/>
  <c r="S195" i="3"/>
  <c r="S149" i="3"/>
  <c r="M197" i="3"/>
  <c r="S197" i="3" l="1"/>
  <c r="P195" i="2"/>
  <c r="M195" i="2"/>
  <c r="K195" i="2"/>
  <c r="J195" i="2"/>
  <c r="I195" i="2"/>
  <c r="H195" i="2"/>
  <c r="F195" i="2"/>
  <c r="E195" i="2"/>
  <c r="D195" i="2"/>
  <c r="C195" i="2"/>
  <c r="A195" i="2"/>
  <c r="L194" i="2"/>
  <c r="G194" i="2"/>
  <c r="N194" i="2" s="1"/>
  <c r="O194" i="2" s="1"/>
  <c r="L193" i="2"/>
  <c r="G193" i="2"/>
  <c r="N193" i="2" s="1"/>
  <c r="O193" i="2" s="1"/>
  <c r="L192" i="2"/>
  <c r="G192" i="2"/>
  <c r="N192" i="2" s="1"/>
  <c r="O192" i="2" s="1"/>
  <c r="L191" i="2"/>
  <c r="G191" i="2"/>
  <c r="N191" i="2" s="1"/>
  <c r="O191" i="2" s="1"/>
  <c r="L190" i="2"/>
  <c r="G190" i="2"/>
  <c r="N190" i="2" s="1"/>
  <c r="O190" i="2" s="1"/>
  <c r="L189" i="2"/>
  <c r="G189" i="2"/>
  <c r="N189" i="2" s="1"/>
  <c r="O189" i="2" s="1"/>
  <c r="L188" i="2"/>
  <c r="G188" i="2"/>
  <c r="N188" i="2" s="1"/>
  <c r="O188" i="2" s="1"/>
  <c r="L187" i="2"/>
  <c r="G187" i="2"/>
  <c r="N187" i="2" s="1"/>
  <c r="O187" i="2" s="1"/>
  <c r="L186" i="2"/>
  <c r="G186" i="2"/>
  <c r="N186" i="2" s="1"/>
  <c r="O186" i="2" s="1"/>
  <c r="L185" i="2"/>
  <c r="G185" i="2"/>
  <c r="N185" i="2" s="1"/>
  <c r="O185" i="2" s="1"/>
  <c r="L184" i="2"/>
  <c r="G184" i="2"/>
  <c r="N184" i="2" s="1"/>
  <c r="O184" i="2" s="1"/>
  <c r="L183" i="2"/>
  <c r="G183" i="2"/>
  <c r="N183" i="2" s="1"/>
  <c r="O183" i="2" s="1"/>
  <c r="L182" i="2"/>
  <c r="G182" i="2"/>
  <c r="N182" i="2" s="1"/>
  <c r="O182" i="2" s="1"/>
  <c r="L181" i="2"/>
  <c r="G181" i="2"/>
  <c r="N181" i="2" s="1"/>
  <c r="O181" i="2" s="1"/>
  <c r="L180" i="2"/>
  <c r="G180" i="2"/>
  <c r="N180" i="2" s="1"/>
  <c r="O180" i="2" s="1"/>
  <c r="L179" i="2"/>
  <c r="G179" i="2"/>
  <c r="N179" i="2" s="1"/>
  <c r="O179" i="2" s="1"/>
  <c r="L178" i="2"/>
  <c r="G178" i="2"/>
  <c r="N178" i="2" s="1"/>
  <c r="O178" i="2" s="1"/>
  <c r="L177" i="2"/>
  <c r="G177" i="2"/>
  <c r="N177" i="2" s="1"/>
  <c r="O177" i="2" s="1"/>
  <c r="L176" i="2"/>
  <c r="G176" i="2"/>
  <c r="N176" i="2" s="1"/>
  <c r="O176" i="2" s="1"/>
  <c r="L175" i="2"/>
  <c r="G175" i="2"/>
  <c r="N175" i="2" s="1"/>
  <c r="O175" i="2" s="1"/>
  <c r="L174" i="2"/>
  <c r="G174" i="2"/>
  <c r="N174" i="2" s="1"/>
  <c r="O174" i="2" s="1"/>
  <c r="L173" i="2"/>
  <c r="G173" i="2"/>
  <c r="N173" i="2" s="1"/>
  <c r="O173" i="2" s="1"/>
  <c r="L172" i="2"/>
  <c r="G172" i="2"/>
  <c r="N172" i="2" s="1"/>
  <c r="O172" i="2" s="1"/>
  <c r="L171" i="2"/>
  <c r="G171" i="2"/>
  <c r="N171" i="2" s="1"/>
  <c r="O171" i="2" s="1"/>
  <c r="L170" i="2"/>
  <c r="G170" i="2"/>
  <c r="N170" i="2" s="1"/>
  <c r="O170" i="2" s="1"/>
  <c r="L169" i="2"/>
  <c r="G169" i="2"/>
  <c r="N169" i="2" s="1"/>
  <c r="O169" i="2" s="1"/>
  <c r="L168" i="2"/>
  <c r="G168" i="2"/>
  <c r="N168" i="2" s="1"/>
  <c r="O168" i="2" s="1"/>
  <c r="L167" i="2"/>
  <c r="G167" i="2"/>
  <c r="N167" i="2" s="1"/>
  <c r="O167" i="2" s="1"/>
  <c r="L166" i="2"/>
  <c r="G166" i="2"/>
  <c r="N166" i="2" s="1"/>
  <c r="O166" i="2" s="1"/>
  <c r="L165" i="2"/>
  <c r="G165" i="2"/>
  <c r="N165" i="2" s="1"/>
  <c r="O165" i="2" s="1"/>
  <c r="L164" i="2"/>
  <c r="G164" i="2"/>
  <c r="N164" i="2" s="1"/>
  <c r="O164" i="2" s="1"/>
  <c r="L163" i="2"/>
  <c r="G163" i="2"/>
  <c r="N163" i="2" s="1"/>
  <c r="O163" i="2" s="1"/>
  <c r="L162" i="2"/>
  <c r="G162" i="2"/>
  <c r="N162" i="2" s="1"/>
  <c r="O162" i="2" s="1"/>
  <c r="L161" i="2"/>
  <c r="G161" i="2"/>
  <c r="N161" i="2" s="1"/>
  <c r="O161" i="2" s="1"/>
  <c r="L160" i="2"/>
  <c r="G160" i="2"/>
  <c r="N160" i="2" s="1"/>
  <c r="O160" i="2" s="1"/>
  <c r="L159" i="2"/>
  <c r="G159" i="2"/>
  <c r="N159" i="2" s="1"/>
  <c r="O159" i="2" s="1"/>
  <c r="L158" i="2"/>
  <c r="G158" i="2"/>
  <c r="P149" i="2"/>
  <c r="M149" i="2"/>
  <c r="K149" i="2"/>
  <c r="J149" i="2"/>
  <c r="I149" i="2"/>
  <c r="H149" i="2"/>
  <c r="F149" i="2"/>
  <c r="E149" i="2"/>
  <c r="D149" i="2"/>
  <c r="C149" i="2"/>
  <c r="A149" i="2"/>
  <c r="L148" i="2"/>
  <c r="G148" i="2"/>
  <c r="N148" i="2" s="1"/>
  <c r="O148" i="2" s="1"/>
  <c r="L147" i="2"/>
  <c r="G147" i="2"/>
  <c r="N147" i="2" s="1"/>
  <c r="O147" i="2" s="1"/>
  <c r="L146" i="2"/>
  <c r="G146" i="2"/>
  <c r="N146" i="2" s="1"/>
  <c r="O146" i="2" s="1"/>
  <c r="L145" i="2"/>
  <c r="G145" i="2"/>
  <c r="N145" i="2" s="1"/>
  <c r="O145" i="2" s="1"/>
  <c r="L144" i="2"/>
  <c r="G144" i="2"/>
  <c r="N144" i="2" s="1"/>
  <c r="O144" i="2" s="1"/>
  <c r="L143" i="2"/>
  <c r="G143" i="2"/>
  <c r="N143" i="2" s="1"/>
  <c r="O143" i="2" s="1"/>
  <c r="L142" i="2"/>
  <c r="G142" i="2"/>
  <c r="N142" i="2" s="1"/>
  <c r="O142" i="2" s="1"/>
  <c r="L141" i="2"/>
  <c r="G141" i="2"/>
  <c r="N141" i="2" s="1"/>
  <c r="O141" i="2" s="1"/>
  <c r="L140" i="2"/>
  <c r="G140" i="2"/>
  <c r="N140" i="2" s="1"/>
  <c r="O140" i="2" s="1"/>
  <c r="L139" i="2"/>
  <c r="G139" i="2"/>
  <c r="N139" i="2" s="1"/>
  <c r="O139" i="2" s="1"/>
  <c r="L138" i="2"/>
  <c r="G138" i="2"/>
  <c r="N138" i="2" s="1"/>
  <c r="O138" i="2" s="1"/>
  <c r="L137" i="2"/>
  <c r="G137" i="2"/>
  <c r="N137" i="2" s="1"/>
  <c r="O137" i="2" s="1"/>
  <c r="L136" i="2"/>
  <c r="G136" i="2"/>
  <c r="N136" i="2" s="1"/>
  <c r="O136" i="2" s="1"/>
  <c r="L135" i="2"/>
  <c r="G135" i="2"/>
  <c r="N135" i="2" s="1"/>
  <c r="O135" i="2" s="1"/>
  <c r="L134" i="2"/>
  <c r="G134" i="2"/>
  <c r="N134" i="2" s="1"/>
  <c r="O134" i="2" s="1"/>
  <c r="L133" i="2"/>
  <c r="G133" i="2"/>
  <c r="N133" i="2" s="1"/>
  <c r="O133" i="2" s="1"/>
  <c r="L132" i="2"/>
  <c r="G132" i="2"/>
  <c r="N132" i="2" s="1"/>
  <c r="O132" i="2" s="1"/>
  <c r="L131" i="2"/>
  <c r="G131" i="2"/>
  <c r="N131" i="2" s="1"/>
  <c r="O131" i="2" s="1"/>
  <c r="L130" i="2"/>
  <c r="G130" i="2"/>
  <c r="N130" i="2" s="1"/>
  <c r="O130" i="2" s="1"/>
  <c r="L129" i="2"/>
  <c r="G129" i="2"/>
  <c r="N129" i="2" s="1"/>
  <c r="O129" i="2" s="1"/>
  <c r="L128" i="2"/>
  <c r="G128" i="2"/>
  <c r="N128" i="2" s="1"/>
  <c r="O128" i="2" s="1"/>
  <c r="L127" i="2"/>
  <c r="G127" i="2"/>
  <c r="N127" i="2" s="1"/>
  <c r="O127" i="2" s="1"/>
  <c r="L126" i="2"/>
  <c r="G126" i="2"/>
  <c r="N126" i="2" s="1"/>
  <c r="O126" i="2" s="1"/>
  <c r="L125" i="2"/>
  <c r="G125" i="2"/>
  <c r="N125" i="2" s="1"/>
  <c r="O125" i="2" s="1"/>
  <c r="L124" i="2"/>
  <c r="G124" i="2"/>
  <c r="N124" i="2" s="1"/>
  <c r="O124" i="2" s="1"/>
  <c r="L123" i="2"/>
  <c r="G123" i="2"/>
  <c r="N123" i="2" s="1"/>
  <c r="O123" i="2" s="1"/>
  <c r="L122" i="2"/>
  <c r="G122" i="2"/>
  <c r="N122" i="2" s="1"/>
  <c r="O122" i="2" s="1"/>
  <c r="L121" i="2"/>
  <c r="G121" i="2"/>
  <c r="N121" i="2" s="1"/>
  <c r="O121" i="2" s="1"/>
  <c r="L120" i="2"/>
  <c r="G120" i="2"/>
  <c r="N120" i="2" s="1"/>
  <c r="O120" i="2" s="1"/>
  <c r="L119" i="2"/>
  <c r="G119" i="2"/>
  <c r="N119" i="2" s="1"/>
  <c r="O119" i="2" s="1"/>
  <c r="L118" i="2"/>
  <c r="G118" i="2"/>
  <c r="N118" i="2" s="1"/>
  <c r="O118" i="2" s="1"/>
  <c r="L117" i="2"/>
  <c r="G117" i="2"/>
  <c r="N117" i="2" s="1"/>
  <c r="O117" i="2" s="1"/>
  <c r="L116" i="2"/>
  <c r="G116" i="2"/>
  <c r="N116" i="2" s="1"/>
  <c r="O116" i="2" s="1"/>
  <c r="L115" i="2"/>
  <c r="G115" i="2"/>
  <c r="N115" i="2" s="1"/>
  <c r="O115" i="2" s="1"/>
  <c r="L114" i="2"/>
  <c r="G114" i="2"/>
  <c r="N114" i="2" s="1"/>
  <c r="O114" i="2" s="1"/>
  <c r="L113" i="2"/>
  <c r="G113" i="2"/>
  <c r="N113" i="2" s="1"/>
  <c r="O113" i="2" s="1"/>
  <c r="L112" i="2"/>
  <c r="G112" i="2"/>
  <c r="N112" i="2" s="1"/>
  <c r="O112" i="2" s="1"/>
  <c r="L111" i="2"/>
  <c r="G111" i="2"/>
  <c r="N111" i="2" s="1"/>
  <c r="O111" i="2" s="1"/>
  <c r="L110" i="2"/>
  <c r="G110" i="2"/>
  <c r="N110" i="2" s="1"/>
  <c r="O110" i="2" s="1"/>
  <c r="L109" i="2"/>
  <c r="G109" i="2"/>
  <c r="N109" i="2" s="1"/>
  <c r="O109" i="2" s="1"/>
  <c r="L108" i="2"/>
  <c r="G108" i="2"/>
  <c r="N108" i="2" s="1"/>
  <c r="O108" i="2" s="1"/>
  <c r="L107" i="2"/>
  <c r="G107" i="2"/>
  <c r="N107" i="2" s="1"/>
  <c r="O107" i="2" s="1"/>
  <c r="L106" i="2"/>
  <c r="G106" i="2"/>
  <c r="N106" i="2" s="1"/>
  <c r="O106" i="2" s="1"/>
  <c r="L105" i="2"/>
  <c r="G105" i="2"/>
  <c r="N105" i="2" s="1"/>
  <c r="O105" i="2" s="1"/>
  <c r="L104" i="2"/>
  <c r="G104" i="2"/>
  <c r="N104" i="2" s="1"/>
  <c r="O104" i="2" s="1"/>
  <c r="L103" i="2"/>
  <c r="G103" i="2"/>
  <c r="N103" i="2" s="1"/>
  <c r="O103" i="2" s="1"/>
  <c r="L102" i="2"/>
  <c r="G102" i="2"/>
  <c r="N102" i="2" s="1"/>
  <c r="O102" i="2" s="1"/>
  <c r="L101" i="2"/>
  <c r="G101" i="2"/>
  <c r="N101" i="2" s="1"/>
  <c r="O101" i="2" s="1"/>
  <c r="L100" i="2"/>
  <c r="G100" i="2"/>
  <c r="N100" i="2" s="1"/>
  <c r="O100" i="2" s="1"/>
  <c r="L99" i="2"/>
  <c r="G99" i="2"/>
  <c r="N99" i="2" s="1"/>
  <c r="O99" i="2" s="1"/>
  <c r="L98" i="2"/>
  <c r="G98" i="2"/>
  <c r="N98" i="2" s="1"/>
  <c r="O98" i="2" s="1"/>
  <c r="L97" i="2"/>
  <c r="G97" i="2"/>
  <c r="N97" i="2" s="1"/>
  <c r="O97" i="2" s="1"/>
  <c r="L96" i="2"/>
  <c r="G96" i="2"/>
  <c r="N96" i="2" s="1"/>
  <c r="O96" i="2" s="1"/>
  <c r="L95" i="2"/>
  <c r="G95" i="2"/>
  <c r="N95" i="2" s="1"/>
  <c r="O95" i="2" s="1"/>
  <c r="L94" i="2"/>
  <c r="G94" i="2"/>
  <c r="N94" i="2" s="1"/>
  <c r="O94" i="2" s="1"/>
  <c r="L93" i="2"/>
  <c r="G93" i="2"/>
  <c r="N93" i="2" s="1"/>
  <c r="O93" i="2" s="1"/>
  <c r="L92" i="2"/>
  <c r="G92" i="2"/>
  <c r="N92" i="2" s="1"/>
  <c r="O92" i="2" s="1"/>
  <c r="L91" i="2"/>
  <c r="G91" i="2"/>
  <c r="N91" i="2" s="1"/>
  <c r="O91" i="2" s="1"/>
  <c r="L90" i="2"/>
  <c r="G90" i="2"/>
  <c r="N90" i="2" s="1"/>
  <c r="O90" i="2" s="1"/>
  <c r="L89" i="2"/>
  <c r="G89" i="2"/>
  <c r="N89" i="2" s="1"/>
  <c r="O89" i="2" s="1"/>
  <c r="L88" i="2"/>
  <c r="G88" i="2"/>
  <c r="N88" i="2" s="1"/>
  <c r="O88" i="2" s="1"/>
  <c r="L87" i="2"/>
  <c r="G87" i="2"/>
  <c r="N87" i="2" s="1"/>
  <c r="O87" i="2" s="1"/>
  <c r="L86" i="2"/>
  <c r="G86" i="2"/>
  <c r="N86" i="2" s="1"/>
  <c r="O86" i="2" s="1"/>
  <c r="L85" i="2"/>
  <c r="G85" i="2"/>
  <c r="N85" i="2" s="1"/>
  <c r="O85" i="2" s="1"/>
  <c r="L84" i="2"/>
  <c r="G84" i="2"/>
  <c r="N84" i="2" s="1"/>
  <c r="O84" i="2" s="1"/>
  <c r="L83" i="2"/>
  <c r="G83" i="2"/>
  <c r="N83" i="2" s="1"/>
  <c r="O83" i="2" s="1"/>
  <c r="L82" i="2"/>
  <c r="G82" i="2"/>
  <c r="N82" i="2" s="1"/>
  <c r="O82" i="2" s="1"/>
  <c r="L81" i="2"/>
  <c r="G81" i="2"/>
  <c r="N81" i="2" s="1"/>
  <c r="O81" i="2" s="1"/>
  <c r="L80" i="2"/>
  <c r="G80" i="2"/>
  <c r="N80" i="2" s="1"/>
  <c r="O80" i="2" s="1"/>
  <c r="L79" i="2"/>
  <c r="G79" i="2"/>
  <c r="N79" i="2" s="1"/>
  <c r="O79" i="2" s="1"/>
  <c r="L78" i="2"/>
  <c r="G78" i="2"/>
  <c r="N78" i="2" s="1"/>
  <c r="O78" i="2" s="1"/>
  <c r="L77" i="2"/>
  <c r="G77" i="2"/>
  <c r="N77" i="2" s="1"/>
  <c r="O77" i="2" s="1"/>
  <c r="L76" i="2"/>
  <c r="G76" i="2"/>
  <c r="N76" i="2" s="1"/>
  <c r="O76" i="2" s="1"/>
  <c r="L75" i="2"/>
  <c r="G75" i="2"/>
  <c r="N75" i="2" s="1"/>
  <c r="O75" i="2" s="1"/>
  <c r="L74" i="2"/>
  <c r="G74" i="2"/>
  <c r="N74" i="2" s="1"/>
  <c r="O74" i="2" s="1"/>
  <c r="L73" i="2"/>
  <c r="G73" i="2"/>
  <c r="N73" i="2" s="1"/>
  <c r="O73" i="2" s="1"/>
  <c r="L72" i="2"/>
  <c r="G72" i="2"/>
  <c r="N72" i="2" s="1"/>
  <c r="O72" i="2" s="1"/>
  <c r="L71" i="2"/>
  <c r="G71" i="2"/>
  <c r="N71" i="2" s="1"/>
  <c r="O71" i="2" s="1"/>
  <c r="L70" i="2"/>
  <c r="G70" i="2"/>
  <c r="N70" i="2" s="1"/>
  <c r="O70" i="2" s="1"/>
  <c r="L69" i="2"/>
  <c r="G69" i="2"/>
  <c r="N69" i="2" s="1"/>
  <c r="O69" i="2" s="1"/>
  <c r="L68" i="2"/>
  <c r="G68" i="2"/>
  <c r="N68" i="2" s="1"/>
  <c r="O68" i="2" s="1"/>
  <c r="L67" i="2"/>
  <c r="G67" i="2"/>
  <c r="N67" i="2" s="1"/>
  <c r="O67" i="2" s="1"/>
  <c r="L66" i="2"/>
  <c r="G66" i="2"/>
  <c r="N66" i="2" s="1"/>
  <c r="O66" i="2" s="1"/>
  <c r="L65" i="2"/>
  <c r="G65" i="2"/>
  <c r="N65" i="2" s="1"/>
  <c r="O65" i="2" s="1"/>
  <c r="L64" i="2"/>
  <c r="G64" i="2"/>
  <c r="N64" i="2" s="1"/>
  <c r="O64" i="2" s="1"/>
  <c r="L63" i="2"/>
  <c r="G63" i="2"/>
  <c r="N63" i="2" s="1"/>
  <c r="O63" i="2" s="1"/>
  <c r="L62" i="2"/>
  <c r="G62" i="2"/>
  <c r="N62" i="2" s="1"/>
  <c r="O62" i="2" s="1"/>
  <c r="L61" i="2"/>
  <c r="G61" i="2"/>
  <c r="N61" i="2" s="1"/>
  <c r="O61" i="2" s="1"/>
  <c r="L60" i="2"/>
  <c r="G60" i="2"/>
  <c r="N60" i="2" s="1"/>
  <c r="O60" i="2" s="1"/>
  <c r="L59" i="2"/>
  <c r="G59" i="2"/>
  <c r="N59" i="2" s="1"/>
  <c r="O59" i="2" s="1"/>
  <c r="L58" i="2"/>
  <c r="G58" i="2"/>
  <c r="N58" i="2" s="1"/>
  <c r="O58" i="2" s="1"/>
  <c r="L57" i="2"/>
  <c r="G57" i="2"/>
  <c r="N57" i="2" s="1"/>
  <c r="O57" i="2" s="1"/>
  <c r="L56" i="2"/>
  <c r="G56" i="2"/>
  <c r="N56" i="2" s="1"/>
  <c r="O56" i="2" s="1"/>
  <c r="L55" i="2"/>
  <c r="G55" i="2"/>
  <c r="N55" i="2" s="1"/>
  <c r="O55" i="2" s="1"/>
  <c r="L54" i="2"/>
  <c r="G54" i="2"/>
  <c r="P45" i="2"/>
  <c r="M45" i="2"/>
  <c r="K45" i="2"/>
  <c r="J45" i="2"/>
  <c r="I45" i="2"/>
  <c r="H45" i="2"/>
  <c r="F45" i="2"/>
  <c r="E45" i="2"/>
  <c r="D45" i="2"/>
  <c r="C45" i="2"/>
  <c r="A45" i="2"/>
  <c r="L44" i="2"/>
  <c r="G44" i="2"/>
  <c r="N44" i="2" s="1"/>
  <c r="O44" i="2" s="1"/>
  <c r="L43" i="2"/>
  <c r="G43" i="2"/>
  <c r="N43" i="2" s="1"/>
  <c r="O43" i="2" s="1"/>
  <c r="L42" i="2"/>
  <c r="G42" i="2"/>
  <c r="N42" i="2" s="1"/>
  <c r="O42" i="2" s="1"/>
  <c r="L41" i="2"/>
  <c r="G41" i="2"/>
  <c r="N41" i="2" s="1"/>
  <c r="O41" i="2" s="1"/>
  <c r="L40" i="2"/>
  <c r="G40" i="2"/>
  <c r="N40" i="2" s="1"/>
  <c r="O40" i="2" s="1"/>
  <c r="L39" i="2"/>
  <c r="G39" i="2"/>
  <c r="N39" i="2" s="1"/>
  <c r="O39" i="2" s="1"/>
  <c r="L38" i="2"/>
  <c r="G38" i="2"/>
  <c r="N38" i="2" s="1"/>
  <c r="O38" i="2" s="1"/>
  <c r="L37" i="2"/>
  <c r="G37" i="2"/>
  <c r="N37" i="2" s="1"/>
  <c r="O37" i="2" s="1"/>
  <c r="L36" i="2"/>
  <c r="G36" i="2"/>
  <c r="N36" i="2" s="1"/>
  <c r="O36" i="2" s="1"/>
  <c r="L35" i="2"/>
  <c r="G35" i="2"/>
  <c r="N35" i="2" s="1"/>
  <c r="O35" i="2" s="1"/>
  <c r="L34" i="2"/>
  <c r="G34" i="2"/>
  <c r="N34" i="2" s="1"/>
  <c r="O34" i="2" s="1"/>
  <c r="L33" i="2"/>
  <c r="G33" i="2"/>
  <c r="N33" i="2" s="1"/>
  <c r="O33" i="2" s="1"/>
  <c r="L32" i="2"/>
  <c r="G32" i="2"/>
  <c r="N32" i="2" s="1"/>
  <c r="O32" i="2" s="1"/>
  <c r="L31" i="2"/>
  <c r="G31" i="2"/>
  <c r="N31" i="2" s="1"/>
  <c r="O31" i="2" s="1"/>
  <c r="L30" i="2"/>
  <c r="G30" i="2"/>
  <c r="N30" i="2" s="1"/>
  <c r="O30" i="2" s="1"/>
  <c r="L29" i="2"/>
  <c r="G29" i="2"/>
  <c r="N29" i="2" s="1"/>
  <c r="O29" i="2" s="1"/>
  <c r="L28" i="2"/>
  <c r="G28" i="2"/>
  <c r="N28" i="2" s="1"/>
  <c r="O28" i="2" s="1"/>
  <c r="L27" i="2"/>
  <c r="G27" i="2"/>
  <c r="N27" i="2" s="1"/>
  <c r="O27" i="2" s="1"/>
  <c r="L26" i="2"/>
  <c r="G26" i="2"/>
  <c r="N26" i="2" s="1"/>
  <c r="O26" i="2" s="1"/>
  <c r="L25" i="2"/>
  <c r="G25" i="2"/>
  <c r="N25" i="2" s="1"/>
  <c r="O25" i="2" s="1"/>
  <c r="L24" i="2"/>
  <c r="G24" i="2"/>
  <c r="N24" i="2" s="1"/>
  <c r="O24" i="2" s="1"/>
  <c r="L23" i="2"/>
  <c r="G23" i="2"/>
  <c r="N23" i="2" s="1"/>
  <c r="O23" i="2" s="1"/>
  <c r="L22" i="2"/>
  <c r="G22" i="2"/>
  <c r="N22" i="2" s="1"/>
  <c r="O22" i="2" s="1"/>
  <c r="L21" i="2"/>
  <c r="G21" i="2"/>
  <c r="N21" i="2" s="1"/>
  <c r="O21" i="2" s="1"/>
  <c r="L20" i="2"/>
  <c r="G20" i="2"/>
  <c r="N20" i="2" s="1"/>
  <c r="O20" i="2" s="1"/>
  <c r="L19" i="2"/>
  <c r="G19" i="2"/>
  <c r="N19" i="2" s="1"/>
  <c r="O19" i="2" s="1"/>
  <c r="L18" i="2"/>
  <c r="G18" i="2"/>
  <c r="N18" i="2" s="1"/>
  <c r="O18" i="2" s="1"/>
  <c r="L17" i="2"/>
  <c r="G17" i="2"/>
  <c r="N17" i="2" s="1"/>
  <c r="O17" i="2" s="1"/>
  <c r="L16" i="2"/>
  <c r="G16" i="2"/>
  <c r="N16" i="2" s="1"/>
  <c r="O16" i="2" s="1"/>
  <c r="L15" i="2"/>
  <c r="G15" i="2"/>
  <c r="N15" i="2" s="1"/>
  <c r="O15" i="2" s="1"/>
  <c r="L14" i="2"/>
  <c r="G14" i="2"/>
  <c r="N14" i="2" s="1"/>
  <c r="O14" i="2" s="1"/>
  <c r="L13" i="2"/>
  <c r="G13" i="2"/>
  <c r="N13" i="2" s="1"/>
  <c r="O13" i="2" s="1"/>
  <c r="L12" i="2"/>
  <c r="G12" i="2"/>
  <c r="N12" i="2" s="1"/>
  <c r="O12" i="2" s="1"/>
  <c r="L11" i="2"/>
  <c r="G11" i="2"/>
  <c r="N11" i="2" s="1"/>
  <c r="O11" i="2" s="1"/>
  <c r="L10" i="2"/>
  <c r="G10" i="2"/>
  <c r="N10" i="2" s="1"/>
  <c r="O10" i="2" s="1"/>
  <c r="L9" i="2"/>
  <c r="G9" i="2"/>
  <c r="N9" i="2" s="1"/>
  <c r="O9" i="2" s="1"/>
  <c r="L8" i="2"/>
  <c r="G8" i="2"/>
  <c r="N8" i="2" s="1"/>
  <c r="O8" i="2" s="1"/>
  <c r="L7" i="2"/>
  <c r="G7" i="2"/>
  <c r="N7" i="2" s="1"/>
  <c r="E197" i="2" l="1"/>
  <c r="G195" i="2"/>
  <c r="L195" i="2"/>
  <c r="H197" i="2"/>
  <c r="P197" i="2"/>
  <c r="A197" i="2"/>
  <c r="M197" i="2"/>
  <c r="L45" i="2"/>
  <c r="G45" i="2"/>
  <c r="D197" i="2"/>
  <c r="J197" i="2"/>
  <c r="F197" i="2"/>
  <c r="I197" i="2"/>
  <c r="K197" i="2"/>
  <c r="G149" i="2"/>
  <c r="L149" i="2"/>
  <c r="N45" i="2"/>
  <c r="O7" i="2"/>
  <c r="N158" i="2"/>
  <c r="C197" i="2"/>
  <c r="N54" i="2"/>
  <c r="A46" i="1"/>
  <c r="A47"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L197" i="2" l="1"/>
  <c r="G197" i="2"/>
  <c r="O45" i="2"/>
  <c r="N149" i="2"/>
  <c r="O149" i="2" s="1"/>
  <c r="O54" i="2"/>
  <c r="O158" i="2"/>
  <c r="N195" i="2"/>
  <c r="O195" i="2" s="1"/>
  <c r="N197" i="2" l="1"/>
  <c r="O197" i="2" s="1"/>
</calcChain>
</file>

<file path=xl/sharedStrings.xml><?xml version="1.0" encoding="utf-8"?>
<sst xmlns="http://schemas.openxmlformats.org/spreadsheetml/2006/main" count="4921" uniqueCount="550">
  <si>
    <t>COMPARATIVE REPORT</t>
  </si>
  <si>
    <t>No.</t>
  </si>
  <si>
    <t>Locality
City of:</t>
  </si>
  <si>
    <t>Population 
Estimates 
July 2022</t>
  </si>
  <si>
    <t>US Census Bureau 
Population 
2020</t>
  </si>
  <si>
    <t>Land Area 
(Square Miles) 2020</t>
  </si>
  <si>
    <t>Population 
Density 
2022</t>
  </si>
  <si>
    <t>Unemployment 
Rate (%) 
June 2023</t>
  </si>
  <si>
    <t>Average Daily Membership in 
Public Schools 
2022-2023</t>
  </si>
  <si>
    <t>Revenue Capacity 
Per Capita 
Rank Score
 FY2021</t>
  </si>
  <si>
    <t>Composite 
Fiscal Stress 
Rank Score 
FY2021</t>
  </si>
  <si>
    <t>1</t>
  </si>
  <si>
    <t>Alexandria</t>
  </si>
  <si>
    <t>2</t>
  </si>
  <si>
    <t>Bristol</t>
  </si>
  <si>
    <t>3</t>
  </si>
  <si>
    <t>Buena Vista</t>
  </si>
  <si>
    <t>4</t>
  </si>
  <si>
    <t>Charlottesville</t>
  </si>
  <si>
    <t>5</t>
  </si>
  <si>
    <t>Chesapeake</t>
  </si>
  <si>
    <t>6</t>
  </si>
  <si>
    <t>Colonial Heights</t>
  </si>
  <si>
    <t>7</t>
  </si>
  <si>
    <r>
      <t>Covington</t>
    </r>
    <r>
      <rPr>
        <b/>
        <sz val="10"/>
        <color indexed="10"/>
        <rFont val="Calibri"/>
        <family val="2"/>
      </rPr>
      <t>**</t>
    </r>
  </si>
  <si>
    <t>8</t>
  </si>
  <si>
    <t>Danville</t>
  </si>
  <si>
    <t>9</t>
  </si>
  <si>
    <t>Emporia</t>
  </si>
  <si>
    <t>10</t>
  </si>
  <si>
    <t>Fairfax</t>
  </si>
  <si>
    <t>11</t>
  </si>
  <si>
    <t>Falls Church</t>
  </si>
  <si>
    <t>12</t>
  </si>
  <si>
    <t>Franklin</t>
  </si>
  <si>
    <t>13</t>
  </si>
  <si>
    <t>Fredericksburg</t>
  </si>
  <si>
    <t>14</t>
  </si>
  <si>
    <t>Galax</t>
  </si>
  <si>
    <t>15</t>
  </si>
  <si>
    <t>Hampton</t>
  </si>
  <si>
    <t>16</t>
  </si>
  <si>
    <t>Harrisonburg</t>
  </si>
  <si>
    <t>17</t>
  </si>
  <si>
    <t>Hopewell</t>
  </si>
  <si>
    <t>18</t>
  </si>
  <si>
    <t>Lexington</t>
  </si>
  <si>
    <t>19</t>
  </si>
  <si>
    <t>Lynchburg</t>
  </si>
  <si>
    <t>20</t>
  </si>
  <si>
    <t>Manassas</t>
  </si>
  <si>
    <t>21</t>
  </si>
  <si>
    <t>Manassas Park</t>
  </si>
  <si>
    <t>22</t>
  </si>
  <si>
    <t>Martinsville</t>
  </si>
  <si>
    <t>23</t>
  </si>
  <si>
    <t>Newport News</t>
  </si>
  <si>
    <t>24</t>
  </si>
  <si>
    <t>Norfolk</t>
  </si>
  <si>
    <t>25</t>
  </si>
  <si>
    <t>Norton</t>
  </si>
  <si>
    <t>26</t>
  </si>
  <si>
    <t>Petersburg</t>
  </si>
  <si>
    <t>27</t>
  </si>
  <si>
    <t>Poquoson</t>
  </si>
  <si>
    <t>28</t>
  </si>
  <si>
    <t>Portsmouth</t>
  </si>
  <si>
    <t>29</t>
  </si>
  <si>
    <t>Radford</t>
  </si>
  <si>
    <t>30</t>
  </si>
  <si>
    <t>Richmond</t>
  </si>
  <si>
    <t>31</t>
  </si>
  <si>
    <t>Roanoke</t>
  </si>
  <si>
    <t>32</t>
  </si>
  <si>
    <t>Salem</t>
  </si>
  <si>
    <t>33</t>
  </si>
  <si>
    <t>Staunton</t>
  </si>
  <si>
    <t>34</t>
  </si>
  <si>
    <t>Suffolk</t>
  </si>
  <si>
    <t>35</t>
  </si>
  <si>
    <t>Virginia Beach</t>
  </si>
  <si>
    <t>36</t>
  </si>
  <si>
    <t>Waynesboro</t>
  </si>
  <si>
    <t>37</t>
  </si>
  <si>
    <t>Williamsburg</t>
  </si>
  <si>
    <t>38</t>
  </si>
  <si>
    <t>Winchester</t>
  </si>
  <si>
    <t>Locality
County of:</t>
  </si>
  <si>
    <t>Accomack</t>
  </si>
  <si>
    <t>Albemarle</t>
  </si>
  <si>
    <r>
      <t>Alleghany</t>
    </r>
    <r>
      <rPr>
        <b/>
        <sz val="10"/>
        <color indexed="10"/>
        <rFont val="Calibri"/>
        <family val="2"/>
      </rPr>
      <t xml:space="preserve"> **</t>
    </r>
  </si>
  <si>
    <t>Amelia</t>
  </si>
  <si>
    <t>Amherst</t>
  </si>
  <si>
    <t>Appomattox</t>
  </si>
  <si>
    <t>Arlington</t>
  </si>
  <si>
    <t>Augusta</t>
  </si>
  <si>
    <t>Bath</t>
  </si>
  <si>
    <t>Bedford</t>
  </si>
  <si>
    <t xml:space="preserve">Bland  </t>
  </si>
  <si>
    <t>Botetourt</t>
  </si>
  <si>
    <t>Brunswick</t>
  </si>
  <si>
    <t>Buchanan</t>
  </si>
  <si>
    <t>Buckingham</t>
  </si>
  <si>
    <t>Campbell</t>
  </si>
  <si>
    <t>Caroline</t>
  </si>
  <si>
    <t>Carroll</t>
  </si>
  <si>
    <t>Charles City</t>
  </si>
  <si>
    <t>Charlotte</t>
  </si>
  <si>
    <t>Chesterfield</t>
  </si>
  <si>
    <t>Clarke</t>
  </si>
  <si>
    <t>Craig</t>
  </si>
  <si>
    <t>Culpeper</t>
  </si>
  <si>
    <t>Cumberland</t>
  </si>
  <si>
    <t>Dickenson</t>
  </si>
  <si>
    <t>Dinwiddie</t>
  </si>
  <si>
    <t>Essex</t>
  </si>
  <si>
    <t>Fauquier</t>
  </si>
  <si>
    <t>Floyd</t>
  </si>
  <si>
    <t>Fluvanna</t>
  </si>
  <si>
    <t>Frederick</t>
  </si>
  <si>
    <t>Giles</t>
  </si>
  <si>
    <t>Gloucester</t>
  </si>
  <si>
    <t>Goochland</t>
  </si>
  <si>
    <t>Grayson</t>
  </si>
  <si>
    <t>39</t>
  </si>
  <si>
    <t>Greene</t>
  </si>
  <si>
    <t>40</t>
  </si>
  <si>
    <t>Greensville</t>
  </si>
  <si>
    <t>41</t>
  </si>
  <si>
    <t xml:space="preserve">Halifax </t>
  </si>
  <si>
    <t>42</t>
  </si>
  <si>
    <t>Hanover</t>
  </si>
  <si>
    <t>43</t>
  </si>
  <si>
    <t>Henrico</t>
  </si>
  <si>
    <t>44</t>
  </si>
  <si>
    <t>Henry</t>
  </si>
  <si>
    <t>45</t>
  </si>
  <si>
    <t>Highland</t>
  </si>
  <si>
    <t>46</t>
  </si>
  <si>
    <t>Isle of Wight</t>
  </si>
  <si>
    <t>47</t>
  </si>
  <si>
    <t>James City</t>
  </si>
  <si>
    <t>48</t>
  </si>
  <si>
    <t>King &amp; Queen</t>
  </si>
  <si>
    <t>49</t>
  </si>
  <si>
    <t>King George</t>
  </si>
  <si>
    <t>50</t>
  </si>
  <si>
    <t>King William</t>
  </si>
  <si>
    <t>51</t>
  </si>
  <si>
    <t>Lancaster</t>
  </si>
  <si>
    <t>52</t>
  </si>
  <si>
    <t>Lee</t>
  </si>
  <si>
    <t>53</t>
  </si>
  <si>
    <t>Loudoun</t>
  </si>
  <si>
    <t>54</t>
  </si>
  <si>
    <t>Louisa</t>
  </si>
  <si>
    <t>55</t>
  </si>
  <si>
    <t>Lunenburg</t>
  </si>
  <si>
    <t>56</t>
  </si>
  <si>
    <t>Madison</t>
  </si>
  <si>
    <t>57</t>
  </si>
  <si>
    <t>Mathews</t>
  </si>
  <si>
    <t>58</t>
  </si>
  <si>
    <t>Mecklenburg</t>
  </si>
  <si>
    <t>59</t>
  </si>
  <si>
    <t>Middlesex</t>
  </si>
  <si>
    <t>60</t>
  </si>
  <si>
    <t>Montgomery</t>
  </si>
  <si>
    <t>61</t>
  </si>
  <si>
    <t>Nelson</t>
  </si>
  <si>
    <t>62</t>
  </si>
  <si>
    <t xml:space="preserve">New Kent </t>
  </si>
  <si>
    <t>63</t>
  </si>
  <si>
    <t>Northampton</t>
  </si>
  <si>
    <t>64</t>
  </si>
  <si>
    <t>Northumberland</t>
  </si>
  <si>
    <t>65</t>
  </si>
  <si>
    <t>Nottoway</t>
  </si>
  <si>
    <t>66</t>
  </si>
  <si>
    <t>Orange</t>
  </si>
  <si>
    <t>67</t>
  </si>
  <si>
    <t xml:space="preserve">Page  </t>
  </si>
  <si>
    <t>68</t>
  </si>
  <si>
    <t>Patrick</t>
  </si>
  <si>
    <t>69</t>
  </si>
  <si>
    <t>Pittsylvania</t>
  </si>
  <si>
    <t>70</t>
  </si>
  <si>
    <t>Powhatan</t>
  </si>
  <si>
    <t>71</t>
  </si>
  <si>
    <t>Prince Edward</t>
  </si>
  <si>
    <t>72</t>
  </si>
  <si>
    <t>Prince George</t>
  </si>
  <si>
    <t>73</t>
  </si>
  <si>
    <t>Prince William</t>
  </si>
  <si>
    <t>74</t>
  </si>
  <si>
    <t>Pulaski</t>
  </si>
  <si>
    <t>75</t>
  </si>
  <si>
    <t>Rappahannock</t>
  </si>
  <si>
    <t>76</t>
  </si>
  <si>
    <t>77</t>
  </si>
  <si>
    <t>78</t>
  </si>
  <si>
    <t>Rockbridge</t>
  </si>
  <si>
    <t>79</t>
  </si>
  <si>
    <t>Rockingham</t>
  </si>
  <si>
    <t>80</t>
  </si>
  <si>
    <t>Russell</t>
  </si>
  <si>
    <t>81</t>
  </si>
  <si>
    <t>Scott</t>
  </si>
  <si>
    <t>82</t>
  </si>
  <si>
    <t>Shenandoah</t>
  </si>
  <si>
    <t>83</t>
  </si>
  <si>
    <t>Smyth</t>
  </si>
  <si>
    <t>84</t>
  </si>
  <si>
    <t>Southampton</t>
  </si>
  <si>
    <t>85</t>
  </si>
  <si>
    <t>Spotsylvania</t>
  </si>
  <si>
    <t>86</t>
  </si>
  <si>
    <t>Stafford</t>
  </si>
  <si>
    <t>87</t>
  </si>
  <si>
    <t>Surry</t>
  </si>
  <si>
    <t>88</t>
  </si>
  <si>
    <t>Sussex</t>
  </si>
  <si>
    <t>89</t>
  </si>
  <si>
    <t>Tazewell</t>
  </si>
  <si>
    <t>90</t>
  </si>
  <si>
    <t>Warren</t>
  </si>
  <si>
    <t>91</t>
  </si>
  <si>
    <t>Washington</t>
  </si>
  <si>
    <t>92</t>
  </si>
  <si>
    <t>Westmoreland</t>
  </si>
  <si>
    <t>93</t>
  </si>
  <si>
    <t>Wise</t>
  </si>
  <si>
    <t>94</t>
  </si>
  <si>
    <t>Wythe</t>
  </si>
  <si>
    <t>95</t>
  </si>
  <si>
    <t>York</t>
  </si>
  <si>
    <t xml:space="preserve">NOTES:  </t>
  </si>
  <si>
    <t>Gross Debt</t>
  </si>
  <si>
    <t>Gross Debt by Function</t>
  </si>
  <si>
    <t>Balance of Net Debt</t>
  </si>
  <si>
    <t>Bonds and Bond Issue Anticipation Loans</t>
  </si>
  <si>
    <t>Literary Fund Loans</t>
  </si>
  <si>
    <t>Other Long-Term Obligations</t>
  </si>
  <si>
    <t>Temporary Loans</t>
  </si>
  <si>
    <t>Total Gross Debt</t>
  </si>
  <si>
    <t>Education</t>
  </si>
  <si>
    <t>Streets, Roads, and Bridges</t>
  </si>
  <si>
    <t>Other General Government</t>
  </si>
  <si>
    <t>Enterprise Activities</t>
  </si>
  <si>
    <t>Total By Function</t>
  </si>
  <si>
    <t>Funds Restricted</t>
  </si>
  <si>
    <t>Amount</t>
  </si>
  <si>
    <t>Per Capita</t>
  </si>
  <si>
    <t>Census</t>
  </si>
  <si>
    <t>Covington</t>
  </si>
  <si>
    <t>Total</t>
  </si>
  <si>
    <t>Alleghany</t>
  </si>
  <si>
    <t>Bland</t>
  </si>
  <si>
    <t>Halifax</t>
  </si>
  <si>
    <t>New Kent</t>
  </si>
  <si>
    <t>Page</t>
  </si>
  <si>
    <t>Locality
Town of:</t>
  </si>
  <si>
    <t>Abingdon</t>
  </si>
  <si>
    <t>Ashland</t>
  </si>
  <si>
    <t>Berryville</t>
  </si>
  <si>
    <t>Big Stone Gap</t>
  </si>
  <si>
    <t>Blacksburg</t>
  </si>
  <si>
    <t>Bluefield</t>
  </si>
  <si>
    <t>Bridgewater</t>
  </si>
  <si>
    <t>Broadway</t>
  </si>
  <si>
    <t>Christiansburg</t>
  </si>
  <si>
    <t>Clifton Forge</t>
  </si>
  <si>
    <t>Colonial Beach</t>
  </si>
  <si>
    <t>Dumfries</t>
  </si>
  <si>
    <t>Farmville</t>
  </si>
  <si>
    <t>Front Royal</t>
  </si>
  <si>
    <t>Herndon</t>
  </si>
  <si>
    <t>Leesburg</t>
  </si>
  <si>
    <t>Luray</t>
  </si>
  <si>
    <t>Marion</t>
  </si>
  <si>
    <t>Purcellville</t>
  </si>
  <si>
    <t>Richlands</t>
  </si>
  <si>
    <t>Rocky Mount</t>
  </si>
  <si>
    <t>Smithfield</t>
  </si>
  <si>
    <t>South Boston</t>
  </si>
  <si>
    <t>South Hill</t>
  </si>
  <si>
    <t>Strasburg</t>
  </si>
  <si>
    <t>Vienna</t>
  </si>
  <si>
    <t>Vinton</t>
  </si>
  <si>
    <t>Warrenton</t>
  </si>
  <si>
    <t>West Point</t>
  </si>
  <si>
    <t>Woodstock</t>
  </si>
  <si>
    <t>Wytheville</t>
  </si>
  <si>
    <t>Grand Total</t>
  </si>
  <si>
    <t>Local Government Enterprise Expenses</t>
  </si>
  <si>
    <t>Capital</t>
  </si>
  <si>
    <t>Blackstone</t>
  </si>
  <si>
    <t>From the Federal Government</t>
  </si>
  <si>
    <t>General Operating Expenses</t>
  </si>
  <si>
    <t xml:space="preserve"> Debt Interest Expenses</t>
  </si>
  <si>
    <t xml:space="preserve">  User Charges</t>
  </si>
  <si>
    <t xml:space="preserve"> From Other Local Governments</t>
  </si>
  <si>
    <t xml:space="preserve"> From the Commonwealth</t>
  </si>
  <si>
    <t xml:space="preserve"> Miscellaneous Revenue</t>
  </si>
  <si>
    <t xml:space="preserve"> Funds Available for Operations</t>
  </si>
  <si>
    <t xml:space="preserve">  Depreciation</t>
  </si>
  <si>
    <t xml:space="preserve"> Other Expenses</t>
  </si>
  <si>
    <t xml:space="preserve"> Total Expenses</t>
  </si>
  <si>
    <t xml:space="preserve"> Funds Available After Expenses</t>
  </si>
  <si>
    <t>Revenues From Direct Charges and Contributions
Contributions/Payments in Support of Operating Expenditures</t>
  </si>
  <si>
    <t>Net Transfers (To) From 
General Government Funds</t>
  </si>
  <si>
    <t xml:space="preserve">Payments To Enterprise Type Authorities  </t>
  </si>
  <si>
    <t>General Operating 
and Interest</t>
  </si>
  <si>
    <t xml:space="preserve">Payments to Other 
Local Governments 
for Enterprise Activities </t>
  </si>
  <si>
    <t>Sources of Funds</t>
  </si>
  <si>
    <t>Direct Sources</t>
  </si>
  <si>
    <t xml:space="preserve"> Transfers From Other Funds</t>
  </si>
  <si>
    <t>Payments From Other Governments</t>
  </si>
  <si>
    <t xml:space="preserve"> Total Sources</t>
  </si>
  <si>
    <t>Payments to Other Governments</t>
  </si>
  <si>
    <t>Transfers to General Government</t>
  </si>
  <si>
    <t xml:space="preserve">  Other</t>
  </si>
  <si>
    <t xml:space="preserve"> Total Applications</t>
  </si>
  <si>
    <t>Redemption of Debt
 Streets, Roads, and Bridges</t>
  </si>
  <si>
    <t>Redemption of Debt
Education</t>
  </si>
  <si>
    <t>Redemption of Debt
 Other General Government</t>
  </si>
  <si>
    <t xml:space="preserve">Redemption of Debt
 Total </t>
  </si>
  <si>
    <t>Debt Interest Costs
 Streets, Roads, and Bridges</t>
  </si>
  <si>
    <t xml:space="preserve"> Debt Interest Costs
Education</t>
  </si>
  <si>
    <t>Debt Interest Costs 
Other General Government</t>
  </si>
  <si>
    <t>Application of Funds</t>
  </si>
  <si>
    <t>Debt Interest Costs 
Total</t>
  </si>
  <si>
    <t>State Grants</t>
  </si>
  <si>
    <t>Federal Grants</t>
  </si>
  <si>
    <t>Interest Income</t>
  </si>
  <si>
    <t>Sale of Property</t>
  </si>
  <si>
    <t xml:space="preserve">  Debt Proceeds</t>
  </si>
  <si>
    <t>Transfers From General Government</t>
  </si>
  <si>
    <t>Applications of Funds</t>
  </si>
  <si>
    <t>Locality 
City of:</t>
  </si>
  <si>
    <t>Expenditures Made on Behalf of the Local Government
State/Federal</t>
  </si>
  <si>
    <t>Locality 
County of:</t>
  </si>
  <si>
    <t>Locality 
Town of:</t>
  </si>
  <si>
    <t>Other Sources</t>
  </si>
  <si>
    <t>Total Sources</t>
  </si>
  <si>
    <t>Transfers to Other Funds</t>
  </si>
  <si>
    <t>Sources of Funds for Expenditures</t>
  </si>
  <si>
    <t>Environmental Management</t>
  </si>
  <si>
    <t>Cooperative Extension Program</t>
  </si>
  <si>
    <t>Commonwealth Categorical Aid</t>
  </si>
  <si>
    <t>Federal Pass-Through</t>
  </si>
  <si>
    <t>Direct Federal Aid</t>
  </si>
  <si>
    <t>*</t>
  </si>
  <si>
    <t>Local Charges for Service</t>
  </si>
  <si>
    <t>Population</t>
  </si>
  <si>
    <t>Population (PCD)</t>
  </si>
  <si>
    <t>Population (EM)</t>
  </si>
  <si>
    <t>Population (CEP)</t>
  </si>
  <si>
    <r>
      <t xml:space="preserve">Real Estate 
Tax Rate 
TY2022 
</t>
    </r>
    <r>
      <rPr>
        <b/>
        <sz val="10"/>
        <color theme="0"/>
        <rFont val="Calibri"/>
        <family val="2"/>
        <scheme val="minor"/>
      </rPr>
      <t>(per $100 of Assessed Value)</t>
    </r>
  </si>
  <si>
    <r>
      <t xml:space="preserve">Total Real Estate 
Taxable Valuation 2022 
</t>
    </r>
    <r>
      <rPr>
        <b/>
        <sz val="10"/>
        <color theme="0"/>
        <rFont val="Calibri"/>
        <family val="2"/>
        <scheme val="minor"/>
      </rPr>
      <t>(in millions)</t>
    </r>
  </si>
  <si>
    <t xml:space="preserve">
General Operating 
and Interest</t>
  </si>
  <si>
    <t xml:space="preserve">Planning and Community Development </t>
  </si>
  <si>
    <t xml:space="preserve">Per Capita </t>
  </si>
  <si>
    <t xml:space="preserve">Percent of Average </t>
  </si>
  <si>
    <t xml:space="preserve">Percent of Expenditures </t>
  </si>
  <si>
    <t>Parks and Recreation</t>
  </si>
  <si>
    <t>Cultural Enrichment</t>
  </si>
  <si>
    <t>Public Libraries</t>
  </si>
  <si>
    <t>Federal 
Pass-Through</t>
  </si>
  <si>
    <t>Direct 
Federal Aid</t>
  </si>
  <si>
    <t>FOR THE YEAR ENDED JUNE 30, 2023</t>
  </si>
  <si>
    <t>EXHIBIT H: DEMOGRAPHIC AND TAX DATA</t>
  </si>
  <si>
    <t>EXHIBIT G: SUMMARY OF OUTSTANDING DEBT</t>
  </si>
  <si>
    <t>EXHIBIT F: SUMMARY OF ENTERPRISE ACTIVITIES</t>
  </si>
  <si>
    <t xml:space="preserve">EXHIBIT E: DEBT SERVICE FOR GENERAL GOVERNMENT </t>
  </si>
  <si>
    <t>EXHIBIT D: CAPITAL PROJECTS FOR GENERAL GOVERNMENT</t>
  </si>
  <si>
    <t>EXHIBIT C8: COMMUNITY DEVELOPMENT EXPENDITURES BY ACTIVITY</t>
  </si>
  <si>
    <t>EXHIBIT C7: PARKS, RECREATION, AND CULTURAL EXPENDITURES BY ACTIVITY</t>
  </si>
  <si>
    <t>Memo Only</t>
  </si>
  <si>
    <t>Instruction</t>
  </si>
  <si>
    <t>Administration, Attendance and Health</t>
  </si>
  <si>
    <t>Pupil Transportation Services</t>
  </si>
  <si>
    <t>Operation and Maintenance Services</t>
  </si>
  <si>
    <t>#</t>
  </si>
  <si>
    <t>State Expenditures Made on Behalf of the Local Government</t>
  </si>
  <si>
    <t>School Food Services and Other Non-Instructional Operations</t>
  </si>
  <si>
    <t>Contributions to Community Colleges</t>
  </si>
  <si>
    <t>EXHIBIT C6: EDUCATION EXPENDITURES BY ACTIVITY</t>
  </si>
  <si>
    <r>
      <rPr>
        <b/>
        <sz val="11"/>
        <color rgb="FFFF0000"/>
        <rFont val="Calibri"/>
        <family val="2"/>
        <scheme val="minor"/>
      </rPr>
      <t xml:space="preserve"># </t>
    </r>
    <r>
      <rPr>
        <i/>
        <sz val="10"/>
        <rFont val="Calibri"/>
        <family val="2"/>
        <scheme val="minor"/>
      </rPr>
      <t xml:space="preserve">In July 2022, the Alleghany County Public Schools and the City of Covington Public Schools were consolidated into a new school division, the Alleghany Highlands Public School Division. The Alleghany Highlands School Board is currently reported as part of Alleghany County in this Exhibit C-6 data. Our Office has not yet received information to allocate the School's financial activity between the County of Alleghany and City of Covington. Once received, our Office will allocate the School’s activity in an amended version of the 2023 report that will be published at a later time. </t>
    </r>
  </si>
  <si>
    <t>Health</t>
  </si>
  <si>
    <t>Behavioral Health and Developmental Services</t>
  </si>
  <si>
    <t>Sanitation and Waste Removal</t>
  </si>
  <si>
    <t>Law Enforcement and Traffic Control</t>
  </si>
  <si>
    <t>Fire and Rescue Services</t>
  </si>
  <si>
    <t>Correction and Detention</t>
  </si>
  <si>
    <t>Inspections</t>
  </si>
  <si>
    <t>Other Protection</t>
  </si>
  <si>
    <t>Sheriff</t>
  </si>
  <si>
    <t>Courts</t>
  </si>
  <si>
    <t>Commonwealth's Attorney</t>
  </si>
  <si>
    <t>Legislative</t>
  </si>
  <si>
    <t>General and Financial Administration</t>
  </si>
  <si>
    <t>Board of Elections</t>
  </si>
  <si>
    <t>Treasurer</t>
  </si>
  <si>
    <t>Print Shop</t>
  </si>
  <si>
    <t>From the Commonwealth</t>
  </si>
  <si>
    <t>Fines and Forfeitures</t>
  </si>
  <si>
    <t>Charges for Services</t>
  </si>
  <si>
    <t>Revenue from Use of Money and Property</t>
  </si>
  <si>
    <t>Miscellaneous</t>
  </si>
  <si>
    <t>Penalties</t>
  </si>
  <si>
    <t>Interest</t>
  </si>
  <si>
    <t>Revenue</t>
  </si>
  <si>
    <t>Local Revenue</t>
  </si>
  <si>
    <t>Transfers To</t>
  </si>
  <si>
    <t>Income Support Benefits Social Services</t>
  </si>
  <si>
    <t>Federal Expenditures Made on Behalf of the Local Government</t>
  </si>
  <si>
    <t>Tax Relief for the Elderly, Handicapped and Veterans</t>
  </si>
  <si>
    <t>EXHIBIT C5: HEALTH AND HUMAN SERVICES EXPENDITURES BY ACTIVITY</t>
  </si>
  <si>
    <t>Maintenance of Highways, Streets, Bridges, and Sidewalks</t>
  </si>
  <si>
    <t>Maintenance of General Buildings and Grounds</t>
  </si>
  <si>
    <t>EXHIBIT C4: PUBLIC WORKS EXPENDITURES BY ACTIVITY</t>
  </si>
  <si>
    <t>City/County Operated Institutions</t>
  </si>
  <si>
    <t>Probabtion Office</t>
  </si>
  <si>
    <t>Correction and Detention 
Reported Elements (Memo Only)</t>
  </si>
  <si>
    <t xml:space="preserve">
Sheriff</t>
  </si>
  <si>
    <t>Law Enforcement
Reported Elements (Memo Only)</t>
  </si>
  <si>
    <t>EXHIBIT C3: PUBLIC SAFETY EXPENDITURES BY ACTIVITY</t>
  </si>
  <si>
    <t>EXHIBIT C2: JUDICIAL ADMINISTRATION EXPENDITURES BY ACTIVITY</t>
  </si>
  <si>
    <t>Clerk of the Circuit Court</t>
  </si>
  <si>
    <t>Courts
Reported Elements (Memo Only)</t>
  </si>
  <si>
    <t>Commissioner of Revenue</t>
  </si>
  <si>
    <t>Data Processing</t>
  </si>
  <si>
    <t>Automotive Motor Pool</t>
  </si>
  <si>
    <t>Central Purchasing/ Central Stores</t>
  </si>
  <si>
    <t>Risk Management/ Self Insurance</t>
  </si>
  <si>
    <t>General and Financial Administration
Reported Elements (Memo Only)</t>
  </si>
  <si>
    <t>Total Expenditures</t>
  </si>
  <si>
    <t>Community Development
(Exhibit C-8)</t>
  </si>
  <si>
    <t>Parks, Recreation, 
and Cultural
(Exhibit C-7)</t>
  </si>
  <si>
    <t>Education
(Exhibit C-6)</t>
  </si>
  <si>
    <t>Health and Human Services
(Exhibit C-5)</t>
  </si>
  <si>
    <t>Public Works 
(Exhibit C-4)</t>
  </si>
  <si>
    <t>Public Safety 
(Exhibit C-3)</t>
  </si>
  <si>
    <t>Judicial Administration
(Exhibit C-2)</t>
  </si>
  <si>
    <t>General Government Administration
(Exhibit C-1)</t>
  </si>
  <si>
    <t>EXHIBIT C: SUMMARY OF MAINTENANCE AND OPERATIONS EXPENDITURES (BY FUNCTION)</t>
  </si>
  <si>
    <t>EXHIBIT C1: GENERAL GOVERNMENT ADMINISTRATION EXPEDITURES BY ACTIVITY</t>
  </si>
  <si>
    <r>
      <rPr>
        <b/>
        <sz val="11"/>
        <color rgb="FFFF0000"/>
        <rFont val="Calibri"/>
        <family val="2"/>
        <scheme val="minor"/>
      </rPr>
      <t xml:space="preserve"># </t>
    </r>
    <r>
      <rPr>
        <i/>
        <sz val="10"/>
        <rFont val="Calibri"/>
        <family val="2"/>
        <scheme val="minor"/>
      </rPr>
      <t xml:space="preserve">In July 2022, the Alleghany County Public Schools and the City of Covington Public Schools were consolidated into a new school division, the Alleghany Highlands Public School Division. The Alleghany Highlands School Board is currently reported as part of Alleghany County in the Exhibit C-6 data. Our Office has not yet received information to allocate the School's financial activity between the County of Alleghany and City of Covington. Once received, our Office will allocate the School’s activity in an amended version of the 2023 report that will be published at a later time. </t>
    </r>
  </si>
  <si>
    <t>Local Sales and Use Taxes</t>
  </si>
  <si>
    <t>Consumer Utility Taxes</t>
  </si>
  <si>
    <t>Business License Taxes</t>
  </si>
  <si>
    <t>Franchise License Taxes</t>
  </si>
  <si>
    <t>Motor Vehicle License Taxes</t>
  </si>
  <si>
    <t>Bank Stock Taxes</t>
  </si>
  <si>
    <t>Recordation and Will Taxes</t>
  </si>
  <si>
    <t xml:space="preserve"> Tobacco Taxes</t>
  </si>
  <si>
    <t xml:space="preserve"> Admission Taxes</t>
  </si>
  <si>
    <t>Hotel and Motel Room Taxes</t>
  </si>
  <si>
    <t>Restaurant Food Taxes</t>
  </si>
  <si>
    <t>Coal, Oil, and Gas Taxes</t>
  </si>
  <si>
    <t>Other Local Taxes</t>
  </si>
  <si>
    <t>Total Revenues</t>
  </si>
  <si>
    <t>Payments in Lieu of Taxes</t>
  </si>
  <si>
    <t>Non- Categorical Federal Aid</t>
  </si>
  <si>
    <t xml:space="preserve"> Categorical Federal Aid</t>
  </si>
  <si>
    <t>Non- Categorical State Aid</t>
  </si>
  <si>
    <t>Shared Expenses (Categorical)</t>
  </si>
  <si>
    <t xml:space="preserve"> Categorical State Aid</t>
  </si>
  <si>
    <t>Total from the Commonwealth</t>
  </si>
  <si>
    <t>Total from the Federal Government</t>
  </si>
  <si>
    <t>EXHIBIT B1: INTER-GOVERNMENTAL REVENUE</t>
  </si>
  <si>
    <t>Real Property</t>
  </si>
  <si>
    <t>Public Service Corporations</t>
  </si>
  <si>
    <t>Personal Property - General</t>
  </si>
  <si>
    <t>Personal Property - Mobile Home</t>
  </si>
  <si>
    <t>Machinery and Tools</t>
  </si>
  <si>
    <t>Merchants' Capital</t>
  </si>
  <si>
    <t>Total General Property Taxes</t>
  </si>
  <si>
    <t>General Property Taxes</t>
  </si>
  <si>
    <t>Percent of Revenue</t>
  </si>
  <si>
    <t xml:space="preserve">    Other Local Taxes 
(Exhibit B-2)</t>
  </si>
  <si>
    <t>Permits, Privilege Fees, and Regulatory Licenses</t>
  </si>
  <si>
    <t>Rental and Sale of Property</t>
  </si>
  <si>
    <t>Total Local Revenue</t>
  </si>
  <si>
    <t>EXHIBIT B2: OTHER LOCAL TAXES</t>
  </si>
  <si>
    <t>EXHIBIT B: LOCAL REVENUE</t>
  </si>
  <si>
    <t>Population (Note 1-B)</t>
  </si>
  <si>
    <t>Exhibit B</t>
  </si>
  <si>
    <t>Exhibit B-1</t>
  </si>
  <si>
    <t>Total Revenue</t>
  </si>
  <si>
    <t>Non-Revenue Receipts</t>
  </si>
  <si>
    <t>Transfers from Other Funds</t>
  </si>
  <si>
    <t>Total Sources Available</t>
  </si>
  <si>
    <t xml:space="preserve">Maintenance and Operation Expenditures </t>
  </si>
  <si>
    <t>Percent of Average</t>
  </si>
  <si>
    <t>Exhibit C</t>
  </si>
  <si>
    <t>General Government Capital Projects</t>
  </si>
  <si>
    <t>General Government  Debt Service</t>
  </si>
  <si>
    <t>Enterprise Operations</t>
  </si>
  <si>
    <t>Expenditures, Transfers, and Contributions</t>
  </si>
  <si>
    <t>NOTES:</t>
  </si>
  <si>
    <t>(1) For detailed explanation of information in this exhibit, refer to the Notes to the Comparative Report, located in the separate "2023 Footnotes.docx" electronic Word file. See Table of Contents tab for a direct hyperlink to the Footnotes file.</t>
  </si>
  <si>
    <t>EXHIBIT A: SUMMARY OF GENERAL GOVERNMENT REVENUES AND EXPENDITURES</t>
  </si>
  <si>
    <t>(2) Towns are excluded from presentation in this exhibit due to a lack of available and complete data.</t>
  </si>
  <si>
    <t>Non- Departmental</t>
  </si>
  <si>
    <t>Total State Expenditures Made on Behalf of the Local Government</t>
  </si>
  <si>
    <t>Total Federal Expenditures Made on Behalf of the Local Government</t>
  </si>
  <si>
    <t>Comparative Report of Local Government Revenues and Expenditures</t>
  </si>
  <si>
    <t>Table of Contents</t>
  </si>
  <si>
    <t xml:space="preserve">Exhibit </t>
  </si>
  <si>
    <t>A</t>
  </si>
  <si>
    <t>B</t>
  </si>
  <si>
    <t>B-1</t>
  </si>
  <si>
    <t>Inter-Governmental Revenue</t>
  </si>
  <si>
    <t>B-2</t>
  </si>
  <si>
    <t>C</t>
  </si>
  <si>
    <t>Summary of Maintenance and Operation Expenditures</t>
  </si>
  <si>
    <t>C-1</t>
  </si>
  <si>
    <t>General Government Administration Expenditures by Activity</t>
  </si>
  <si>
    <t>C-2</t>
  </si>
  <si>
    <t>Judicial Administration Expenditures by Activity</t>
  </si>
  <si>
    <t>C-3</t>
  </si>
  <si>
    <t>Public Safety Expenditures by Activity</t>
  </si>
  <si>
    <t>C-4</t>
  </si>
  <si>
    <t>Public Works Expenditures by Activity</t>
  </si>
  <si>
    <t>C-5</t>
  </si>
  <si>
    <t>Health and Human Services Expenditures by Activity</t>
  </si>
  <si>
    <t>C-6</t>
  </si>
  <si>
    <t>Education Expenditures by Activity</t>
  </si>
  <si>
    <t>C-7</t>
  </si>
  <si>
    <t>Parks, Recreation, and Cultural Expenditures by Activity</t>
  </si>
  <si>
    <t>C-8</t>
  </si>
  <si>
    <t>Community Development Expenditures by Activity</t>
  </si>
  <si>
    <t>D</t>
  </si>
  <si>
    <t>Capital Projects for General Government</t>
  </si>
  <si>
    <t>E</t>
  </si>
  <si>
    <t>Debt Service for General Government</t>
  </si>
  <si>
    <t>F</t>
  </si>
  <si>
    <t>Summary of Enterprise Activities</t>
  </si>
  <si>
    <t>G</t>
  </si>
  <si>
    <t>Summary of Outstanding Debt</t>
  </si>
  <si>
    <t>H</t>
  </si>
  <si>
    <t>Demographic and Tax Data</t>
  </si>
  <si>
    <t>G r o s s   D e b t</t>
  </si>
  <si>
    <t>Summary of General Government Revenues and Expenditures</t>
  </si>
  <si>
    <t>Year Ended June 30, 2023</t>
  </si>
  <si>
    <t>Notes to Comparative Report of Local Government Revenues and Expenditures (2023 Footnotes.xlsx)</t>
  </si>
  <si>
    <r>
      <rPr>
        <b/>
        <sz val="11"/>
        <color rgb="FFFF0000"/>
        <rFont val="Calibri"/>
        <family val="2"/>
        <scheme val="minor"/>
      </rPr>
      <t>#</t>
    </r>
    <r>
      <rPr>
        <sz val="10"/>
        <rFont val="Calibri"/>
        <family val="2"/>
        <scheme val="minor"/>
      </rPr>
      <t xml:space="preserve"> </t>
    </r>
    <r>
      <rPr>
        <i/>
        <sz val="10"/>
        <rFont val="Calibri"/>
        <family val="2"/>
        <scheme val="minor"/>
      </rPr>
      <t xml:space="preserve">Locality has not submitted its required transmittal financial data as of the date of this report; therefore, the data is not included in this report issuance. The Code of Virginia § 15.2-2510 requires this reporting to be submitted by December 15 each year along with the locality's audited financial report.  Our Office will include the locality's data in an amended version of this report after all delayed localities submit their transmittal data and audited financial report.  See footnote three in the Notes to the Comparative Report for further information. </t>
    </r>
  </si>
  <si>
    <r>
      <rPr>
        <b/>
        <sz val="11"/>
        <color indexed="10"/>
        <rFont val="Calibri"/>
        <family val="2"/>
      </rPr>
      <t>**</t>
    </r>
    <r>
      <rPr>
        <sz val="11"/>
        <rFont val="Calibri"/>
        <family val="2"/>
      </rPr>
      <t xml:space="preserve"> </t>
    </r>
    <r>
      <rPr>
        <i/>
        <sz val="10"/>
        <rFont val="Calibri"/>
        <family val="2"/>
      </rPr>
      <t>In July 2022, the Alleghany County Public Schools and the City of Covington Public Schools were consolidated into a new school division, the Alleghany Highlands Public School Division.  The Virginia Department of Education allocates the ADM data for the new School Division as part of the County of Alleghany.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</si>
</sst>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0_);_(&quot;$&quot;* \(#,##0\);_(&quot;$&quot;* &quot;-&quot;_);_(@_)"/>
    <numFmt numFmtId="44" formatCode="_(&quot;$&quot;* #,##0.00_);_(&quot;$&quot;* \(#,##0.00\);_(&quot;$&quot;* &quot;-&quot;??_);_(@_)"/>
    <numFmt numFmtId="43" formatCode="_(* #,##0.00_);_(* \(#,##0.00\);_(* &quot;-&quot;??_);_(@_)"/>
    <numFmt numFmtId="164" formatCode="0.0"/>
    <numFmt numFmtId="165" formatCode="0.000"/>
    <numFmt numFmtId="166" formatCode="_(* #,##0_);_(* \(#,##0\);_(* &quot;-&quot;??_);_(@_)"/>
    <numFmt numFmtId="167" formatCode="_(* #,##0.0_);_(* \(#,##0.0\);_(* &quot;-&quot;??_);_(@_)"/>
    <numFmt numFmtId="168" formatCode="_(* #,##0.000_);_(* \(#,##0.000\);_(* &quot;-&quot;??_);_(@_)"/>
    <numFmt numFmtId="169" formatCode="#,##0.0"/>
    <numFmt numFmtId="170" formatCode="General_)"/>
    <numFmt numFmtId="171" formatCode="_(&quot;$&quot;* #,##0_);_(&quot;$&quot;* \(#,##0\);_(&quot;$&quot;* &quot;-&quot;??_);_(@_)"/>
    <numFmt numFmtId="172" formatCode="0_)"/>
    <numFmt numFmtId="173" formatCode="General_);[Red]\-General_)"/>
  </numFmts>
  <fonts count="44" x14ac:knownFonts="1">
    <font>
      <sz val="10"/>
      <name val="Arial"/>
      <family val="2"/>
    </font>
    <font>
      <sz val="11"/>
      <color theme="1"/>
      <name val="Calibri"/>
      <family val="2"/>
      <scheme val="minor"/>
    </font>
    <font>
      <b/>
      <sz val="11"/>
      <color theme="0"/>
      <name val="Calibri"/>
      <family val="2"/>
      <scheme val="minor"/>
    </font>
    <font>
      <sz val="10"/>
      <name val="Arial"/>
      <family val="2"/>
    </font>
    <font>
      <sz val="10"/>
      <name val="Calibri"/>
      <family val="2"/>
      <scheme val="minor"/>
    </font>
    <font>
      <sz val="11"/>
      <name val="Calibri"/>
      <family val="2"/>
      <scheme val="minor"/>
    </font>
    <font>
      <b/>
      <sz val="10"/>
      <color indexed="10"/>
      <name val="Calibri"/>
      <family val="2"/>
    </font>
    <font>
      <b/>
      <sz val="10"/>
      <name val="Calibri"/>
      <family val="2"/>
      <scheme val="minor"/>
    </font>
    <font>
      <sz val="10"/>
      <name val="MS Serif"/>
      <family val="1"/>
    </font>
    <font>
      <sz val="10"/>
      <color indexed="14"/>
      <name val="Calibri"/>
      <family val="2"/>
      <scheme val="minor"/>
    </font>
    <font>
      <b/>
      <sz val="10"/>
      <color theme="3"/>
      <name val="Calibri"/>
      <family val="2"/>
      <scheme val="minor"/>
    </font>
    <font>
      <vertAlign val="superscript"/>
      <sz val="10"/>
      <name val="Calibri"/>
      <family val="2"/>
      <scheme val="minor"/>
    </font>
    <font>
      <b/>
      <sz val="11"/>
      <color theme="4"/>
      <name val="Calibri"/>
      <family val="2"/>
      <scheme val="minor"/>
    </font>
    <font>
      <sz val="10"/>
      <color theme="1"/>
      <name val="Calibri"/>
      <family val="2"/>
      <scheme val="minor"/>
    </font>
    <font>
      <b/>
      <sz val="10"/>
      <color theme="0"/>
      <name val="Calibri"/>
      <family val="2"/>
      <scheme val="minor"/>
    </font>
    <font>
      <sz val="8"/>
      <name val="Helv"/>
    </font>
    <font>
      <sz val="9"/>
      <name val="Calibri"/>
      <family val="2"/>
      <scheme val="minor"/>
    </font>
    <font>
      <sz val="8.5"/>
      <name val="Calibri"/>
      <family val="2"/>
      <scheme val="minor"/>
    </font>
    <font>
      <sz val="8"/>
      <name val="Calibri"/>
      <family val="2"/>
      <scheme val="minor"/>
    </font>
    <font>
      <b/>
      <sz val="11"/>
      <name val="Calibri"/>
      <family val="2"/>
      <scheme val="minor"/>
    </font>
    <font>
      <sz val="6"/>
      <name val="MS Serif"/>
      <family val="1"/>
    </font>
    <font>
      <sz val="10"/>
      <name val="Helv"/>
    </font>
    <font>
      <b/>
      <sz val="10"/>
      <color theme="1"/>
      <name val="Calibri"/>
      <family val="2"/>
      <scheme val="minor"/>
    </font>
    <font>
      <sz val="9.5"/>
      <name val="Calibri"/>
      <family val="2"/>
      <scheme val="minor"/>
    </font>
    <font>
      <sz val="11"/>
      <name val="Arial"/>
      <family val="2"/>
    </font>
    <font>
      <b/>
      <sz val="10"/>
      <color theme="4"/>
      <name val="Calibri"/>
      <family val="2"/>
      <scheme val="minor"/>
    </font>
    <font>
      <b/>
      <sz val="10"/>
      <color theme="4"/>
      <name val="Arial"/>
      <family val="2"/>
    </font>
    <font>
      <i/>
      <sz val="10"/>
      <name val="Calibri"/>
      <family val="2"/>
      <scheme val="minor"/>
    </font>
    <font>
      <b/>
      <i/>
      <sz val="10"/>
      <color theme="4"/>
      <name val="Calibri"/>
      <family val="2"/>
      <scheme val="minor"/>
    </font>
    <font>
      <b/>
      <sz val="11"/>
      <color rgb="FFFF0000"/>
      <name val="Calibri"/>
      <family val="2"/>
      <scheme val="minor"/>
    </font>
    <font>
      <b/>
      <sz val="12"/>
      <color theme="4"/>
      <name val="Calibri"/>
      <family val="2"/>
      <scheme val="minor"/>
    </font>
    <font>
      <sz val="12"/>
      <name val="Arial"/>
      <family val="2"/>
    </font>
    <font>
      <sz val="10"/>
      <color rgb="FFFF0000"/>
      <name val="Calibri"/>
      <family val="2"/>
      <scheme val="minor"/>
    </font>
    <font>
      <b/>
      <sz val="10"/>
      <color rgb="FFFF0000"/>
      <name val="Calibri"/>
      <family val="2"/>
      <scheme val="minor"/>
    </font>
    <font>
      <sz val="12"/>
      <name val="Calibri"/>
      <family val="2"/>
      <scheme val="minor"/>
    </font>
    <font>
      <b/>
      <sz val="11"/>
      <color indexed="10"/>
      <name val="Calibri"/>
      <family val="2"/>
    </font>
    <font>
      <sz val="11"/>
      <name val="Calibri"/>
      <family val="2"/>
    </font>
    <font>
      <i/>
      <sz val="10"/>
      <name val="Calibri"/>
      <family val="2"/>
    </font>
    <font>
      <u/>
      <sz val="8"/>
      <color theme="10"/>
      <name val="Helv"/>
    </font>
    <font>
      <sz val="14"/>
      <name val="Calibri"/>
      <family val="2"/>
      <scheme val="minor"/>
    </font>
    <font>
      <sz val="14"/>
      <color theme="1"/>
      <name val="Calibri"/>
      <family val="2"/>
      <scheme val="minor"/>
    </font>
    <font>
      <u/>
      <sz val="14"/>
      <color theme="10"/>
      <name val="Calibri"/>
      <family val="2"/>
      <scheme val="minor"/>
    </font>
    <font>
      <b/>
      <sz val="14"/>
      <color theme="4"/>
      <name val="Calibri"/>
      <family val="2"/>
      <scheme val="minor"/>
    </font>
    <font>
      <u/>
      <sz val="10"/>
      <color theme="10"/>
      <name val="Arial"/>
      <family val="2"/>
    </font>
  </fonts>
  <fills count="4">
    <fill>
      <patternFill patternType="none"/>
    </fill>
    <fill>
      <patternFill patternType="gray125"/>
    </fill>
    <fill>
      <patternFill patternType="solid">
        <fgColor theme="4"/>
        <bgColor theme="4"/>
      </patternFill>
    </fill>
    <fill>
      <patternFill patternType="solid">
        <fgColor theme="0" tint="-0.14999847407452621"/>
        <bgColor theme="0" tint="-0.14999847407452621"/>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theme="1"/>
      </bottom>
      <diagonal/>
    </border>
    <border>
      <left/>
      <right/>
      <top style="medium">
        <color theme="1"/>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double">
        <color indexed="64"/>
      </bottom>
      <diagonal/>
    </border>
    <border>
      <left/>
      <right/>
      <top style="thin">
        <color indexed="8"/>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8"/>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medium">
        <color theme="1"/>
      </top>
      <bottom style="medium">
        <color indexed="64"/>
      </bottom>
      <diagonal/>
    </border>
    <border>
      <left/>
      <right style="medium">
        <color indexed="64"/>
      </right>
      <top style="medium">
        <color theme="1"/>
      </top>
      <bottom style="medium">
        <color indexed="64"/>
      </bottom>
      <diagonal/>
    </border>
    <border>
      <left/>
      <right/>
      <top style="medium">
        <color theme="1"/>
      </top>
      <bottom style="medium">
        <color indexed="64"/>
      </bottom>
      <diagonal/>
    </border>
  </borders>
  <cellStyleXfs count="12">
    <xf numFmtId="0" fontId="0" fillId="0" borderId="0"/>
    <xf numFmtId="43" fontId="3" fillId="0" borderId="0" applyFont="0" applyFill="0" applyBorder="0" applyAlignment="0" applyProtection="0"/>
    <xf numFmtId="43" fontId="8" fillId="0" borderId="0" applyFont="0" applyFill="0" applyBorder="0" applyAlignment="0" applyProtection="0"/>
    <xf numFmtId="170" fontId="15" fillId="0" borderId="0"/>
    <xf numFmtId="44" fontId="20" fillId="0" borderId="0" applyFont="0" applyFill="0" applyBorder="0" applyAlignment="0" applyProtection="0"/>
    <xf numFmtId="43" fontId="20" fillId="0" borderId="0" applyFont="0" applyFill="0" applyBorder="0" applyAlignment="0" applyProtection="0"/>
    <xf numFmtId="44" fontId="8" fillId="0" borderId="0" applyFont="0" applyFill="0" applyBorder="0" applyAlignment="0" applyProtection="0"/>
    <xf numFmtId="173" fontId="15" fillId="0" borderId="0"/>
    <xf numFmtId="170" fontId="15" fillId="0" borderId="0"/>
    <xf numFmtId="0" fontId="1" fillId="0" borderId="0"/>
    <xf numFmtId="170" fontId="38" fillId="0" borderId="0" applyNumberFormat="0" applyFill="0" applyBorder="0" applyAlignment="0" applyProtection="0"/>
    <xf numFmtId="0" fontId="43" fillId="0" borderId="0" applyNumberFormat="0" applyFill="0" applyBorder="0" applyAlignment="0" applyProtection="0"/>
  </cellStyleXfs>
  <cellXfs count="456">
    <xf numFmtId="0" fontId="0" fillId="0" borderId="0" xfId="0"/>
    <xf numFmtId="0" fontId="4" fillId="0" borderId="0" xfId="0" applyFont="1" applyAlignment="1">
      <alignment vertical="center"/>
    </xf>
    <xf numFmtId="0" fontId="4" fillId="0" borderId="0" xfId="0" applyFont="1" applyAlignment="1">
      <alignment horizontal="right" vertical="center"/>
    </xf>
    <xf numFmtId="3" fontId="4" fillId="0" borderId="0" xfId="0" applyNumberFormat="1" applyFont="1" applyAlignment="1">
      <alignment horizontal="left" vertical="center"/>
    </xf>
    <xf numFmtId="0" fontId="4" fillId="0" borderId="0" xfId="0" applyFont="1" applyAlignment="1">
      <alignment horizontal="center" vertical="center"/>
    </xf>
    <xf numFmtId="3" fontId="4" fillId="0" borderId="0" xfId="0" quotePrefix="1" applyNumberFormat="1" applyFont="1" applyAlignment="1">
      <alignment horizontal="center" vertical="center"/>
    </xf>
    <xf numFmtId="3" fontId="4" fillId="0" borderId="0" xfId="0" applyNumberFormat="1" applyFont="1" applyAlignment="1">
      <alignment horizontal="center" vertical="center"/>
    </xf>
    <xf numFmtId="165" fontId="4" fillId="0" borderId="0" xfId="0" applyNumberFormat="1" applyFont="1" applyAlignment="1">
      <alignment horizontal="center" vertical="center"/>
    </xf>
    <xf numFmtId="167" fontId="4" fillId="0" borderId="0" xfId="1" applyNumberFormat="1" applyFont="1" applyFill="1" applyBorder="1" applyAlignment="1">
      <alignment vertical="center"/>
    </xf>
    <xf numFmtId="166" fontId="4" fillId="0" borderId="0" xfId="0" applyNumberFormat="1" applyFont="1" applyAlignment="1">
      <alignment vertical="center"/>
    </xf>
    <xf numFmtId="4" fontId="4" fillId="0" borderId="0" xfId="0" applyNumberFormat="1" applyFont="1" applyAlignment="1">
      <alignment vertical="center"/>
    </xf>
    <xf numFmtId="43" fontId="4" fillId="0" borderId="0" xfId="0" applyNumberFormat="1" applyFont="1" applyAlignment="1">
      <alignment horizontal="right" vertical="center"/>
    </xf>
    <xf numFmtId="3" fontId="7" fillId="0" borderId="0" xfId="0" applyNumberFormat="1" applyFont="1" applyAlignment="1">
      <alignment horizontal="right" vertical="center"/>
    </xf>
    <xf numFmtId="167" fontId="4" fillId="0" borderId="0" xfId="0" applyNumberFormat="1" applyFont="1" applyAlignment="1">
      <alignment horizontal="right" vertical="center"/>
    </xf>
    <xf numFmtId="168" fontId="4" fillId="0" borderId="0" xfId="0" applyNumberFormat="1" applyFont="1" applyAlignment="1">
      <alignment horizontal="right" vertical="center"/>
    </xf>
    <xf numFmtId="164" fontId="4" fillId="0" borderId="0" xfId="0" applyNumberFormat="1" applyFont="1" applyAlignment="1">
      <alignment horizontal="right" vertical="center"/>
    </xf>
    <xf numFmtId="3" fontId="4" fillId="0" borderId="0" xfId="0" applyNumberFormat="1" applyFont="1" applyAlignment="1">
      <alignment horizontal="right" vertical="center"/>
    </xf>
    <xf numFmtId="169" fontId="4" fillId="0" borderId="0" xfId="0" applyNumberFormat="1" applyFont="1" applyAlignment="1">
      <alignment horizontal="right" vertical="center"/>
    </xf>
    <xf numFmtId="3" fontId="4" fillId="0" borderId="0" xfId="0" applyNumberFormat="1" applyFont="1" applyAlignment="1">
      <alignment vertical="center"/>
    </xf>
    <xf numFmtId="0" fontId="4" fillId="0" borderId="0" xfId="0" applyFont="1" applyAlignment="1">
      <alignment horizontal="left" vertical="center"/>
    </xf>
    <xf numFmtId="166" fontId="9" fillId="0" borderId="0" xfId="1" applyNumberFormat="1" applyFont="1" applyFill="1" applyBorder="1" applyAlignment="1">
      <alignment vertical="center"/>
    </xf>
    <xf numFmtId="0" fontId="10" fillId="0" borderId="1" xfId="0" quotePrefix="1" applyFont="1" applyBorder="1" applyAlignment="1">
      <alignment horizontal="left" vertical="center"/>
    </xf>
    <xf numFmtId="3" fontId="4" fillId="0" borderId="2" xfId="0" applyNumberFormat="1" applyFont="1" applyBorder="1" applyAlignment="1">
      <alignment vertical="center"/>
    </xf>
    <xf numFmtId="4" fontId="4" fillId="0" borderId="2" xfId="0" applyNumberFormat="1" applyFont="1" applyBorder="1" applyAlignment="1">
      <alignment vertical="center"/>
    </xf>
    <xf numFmtId="164" fontId="4" fillId="0" borderId="2" xfId="0" applyNumberFormat="1" applyFont="1" applyBorder="1" applyAlignment="1">
      <alignment horizontal="right" vertical="center"/>
    </xf>
    <xf numFmtId="0" fontId="4" fillId="0" borderId="0" xfId="0" quotePrefix="1" applyFont="1" applyAlignment="1">
      <alignment horizontal="left" vertical="center"/>
    </xf>
    <xf numFmtId="165" fontId="4" fillId="0" borderId="0" xfId="0" applyNumberFormat="1" applyFont="1" applyAlignment="1">
      <alignment horizontal="right" vertical="center"/>
    </xf>
    <xf numFmtId="165" fontId="4" fillId="0" borderId="0" xfId="0" applyNumberFormat="1" applyFont="1" applyAlignment="1">
      <alignment horizontal="left" vertical="center"/>
    </xf>
    <xf numFmtId="0" fontId="11" fillId="0" borderId="0" xfId="0" applyFont="1" applyAlignment="1">
      <alignment horizontal="left" vertical="center"/>
    </xf>
    <xf numFmtId="165" fontId="11" fillId="0" borderId="0" xfId="0" applyNumberFormat="1" applyFont="1" applyAlignment="1">
      <alignment horizontal="left" vertical="center"/>
    </xf>
    <xf numFmtId="3" fontId="11" fillId="0" borderId="0" xfId="0" applyNumberFormat="1" applyFont="1" applyAlignment="1">
      <alignment horizontal="left" vertical="center"/>
    </xf>
    <xf numFmtId="3" fontId="4" fillId="0" borderId="0" xfId="0" quotePrefix="1" applyNumberFormat="1" applyFont="1" applyAlignment="1">
      <alignment horizontal="right" vertical="center"/>
    </xf>
    <xf numFmtId="0" fontId="13" fillId="3" borderId="11" xfId="0" applyFont="1" applyFill="1" applyBorder="1" applyAlignment="1">
      <alignment horizontal="right" vertical="center"/>
    </xf>
    <xf numFmtId="0" fontId="13" fillId="3" borderId="11" xfId="0" applyFont="1" applyFill="1" applyBorder="1" applyAlignment="1">
      <alignment vertical="center"/>
    </xf>
    <xf numFmtId="166" fontId="13" fillId="3" borderId="11" xfId="2" applyNumberFormat="1" applyFont="1" applyFill="1" applyBorder="1" applyAlignment="1">
      <alignment vertical="center"/>
    </xf>
    <xf numFmtId="39" fontId="13" fillId="3" borderId="11" xfId="1" applyNumberFormat="1" applyFont="1" applyFill="1" applyBorder="1" applyAlignment="1">
      <alignment vertical="center"/>
    </xf>
    <xf numFmtId="4" fontId="13" fillId="3" borderId="11" xfId="0" applyNumberFormat="1" applyFont="1" applyFill="1" applyBorder="1" applyAlignment="1">
      <alignment horizontal="right" vertical="center"/>
    </xf>
    <xf numFmtId="167" fontId="13" fillId="3" borderId="11" xfId="1" applyNumberFormat="1" applyFont="1" applyFill="1" applyBorder="1" applyAlignment="1">
      <alignment vertical="center"/>
    </xf>
    <xf numFmtId="166" fontId="13" fillId="3" borderId="11" xfId="1" applyNumberFormat="1" applyFont="1" applyFill="1" applyBorder="1" applyAlignment="1">
      <alignment vertical="center"/>
    </xf>
    <xf numFmtId="168" fontId="13" fillId="3" borderId="11" xfId="1" applyNumberFormat="1" applyFont="1" applyFill="1" applyBorder="1" applyAlignment="1">
      <alignment vertical="center"/>
    </xf>
    <xf numFmtId="42" fontId="13" fillId="3" borderId="11" xfId="1" applyNumberFormat="1" applyFont="1" applyFill="1" applyBorder="1" applyAlignment="1">
      <alignment vertical="center"/>
    </xf>
    <xf numFmtId="0" fontId="13" fillId="0" borderId="0" xfId="0" applyFont="1" applyAlignment="1">
      <alignment horizontal="right" vertical="center"/>
    </xf>
    <xf numFmtId="0" fontId="13" fillId="0" borderId="0" xfId="0" applyFont="1" applyAlignment="1">
      <alignment vertical="center"/>
    </xf>
    <xf numFmtId="166" fontId="13" fillId="0" borderId="0" xfId="2" applyNumberFormat="1" applyFont="1" applyAlignment="1">
      <alignment vertical="center"/>
    </xf>
    <xf numFmtId="39" fontId="13" fillId="0" borderId="0" xfId="1" applyNumberFormat="1" applyFont="1" applyBorder="1" applyAlignment="1">
      <alignment vertical="center"/>
    </xf>
    <xf numFmtId="4" fontId="13" fillId="0" borderId="0" xfId="0" applyNumberFormat="1" applyFont="1" applyAlignment="1">
      <alignment horizontal="right" vertical="center"/>
    </xf>
    <xf numFmtId="167" fontId="13" fillId="0" borderId="0" xfId="1" applyNumberFormat="1" applyFont="1" applyBorder="1" applyAlignment="1">
      <alignment vertical="center"/>
    </xf>
    <xf numFmtId="166" fontId="13" fillId="0" borderId="0" xfId="1" applyNumberFormat="1" applyFont="1" applyBorder="1" applyAlignment="1">
      <alignment vertical="center"/>
    </xf>
    <xf numFmtId="168" fontId="13" fillId="0" borderId="0" xfId="1" applyNumberFormat="1" applyFont="1" applyBorder="1" applyAlignment="1">
      <alignment vertical="center"/>
    </xf>
    <xf numFmtId="0" fontId="13" fillId="3" borderId="0" xfId="0" applyFont="1" applyFill="1" applyAlignment="1">
      <alignment horizontal="right" vertical="center"/>
    </xf>
    <xf numFmtId="0" fontId="13" fillId="3" borderId="0" xfId="0" applyFont="1" applyFill="1" applyAlignment="1">
      <alignment vertical="center"/>
    </xf>
    <xf numFmtId="166" fontId="13" fillId="3" borderId="0" xfId="2" applyNumberFormat="1" applyFont="1" applyFill="1" applyAlignment="1">
      <alignment vertical="center"/>
    </xf>
    <xf numFmtId="39" fontId="13" fillId="3" borderId="0" xfId="1" applyNumberFormat="1" applyFont="1" applyFill="1" applyBorder="1" applyAlignment="1">
      <alignment vertical="center"/>
    </xf>
    <xf numFmtId="4" fontId="13" fillId="3" borderId="0" xfId="0" applyNumberFormat="1" applyFont="1" applyFill="1" applyAlignment="1">
      <alignment horizontal="right" vertical="center"/>
    </xf>
    <xf numFmtId="167" fontId="13" fillId="3" borderId="0" xfId="1" applyNumberFormat="1" applyFont="1" applyFill="1" applyBorder="1" applyAlignment="1">
      <alignment vertical="center"/>
    </xf>
    <xf numFmtId="166" fontId="13" fillId="3" borderId="0" xfId="1" applyNumberFormat="1" applyFont="1" applyFill="1" applyBorder="1" applyAlignment="1">
      <alignment vertical="center"/>
    </xf>
    <xf numFmtId="168" fontId="13" fillId="3" borderId="0" xfId="1" applyNumberFormat="1" applyFont="1" applyFill="1" applyBorder="1" applyAlignment="1">
      <alignment vertical="center"/>
    </xf>
    <xf numFmtId="0" fontId="13" fillId="3" borderId="9" xfId="0" applyFont="1" applyFill="1" applyBorder="1" applyAlignment="1">
      <alignment horizontal="right" vertical="center"/>
    </xf>
    <xf numFmtId="166" fontId="13" fillId="3" borderId="9" xfId="2" applyNumberFormat="1" applyFont="1" applyFill="1" applyBorder="1" applyAlignment="1">
      <alignment vertical="center"/>
    </xf>
    <xf numFmtId="39" fontId="13" fillId="3" borderId="9" xfId="1" applyNumberFormat="1" applyFont="1" applyFill="1" applyBorder="1" applyAlignment="1">
      <alignment vertical="center"/>
    </xf>
    <xf numFmtId="4" fontId="13" fillId="3" borderId="9" xfId="0" applyNumberFormat="1" applyFont="1" applyFill="1" applyBorder="1" applyAlignment="1">
      <alignment horizontal="right" vertical="center"/>
    </xf>
    <xf numFmtId="167" fontId="13" fillId="3" borderId="9" xfId="1" applyNumberFormat="1" applyFont="1" applyFill="1" applyBorder="1" applyAlignment="1">
      <alignment vertical="center"/>
    </xf>
    <xf numFmtId="166" fontId="13" fillId="3" borderId="9" xfId="1" applyNumberFormat="1" applyFont="1" applyFill="1" applyBorder="1" applyAlignment="1">
      <alignment vertical="center"/>
    </xf>
    <xf numFmtId="168" fontId="13" fillId="3" borderId="9" xfId="1" applyNumberFormat="1" applyFont="1" applyFill="1" applyBorder="1" applyAlignment="1">
      <alignment vertical="center"/>
    </xf>
    <xf numFmtId="170" fontId="12" fillId="0" borderId="0" xfId="3" applyFont="1" applyAlignment="1">
      <alignment horizontal="center" vertical="center"/>
    </xf>
    <xf numFmtId="170" fontId="16" fillId="0" borderId="0" xfId="3" applyFont="1" applyAlignment="1">
      <alignment vertical="center"/>
    </xf>
    <xf numFmtId="170" fontId="12" fillId="0" borderId="0" xfId="3" quotePrefix="1" applyFont="1" applyAlignment="1">
      <alignment horizontal="center" vertical="center"/>
    </xf>
    <xf numFmtId="170" fontId="17" fillId="0" borderId="0" xfId="3" applyFont="1" applyAlignment="1">
      <alignment vertical="center"/>
    </xf>
    <xf numFmtId="170" fontId="18" fillId="0" borderId="0" xfId="3" applyFont="1" applyAlignment="1">
      <alignment vertical="center"/>
    </xf>
    <xf numFmtId="170" fontId="18" fillId="0" borderId="0" xfId="3" applyFont="1" applyAlignment="1">
      <alignment horizontal="center" vertical="center"/>
    </xf>
    <xf numFmtId="170" fontId="4" fillId="0" borderId="0" xfId="3" applyFont="1" applyAlignment="1">
      <alignment vertical="center"/>
    </xf>
    <xf numFmtId="170" fontId="7" fillId="0" borderId="0" xfId="3" applyFont="1" applyAlignment="1">
      <alignment horizontal="center" vertical="center"/>
    </xf>
    <xf numFmtId="171" fontId="4" fillId="0" borderId="0" xfId="4" applyNumberFormat="1" applyFont="1" applyFill="1" applyBorder="1" applyAlignment="1" applyProtection="1">
      <alignment vertical="center"/>
    </xf>
    <xf numFmtId="166" fontId="4" fillId="0" borderId="0" xfId="5" applyNumberFormat="1" applyFont="1" applyFill="1" applyBorder="1" applyAlignment="1" applyProtection="1">
      <alignment vertical="center"/>
    </xf>
    <xf numFmtId="171" fontId="18" fillId="0" borderId="0" xfId="4" applyNumberFormat="1" applyFont="1" applyFill="1" applyAlignment="1" applyProtection="1">
      <alignment vertical="center"/>
    </xf>
    <xf numFmtId="170" fontId="4" fillId="0" borderId="0" xfId="3" applyFont="1" applyAlignment="1">
      <alignment horizontal="center" vertical="center"/>
    </xf>
    <xf numFmtId="170" fontId="21" fillId="0" borderId="0" xfId="3" applyFont="1"/>
    <xf numFmtId="44" fontId="4" fillId="0" borderId="0" xfId="4" applyFont="1" applyBorder="1" applyAlignment="1" applyProtection="1">
      <alignment vertical="center"/>
    </xf>
    <xf numFmtId="170" fontId="18" fillId="0" borderId="0" xfId="3" quotePrefix="1" applyFont="1" applyAlignment="1">
      <alignment horizontal="left" vertical="center"/>
    </xf>
    <xf numFmtId="170" fontId="16" fillId="0" borderId="0" xfId="3" quotePrefix="1" applyFont="1" applyAlignment="1">
      <alignment horizontal="left" vertical="center"/>
    </xf>
    <xf numFmtId="170" fontId="16" fillId="0" borderId="0" xfId="3" applyFont="1" applyAlignment="1">
      <alignment horizontal="right" vertical="center"/>
    </xf>
    <xf numFmtId="170" fontId="18" fillId="0" borderId="0" xfId="3" applyFont="1"/>
    <xf numFmtId="170" fontId="19" fillId="0" borderId="0" xfId="3" applyFont="1" applyAlignment="1">
      <alignment vertical="center"/>
    </xf>
    <xf numFmtId="170" fontId="7" fillId="0" borderId="0" xfId="3" applyFont="1" applyAlignment="1">
      <alignment vertical="center"/>
    </xf>
    <xf numFmtId="170" fontId="12" fillId="0" borderId="0" xfId="3" applyFont="1" applyAlignment="1">
      <alignment vertical="center"/>
    </xf>
    <xf numFmtId="170" fontId="12" fillId="0" borderId="0" xfId="3" quotePrefix="1" applyFont="1" applyAlignment="1">
      <alignment vertical="center"/>
    </xf>
    <xf numFmtId="170" fontId="16" fillId="0" borderId="0" xfId="3" quotePrefix="1" applyFont="1" applyAlignment="1">
      <alignment horizontal="right" vertical="center"/>
    </xf>
    <xf numFmtId="170" fontId="16" fillId="0" borderId="0" xfId="3" quotePrefix="1" applyFont="1" applyAlignment="1">
      <alignment horizontal="center" vertical="center"/>
    </xf>
    <xf numFmtId="170" fontId="23" fillId="0" borderId="0" xfId="3" applyFont="1"/>
    <xf numFmtId="170" fontId="5" fillId="0" borderId="0" xfId="3" applyFont="1"/>
    <xf numFmtId="170" fontId="5" fillId="0" borderId="0" xfId="3" applyFont="1" applyAlignment="1">
      <alignment vertical="center"/>
    </xf>
    <xf numFmtId="172" fontId="4" fillId="0" borderId="0" xfId="3" applyNumberFormat="1" applyFont="1" applyAlignment="1">
      <alignment vertical="center"/>
    </xf>
    <xf numFmtId="0" fontId="24" fillId="0" borderId="0" xfId="0" applyFont="1"/>
    <xf numFmtId="170" fontId="23" fillId="0" borderId="0" xfId="3" applyFont="1" applyAlignment="1">
      <alignment horizontal="centerContinuous"/>
    </xf>
    <xf numFmtId="0" fontId="4" fillId="0" borderId="0" xfId="0" applyFont="1"/>
    <xf numFmtId="0" fontId="5" fillId="0" borderId="0" xfId="0" applyFont="1"/>
    <xf numFmtId="37" fontId="4" fillId="0" borderId="0" xfId="3" applyNumberFormat="1" applyFont="1" applyAlignment="1">
      <alignment vertical="center"/>
    </xf>
    <xf numFmtId="44" fontId="4" fillId="0" borderId="0" xfId="6" applyFont="1" applyBorder="1" applyAlignment="1" applyProtection="1">
      <alignment vertical="center"/>
    </xf>
    <xf numFmtId="39" fontId="4" fillId="0" borderId="0" xfId="3" applyNumberFormat="1" applyFont="1" applyAlignment="1">
      <alignment vertical="center"/>
    </xf>
    <xf numFmtId="170" fontId="4" fillId="0" borderId="0" xfId="3" quotePrefix="1" applyFont="1" applyAlignment="1">
      <alignment vertical="center"/>
    </xf>
    <xf numFmtId="166" fontId="7" fillId="0" borderId="16" xfId="2" applyNumberFormat="1" applyFont="1" applyFill="1" applyBorder="1" applyAlignment="1" applyProtection="1">
      <alignment vertical="center"/>
    </xf>
    <xf numFmtId="166" fontId="13" fillId="0" borderId="0" xfId="1" applyNumberFormat="1" applyFont="1" applyBorder="1" applyAlignment="1">
      <alignment horizontal="left" vertical="center" indent="1"/>
    </xf>
    <xf numFmtId="166" fontId="13" fillId="3" borderId="0" xfId="1" applyNumberFormat="1" applyFont="1" applyFill="1" applyBorder="1" applyAlignment="1">
      <alignment horizontal="left" vertical="center" indent="1"/>
    </xf>
    <xf numFmtId="0" fontId="13" fillId="0" borderId="9" xfId="0" applyFont="1" applyBorder="1" applyAlignment="1">
      <alignment horizontal="right" vertical="center"/>
    </xf>
    <xf numFmtId="0" fontId="13" fillId="0" borderId="9" xfId="0" applyFont="1" applyBorder="1" applyAlignment="1">
      <alignment vertical="center"/>
    </xf>
    <xf numFmtId="166" fontId="13" fillId="0" borderId="9" xfId="1" applyNumberFormat="1" applyFont="1" applyBorder="1" applyAlignment="1">
      <alignment vertical="center"/>
    </xf>
    <xf numFmtId="39" fontId="13" fillId="0" borderId="9" xfId="1" applyNumberFormat="1" applyFont="1" applyBorder="1" applyAlignment="1">
      <alignment vertical="center"/>
    </xf>
    <xf numFmtId="4" fontId="13" fillId="0" borderId="9" xfId="0" applyNumberFormat="1" applyFont="1" applyBorder="1" applyAlignment="1">
      <alignment horizontal="right" vertical="center"/>
    </xf>
    <xf numFmtId="167" fontId="13" fillId="0" borderId="9" xfId="1" applyNumberFormat="1" applyFont="1" applyBorder="1" applyAlignment="1">
      <alignment vertical="center"/>
    </xf>
    <xf numFmtId="168" fontId="13" fillId="0" borderId="9" xfId="1" applyNumberFormat="1" applyFont="1" applyBorder="1" applyAlignment="1">
      <alignment vertical="center"/>
    </xf>
    <xf numFmtId="166" fontId="13" fillId="0" borderId="0" xfId="2" applyNumberFormat="1" applyFont="1" applyBorder="1" applyAlignment="1">
      <alignment vertical="center"/>
    </xf>
    <xf numFmtId="166" fontId="13" fillId="3" borderId="0" xfId="2" applyNumberFormat="1" applyFont="1" applyFill="1" applyBorder="1" applyAlignment="1">
      <alignment vertical="center"/>
    </xf>
    <xf numFmtId="0" fontId="13" fillId="3" borderId="9" xfId="0" applyFont="1" applyFill="1" applyBorder="1" applyAlignment="1">
      <alignment vertical="center"/>
    </xf>
    <xf numFmtId="170" fontId="13" fillId="3" borderId="17" xfId="3" applyFont="1" applyFill="1" applyBorder="1" applyAlignment="1">
      <alignment vertical="center"/>
    </xf>
    <xf numFmtId="170" fontId="13" fillId="0" borderId="0" xfId="3" applyFont="1" applyAlignment="1">
      <alignment vertical="center"/>
    </xf>
    <xf numFmtId="166" fontId="13" fillId="0" borderId="0" xfId="5" applyNumberFormat="1" applyFont="1" applyAlignment="1">
      <alignment vertical="center"/>
    </xf>
    <xf numFmtId="43" fontId="13" fillId="0" borderId="0" xfId="5" applyFont="1" applyAlignment="1">
      <alignment vertical="center"/>
    </xf>
    <xf numFmtId="170" fontId="13" fillId="3" borderId="0" xfId="3" applyFont="1" applyFill="1" applyAlignment="1">
      <alignment vertical="center"/>
    </xf>
    <xf numFmtId="166" fontId="13" fillId="3" borderId="0" xfId="5" applyNumberFormat="1" applyFont="1" applyFill="1" applyAlignment="1">
      <alignment vertical="center"/>
    </xf>
    <xf numFmtId="43" fontId="13" fillId="3" borderId="0" xfId="5" applyFont="1" applyFill="1" applyAlignment="1">
      <alignment vertical="center"/>
    </xf>
    <xf numFmtId="170" fontId="2" fillId="2" borderId="10" xfId="3" applyFont="1" applyFill="1" applyBorder="1" applyAlignment="1">
      <alignment horizontal="center" wrapText="1"/>
    </xf>
    <xf numFmtId="166" fontId="13" fillId="0" borderId="0" xfId="5" applyNumberFormat="1" applyFont="1" applyBorder="1" applyAlignment="1">
      <alignment vertical="center"/>
    </xf>
    <xf numFmtId="166" fontId="13" fillId="3" borderId="0" xfId="5" applyNumberFormat="1" applyFont="1" applyFill="1" applyBorder="1" applyAlignment="1">
      <alignment vertical="center"/>
    </xf>
    <xf numFmtId="43" fontId="13" fillId="3" borderId="0" xfId="5" applyFont="1" applyFill="1" applyBorder="1" applyAlignment="1">
      <alignment vertical="center"/>
    </xf>
    <xf numFmtId="170" fontId="13" fillId="0" borderId="0" xfId="3" applyFont="1" applyAlignment="1">
      <alignment horizontal="left" vertical="center"/>
    </xf>
    <xf numFmtId="170" fontId="13" fillId="0" borderId="18" xfId="3" applyFont="1" applyBorder="1" applyAlignment="1">
      <alignment vertical="center"/>
    </xf>
    <xf numFmtId="170" fontId="22" fillId="0" borderId="18" xfId="3" applyFont="1" applyBorder="1" applyAlignment="1">
      <alignment horizontal="center" vertical="center"/>
    </xf>
    <xf numFmtId="171" fontId="13" fillId="0" borderId="18" xfId="4" applyNumberFormat="1" applyFont="1" applyBorder="1" applyAlignment="1">
      <alignment vertical="center"/>
    </xf>
    <xf numFmtId="166" fontId="13" fillId="0" borderId="18" xfId="5" applyNumberFormat="1" applyFont="1" applyBorder="1" applyAlignment="1">
      <alignment vertical="center"/>
    </xf>
    <xf numFmtId="170" fontId="13" fillId="3" borderId="18" xfId="3" applyFont="1" applyFill="1" applyBorder="1" applyAlignment="1">
      <alignment vertical="center"/>
    </xf>
    <xf numFmtId="170" fontId="22" fillId="3" borderId="18" xfId="3" applyFont="1" applyFill="1" applyBorder="1" applyAlignment="1">
      <alignment horizontal="center" vertical="center"/>
    </xf>
    <xf numFmtId="171" fontId="13" fillId="3" borderId="18" xfId="4" applyNumberFormat="1" applyFont="1" applyFill="1" applyBorder="1" applyAlignment="1">
      <alignment vertical="center"/>
    </xf>
    <xf numFmtId="166" fontId="13" fillId="3" borderId="18" xfId="5" applyNumberFormat="1" applyFont="1" applyFill="1" applyBorder="1" applyAlignment="1">
      <alignment vertical="center"/>
    </xf>
    <xf numFmtId="171" fontId="13" fillId="3" borderId="17" xfId="4" applyNumberFormat="1" applyFont="1" applyFill="1" applyBorder="1" applyAlignment="1">
      <alignment vertical="center"/>
    </xf>
    <xf numFmtId="170" fontId="13" fillId="3" borderId="0" xfId="3" applyFont="1" applyFill="1" applyAlignment="1">
      <alignment horizontal="left" vertical="center"/>
    </xf>
    <xf numFmtId="170" fontId="13" fillId="0" borderId="18" xfId="3" applyFont="1" applyBorder="1" applyAlignment="1">
      <alignment horizontal="center" vertical="center"/>
    </xf>
    <xf numFmtId="170" fontId="13" fillId="3" borderId="18" xfId="3" applyFont="1" applyFill="1" applyBorder="1" applyAlignment="1">
      <alignment horizontal="center" vertical="center"/>
    </xf>
    <xf numFmtId="171" fontId="13" fillId="3" borderId="0" xfId="4" applyNumberFormat="1" applyFont="1" applyFill="1" applyBorder="1" applyAlignment="1">
      <alignment vertical="center"/>
    </xf>
    <xf numFmtId="170" fontId="2" fillId="2" borderId="15" xfId="3" applyFont="1" applyFill="1" applyBorder="1" applyAlignment="1">
      <alignment horizontal="center" vertical="center"/>
    </xf>
    <xf numFmtId="170" fontId="2" fillId="2" borderId="15" xfId="3" applyFont="1" applyFill="1" applyBorder="1" applyAlignment="1">
      <alignment horizontal="center" vertical="center" wrapText="1"/>
    </xf>
    <xf numFmtId="170" fontId="2" fillId="2" borderId="15" xfId="3" applyFont="1" applyFill="1" applyBorder="1" applyAlignment="1">
      <alignment horizontal="center" wrapText="1"/>
    </xf>
    <xf numFmtId="0" fontId="2" fillId="2" borderId="15" xfId="0" applyFont="1" applyFill="1" applyBorder="1" applyAlignment="1">
      <alignment horizontal="center"/>
    </xf>
    <xf numFmtId="0" fontId="2" fillId="2" borderId="15" xfId="0" applyFont="1" applyFill="1" applyBorder="1" applyAlignment="1">
      <alignment horizontal="center" wrapText="1"/>
    </xf>
    <xf numFmtId="170" fontId="13" fillId="3" borderId="10" xfId="3" applyFont="1" applyFill="1" applyBorder="1" applyAlignment="1">
      <alignment vertical="center"/>
    </xf>
    <xf numFmtId="170" fontId="13" fillId="3" borderId="19" xfId="3" applyFont="1" applyFill="1" applyBorder="1" applyAlignment="1">
      <alignment vertical="center"/>
    </xf>
    <xf numFmtId="171" fontId="13" fillId="3" borderId="20" xfId="4" applyNumberFormat="1" applyFont="1" applyFill="1" applyBorder="1" applyAlignment="1">
      <alignment vertical="center"/>
    </xf>
    <xf numFmtId="170" fontId="13" fillId="0" borderId="19" xfId="3" applyFont="1" applyBorder="1" applyAlignment="1">
      <alignment vertical="center"/>
    </xf>
    <xf numFmtId="171" fontId="13" fillId="0" borderId="20" xfId="4" applyNumberFormat="1" applyFont="1" applyBorder="1" applyAlignment="1">
      <alignment vertical="center"/>
    </xf>
    <xf numFmtId="171" fontId="13" fillId="3" borderId="10" xfId="6" applyNumberFormat="1" applyFont="1" applyFill="1" applyBorder="1" applyAlignment="1">
      <alignment vertical="center"/>
    </xf>
    <xf numFmtId="43" fontId="13" fillId="3" borderId="10" xfId="2" applyFont="1" applyFill="1" applyBorder="1" applyAlignment="1">
      <alignment vertical="center"/>
    </xf>
    <xf numFmtId="166" fontId="13" fillId="3" borderId="10" xfId="2" applyNumberFormat="1" applyFont="1" applyFill="1" applyBorder="1" applyAlignment="1">
      <alignment vertical="center"/>
    </xf>
    <xf numFmtId="43" fontId="13" fillId="0" borderId="0" xfId="2" applyFont="1" applyAlignment="1">
      <alignment vertical="center"/>
    </xf>
    <xf numFmtId="43" fontId="13" fillId="3" borderId="0" xfId="2" applyFont="1" applyFill="1" applyAlignment="1">
      <alignment vertical="center"/>
    </xf>
    <xf numFmtId="171" fontId="13" fillId="3" borderId="18" xfId="6" applyNumberFormat="1" applyFont="1" applyFill="1" applyBorder="1" applyAlignment="1">
      <alignment vertical="center"/>
    </xf>
    <xf numFmtId="44" fontId="13" fillId="3" borderId="18" xfId="6" applyFont="1" applyFill="1" applyBorder="1" applyAlignment="1">
      <alignment vertical="center"/>
    </xf>
    <xf numFmtId="43" fontId="13" fillId="3" borderId="18" xfId="2" applyFont="1" applyFill="1" applyBorder="1" applyAlignment="1">
      <alignment vertical="center"/>
    </xf>
    <xf numFmtId="166" fontId="13" fillId="3" borderId="18" xfId="2" applyNumberFormat="1" applyFont="1" applyFill="1" applyBorder="1" applyAlignment="1">
      <alignment vertical="center"/>
    </xf>
    <xf numFmtId="171" fontId="13" fillId="3" borderId="0" xfId="6" applyNumberFormat="1" applyFont="1" applyFill="1" applyBorder="1" applyAlignment="1">
      <alignment vertical="center"/>
    </xf>
    <xf numFmtId="43" fontId="13" fillId="3" borderId="0" xfId="2" applyFont="1" applyFill="1" applyBorder="1" applyAlignment="1">
      <alignment vertical="center"/>
    </xf>
    <xf numFmtId="44" fontId="13" fillId="3" borderId="10" xfId="6" applyFont="1" applyFill="1" applyBorder="1" applyAlignment="1">
      <alignment vertical="center"/>
    </xf>
    <xf numFmtId="43" fontId="13" fillId="0" borderId="0" xfId="2" applyFont="1" applyBorder="1" applyAlignment="1">
      <alignment vertical="center"/>
    </xf>
    <xf numFmtId="171" fontId="13" fillId="0" borderId="18" xfId="6" applyNumberFormat="1" applyFont="1" applyBorder="1" applyAlignment="1">
      <alignment vertical="center"/>
    </xf>
    <xf numFmtId="44" fontId="13" fillId="0" borderId="18" xfId="6" applyFont="1" applyBorder="1" applyAlignment="1">
      <alignment vertical="center"/>
    </xf>
    <xf numFmtId="43" fontId="13" fillId="0" borderId="18" xfId="2" applyFont="1" applyBorder="1" applyAlignment="1">
      <alignment vertical="center"/>
    </xf>
    <xf numFmtId="166" fontId="13" fillId="0" borderId="18" xfId="2" applyNumberFormat="1" applyFont="1" applyBorder="1" applyAlignment="1">
      <alignment vertical="center"/>
    </xf>
    <xf numFmtId="170" fontId="13" fillId="0" borderId="0" xfId="3" applyFont="1" applyAlignment="1">
      <alignment horizontal="center" vertical="center"/>
    </xf>
    <xf numFmtId="171" fontId="13" fillId="0" borderId="0" xfId="6" applyNumberFormat="1" applyFont="1" applyBorder="1" applyAlignment="1">
      <alignment vertical="center"/>
    </xf>
    <xf numFmtId="44" fontId="13" fillId="0" borderId="0" xfId="6" applyFont="1" applyBorder="1" applyAlignment="1">
      <alignment vertical="center"/>
    </xf>
    <xf numFmtId="170" fontId="25" fillId="0" borderId="0" xfId="3" applyFont="1" applyAlignment="1">
      <alignment vertical="center"/>
    </xf>
    <xf numFmtId="170" fontId="25" fillId="3" borderId="0" xfId="3" applyFont="1" applyFill="1" applyAlignment="1">
      <alignment vertical="center"/>
    </xf>
    <xf numFmtId="170" fontId="25" fillId="3" borderId="18" xfId="3" applyFont="1" applyFill="1" applyBorder="1" applyAlignment="1">
      <alignment vertical="center"/>
    </xf>
    <xf numFmtId="170" fontId="25" fillId="3" borderId="10" xfId="3" applyFont="1" applyFill="1" applyBorder="1" applyAlignment="1">
      <alignment vertical="center"/>
    </xf>
    <xf numFmtId="170" fontId="25" fillId="0" borderId="18" xfId="3" applyFont="1" applyBorder="1" applyAlignment="1">
      <alignment vertical="center"/>
    </xf>
    <xf numFmtId="170" fontId="25" fillId="0" borderId="0" xfId="3" applyFont="1" applyAlignment="1" applyProtection="1">
      <alignment vertical="center"/>
      <protection locked="0"/>
    </xf>
    <xf numFmtId="44" fontId="13" fillId="3" borderId="0" xfId="6" applyFont="1" applyFill="1" applyBorder="1" applyAlignment="1">
      <alignment vertical="center"/>
    </xf>
    <xf numFmtId="170" fontId="12" fillId="2" borderId="15" xfId="3" applyFont="1" applyFill="1" applyBorder="1" applyAlignment="1">
      <alignment horizontal="center" wrapText="1"/>
    </xf>
    <xf numFmtId="170" fontId="2" fillId="2" borderId="15" xfId="3" applyFont="1" applyFill="1" applyBorder="1" applyAlignment="1">
      <alignment horizontal="center"/>
    </xf>
    <xf numFmtId="0" fontId="4" fillId="0" borderId="0" xfId="3" applyNumberFormat="1" applyFont="1" applyAlignment="1">
      <alignment vertical="center"/>
    </xf>
    <xf numFmtId="0" fontId="2" fillId="2" borderId="11" xfId="0" applyFont="1" applyFill="1" applyBorder="1" applyAlignment="1">
      <alignment horizontal="center"/>
    </xf>
    <xf numFmtId="170" fontId="2" fillId="2" borderId="11" xfId="3" applyFont="1" applyFill="1" applyBorder="1" applyAlignment="1">
      <alignment horizontal="center" wrapText="1"/>
    </xf>
    <xf numFmtId="170" fontId="12" fillId="2" borderId="11" xfId="3" applyFont="1" applyFill="1" applyBorder="1" applyAlignment="1">
      <alignment horizontal="center" wrapText="1"/>
    </xf>
    <xf numFmtId="0" fontId="26" fillId="0" borderId="0" xfId="0" applyFont="1"/>
    <xf numFmtId="170" fontId="4" fillId="0" borderId="0" xfId="3" quotePrefix="1" applyFont="1" applyAlignment="1">
      <alignment horizontal="center" vertical="center"/>
    </xf>
    <xf numFmtId="170" fontId="4" fillId="0" borderId="21" xfId="3" applyFont="1" applyBorder="1" applyAlignment="1">
      <alignment horizontal="center" vertical="center"/>
    </xf>
    <xf numFmtId="0" fontId="14" fillId="2" borderId="15" xfId="0" applyFont="1" applyFill="1" applyBorder="1" applyAlignment="1">
      <alignment horizontal="center" wrapText="1"/>
    </xf>
    <xf numFmtId="43" fontId="4" fillId="0" borderId="0" xfId="2" applyFont="1" applyBorder="1" applyAlignment="1" applyProtection="1">
      <alignment vertical="center"/>
    </xf>
    <xf numFmtId="170" fontId="4" fillId="0" borderId="0" xfId="3" applyFont="1" applyAlignment="1">
      <alignment horizontal="left" vertical="center"/>
    </xf>
    <xf numFmtId="170" fontId="4" fillId="0" borderId="0" xfId="3" applyFont="1" applyAlignment="1">
      <alignment horizontal="right" vertical="center"/>
    </xf>
    <xf numFmtId="170" fontId="4" fillId="0" borderId="0" xfId="3" applyFont="1" applyAlignment="1">
      <alignment horizontal="centerContinuous" vertical="center"/>
    </xf>
    <xf numFmtId="166" fontId="4" fillId="0" borderId="0" xfId="2" applyNumberFormat="1" applyFont="1" applyBorder="1" applyAlignment="1" applyProtection="1">
      <alignment vertical="center"/>
    </xf>
    <xf numFmtId="0" fontId="2" fillId="2" borderId="0" xfId="0" applyFont="1" applyFill="1" applyAlignment="1">
      <alignment horizontal="center" wrapText="1"/>
    </xf>
    <xf numFmtId="170" fontId="14" fillId="2" borderId="0" xfId="3" applyFont="1" applyFill="1" applyAlignment="1">
      <alignment horizontal="center" wrapText="1"/>
    </xf>
    <xf numFmtId="170" fontId="19" fillId="0" borderId="0" xfId="3" applyFont="1" applyAlignment="1">
      <alignment horizontal="center" vertical="center"/>
    </xf>
    <xf numFmtId="170" fontId="19" fillId="0" borderId="23" xfId="3" applyFont="1" applyBorder="1" applyAlignment="1">
      <alignment horizontal="center" vertical="center"/>
    </xf>
    <xf numFmtId="37" fontId="13" fillId="3" borderId="10" xfId="3" applyNumberFormat="1" applyFont="1" applyFill="1" applyBorder="1" applyAlignment="1">
      <alignment vertical="center"/>
    </xf>
    <xf numFmtId="37" fontId="13" fillId="0" borderId="0" xfId="3" applyNumberFormat="1" applyFont="1" applyAlignment="1">
      <alignment vertical="center"/>
    </xf>
    <xf numFmtId="37" fontId="13" fillId="3" borderId="0" xfId="3" applyNumberFormat="1" applyFont="1" applyFill="1" applyAlignment="1">
      <alignment vertical="center"/>
    </xf>
    <xf numFmtId="170" fontId="27" fillId="0" borderId="0" xfId="3" quotePrefix="1" applyFont="1" applyAlignment="1">
      <alignment vertical="center" wrapText="1"/>
    </xf>
    <xf numFmtId="37" fontId="13" fillId="3" borderId="18" xfId="3" applyNumberFormat="1" applyFont="1" applyFill="1" applyBorder="1" applyAlignment="1">
      <alignment vertical="center"/>
    </xf>
    <xf numFmtId="170" fontId="13" fillId="0" borderId="9" xfId="3" applyFont="1" applyBorder="1" applyAlignment="1">
      <alignment vertical="center"/>
    </xf>
    <xf numFmtId="171" fontId="13" fillId="0" borderId="15" xfId="6" applyNumberFormat="1" applyFont="1" applyBorder="1" applyAlignment="1">
      <alignment vertical="center"/>
    </xf>
    <xf numFmtId="37" fontId="13" fillId="0" borderId="15" xfId="3" applyNumberFormat="1" applyFont="1" applyBorder="1" applyAlignment="1">
      <alignment vertical="center"/>
    </xf>
    <xf numFmtId="166" fontId="13" fillId="0" borderId="15" xfId="2" applyNumberFormat="1" applyFont="1" applyBorder="1" applyAlignment="1">
      <alignment vertical="center"/>
    </xf>
    <xf numFmtId="171" fontId="4" fillId="0" borderId="0" xfId="6" applyNumberFormat="1" applyFont="1" applyBorder="1" applyAlignment="1" applyProtection="1">
      <alignment vertical="center"/>
    </xf>
    <xf numFmtId="170" fontId="13" fillId="3" borderId="10" xfId="3" applyFont="1" applyFill="1" applyBorder="1" applyAlignment="1">
      <alignment horizontal="center" vertical="center"/>
    </xf>
    <xf numFmtId="170" fontId="13" fillId="3" borderId="0" xfId="3" applyFont="1" applyFill="1" applyAlignment="1">
      <alignment horizontal="center" vertical="center"/>
    </xf>
    <xf numFmtId="170" fontId="22" fillId="0" borderId="18" xfId="3" applyFont="1" applyBorder="1" applyAlignment="1">
      <alignment vertical="center"/>
    </xf>
    <xf numFmtId="37" fontId="13" fillId="0" borderId="18" xfId="3" applyNumberFormat="1" applyFont="1" applyBorder="1" applyAlignment="1">
      <alignment vertical="center"/>
    </xf>
    <xf numFmtId="170" fontId="7" fillId="0" borderId="24" xfId="3" applyFont="1" applyBorder="1" applyAlignment="1">
      <alignment vertical="center"/>
    </xf>
    <xf numFmtId="170" fontId="7" fillId="0" borderId="24" xfId="3" applyFont="1" applyBorder="1" applyAlignment="1">
      <alignment horizontal="center" vertical="center"/>
    </xf>
    <xf numFmtId="171" fontId="7" fillId="0" borderId="24" xfId="6" applyNumberFormat="1" applyFont="1" applyBorder="1" applyAlignment="1" applyProtection="1">
      <alignment vertical="center"/>
    </xf>
    <xf numFmtId="44" fontId="7" fillId="0" borderId="24" xfId="6" applyFont="1" applyBorder="1" applyAlignment="1" applyProtection="1">
      <alignment vertical="center"/>
    </xf>
    <xf numFmtId="170" fontId="7" fillId="0" borderId="24" xfId="3" applyFont="1" applyBorder="1" applyAlignment="1" applyProtection="1">
      <alignment vertical="center"/>
      <protection locked="0"/>
    </xf>
    <xf numFmtId="43" fontId="7" fillId="0" borderId="24" xfId="2" applyFont="1" applyBorder="1" applyAlignment="1" applyProtection="1">
      <alignment vertical="center"/>
    </xf>
    <xf numFmtId="37" fontId="7" fillId="0" borderId="24" xfId="3" applyNumberFormat="1" applyFont="1" applyBorder="1" applyAlignment="1">
      <alignment vertical="center"/>
    </xf>
    <xf numFmtId="170" fontId="14" fillId="2" borderId="15" xfId="3" applyFont="1" applyFill="1" applyBorder="1" applyAlignment="1">
      <alignment horizontal="center" wrapText="1"/>
    </xf>
    <xf numFmtId="170" fontId="14" fillId="2" borderId="15" xfId="3" applyFont="1" applyFill="1" applyBorder="1" applyAlignment="1">
      <alignment horizontal="left" wrapText="1"/>
    </xf>
    <xf numFmtId="0" fontId="2" fillId="2" borderId="15" xfId="0" applyFont="1" applyFill="1" applyBorder="1" applyAlignment="1">
      <alignment horizontal="left" wrapText="1"/>
    </xf>
    <xf numFmtId="0" fontId="2" fillId="2" borderId="15" xfId="0" applyFont="1" applyFill="1" applyBorder="1" applyAlignment="1">
      <alignment horizontal="right"/>
    </xf>
    <xf numFmtId="0" fontId="12" fillId="2" borderId="15" xfId="0" applyFont="1" applyFill="1" applyBorder="1" applyAlignment="1">
      <alignment horizontal="center" wrapText="1"/>
    </xf>
    <xf numFmtId="170" fontId="25" fillId="0" borderId="24" xfId="3" applyFont="1" applyBorder="1" applyAlignment="1" applyProtection="1">
      <alignment vertical="center"/>
      <protection locked="0"/>
    </xf>
    <xf numFmtId="170" fontId="28" fillId="0" borderId="0" xfId="3" quotePrefix="1" applyFont="1" applyAlignment="1">
      <alignment vertical="center" wrapText="1"/>
    </xf>
    <xf numFmtId="0" fontId="25" fillId="0" borderId="0" xfId="0" applyFont="1"/>
    <xf numFmtId="170" fontId="7" fillId="0" borderId="1" xfId="3" applyFont="1" applyBorder="1" applyAlignment="1">
      <alignment vertical="center"/>
    </xf>
    <xf numFmtId="170" fontId="4" fillId="0" borderId="2" xfId="3" applyFont="1" applyBorder="1" applyAlignment="1">
      <alignment vertical="center"/>
    </xf>
    <xf numFmtId="170" fontId="25" fillId="0" borderId="2" xfId="3" applyFont="1" applyBorder="1" applyAlignment="1">
      <alignment vertical="center"/>
    </xf>
    <xf numFmtId="170" fontId="4" fillId="0" borderId="3" xfId="3" applyFont="1" applyBorder="1" applyAlignment="1">
      <alignment vertical="center"/>
    </xf>
    <xf numFmtId="170" fontId="29" fillId="3" borderId="0" xfId="3" quotePrefix="1" applyFont="1" applyFill="1" applyAlignment="1">
      <alignment horizontal="right" vertical="top"/>
    </xf>
    <xf numFmtId="170" fontId="25" fillId="0" borderId="24" xfId="3" applyFont="1" applyBorder="1" applyAlignment="1">
      <alignment vertical="center"/>
    </xf>
    <xf numFmtId="170" fontId="22" fillId="3" borderId="18" xfId="3" applyFont="1" applyFill="1" applyBorder="1" applyAlignment="1">
      <alignment horizontal="left" vertical="center"/>
    </xf>
    <xf numFmtId="170" fontId="22" fillId="0" borderId="18" xfId="3" applyFont="1" applyBorder="1" applyAlignment="1">
      <alignment horizontal="left" vertical="center"/>
    </xf>
    <xf numFmtId="173" fontId="5" fillId="0" borderId="0" xfId="7" applyFont="1" applyAlignment="1">
      <alignment vertical="center"/>
    </xf>
    <xf numFmtId="43" fontId="4" fillId="0" borderId="0" xfId="5" applyFont="1" applyBorder="1" applyAlignment="1" applyProtection="1">
      <alignment vertical="center"/>
    </xf>
    <xf numFmtId="166" fontId="4" fillId="0" borderId="0" xfId="5" applyNumberFormat="1" applyFont="1" applyBorder="1" applyAlignment="1" applyProtection="1">
      <alignment vertical="center"/>
    </xf>
    <xf numFmtId="166" fontId="4" fillId="0" borderId="16" xfId="5" applyNumberFormat="1" applyFont="1" applyBorder="1" applyAlignment="1" applyProtection="1">
      <alignment vertical="center"/>
    </xf>
    <xf numFmtId="171" fontId="4" fillId="0" borderId="0" xfId="4" applyNumberFormat="1" applyFont="1" applyBorder="1" applyAlignment="1" applyProtection="1">
      <alignment vertical="center"/>
    </xf>
    <xf numFmtId="170" fontId="4" fillId="0" borderId="24" xfId="3" applyFont="1" applyBorder="1" applyAlignment="1">
      <alignment vertical="center"/>
    </xf>
    <xf numFmtId="170" fontId="4" fillId="0" borderId="24" xfId="3" applyFont="1" applyBorder="1" applyAlignment="1">
      <alignment horizontal="center" vertical="center"/>
    </xf>
    <xf numFmtId="171" fontId="4" fillId="0" borderId="24" xfId="4" applyNumberFormat="1" applyFont="1" applyBorder="1" applyAlignment="1" applyProtection="1">
      <alignment vertical="center"/>
    </xf>
    <xf numFmtId="44" fontId="4" fillId="0" borderId="24" xfId="4" applyFont="1" applyBorder="1" applyAlignment="1" applyProtection="1">
      <alignment vertical="center"/>
    </xf>
    <xf numFmtId="43" fontId="4" fillId="0" borderId="24" xfId="5" applyFont="1" applyBorder="1" applyAlignment="1" applyProtection="1">
      <alignment vertical="center"/>
    </xf>
    <xf numFmtId="171" fontId="7" fillId="0" borderId="24" xfId="4" applyNumberFormat="1" applyFont="1" applyBorder="1" applyAlignment="1" applyProtection="1">
      <alignment vertical="center"/>
    </xf>
    <xf numFmtId="44" fontId="7" fillId="0" borderId="24" xfId="4" applyFont="1" applyBorder="1" applyAlignment="1" applyProtection="1">
      <alignment vertical="center"/>
    </xf>
    <xf numFmtId="43" fontId="7" fillId="0" borderId="24" xfId="5" applyFont="1" applyBorder="1" applyAlignment="1" applyProtection="1">
      <alignment vertical="center"/>
    </xf>
    <xf numFmtId="166" fontId="7" fillId="0" borderId="24" xfId="5" applyNumberFormat="1" applyFont="1" applyBorder="1" applyAlignment="1" applyProtection="1">
      <alignment vertical="center"/>
    </xf>
    <xf numFmtId="171" fontId="13" fillId="3" borderId="10" xfId="4" applyNumberFormat="1" applyFont="1" applyFill="1" applyBorder="1" applyAlignment="1">
      <alignment vertical="center"/>
    </xf>
    <xf numFmtId="44" fontId="13" fillId="3" borderId="10" xfId="4" applyFont="1" applyFill="1" applyBorder="1" applyAlignment="1">
      <alignment vertical="center"/>
    </xf>
    <xf numFmtId="43" fontId="13" fillId="3" borderId="10" xfId="5" applyFont="1" applyFill="1" applyBorder="1" applyAlignment="1">
      <alignment vertical="center"/>
    </xf>
    <xf numFmtId="166" fontId="13" fillId="3" borderId="10" xfId="5" applyNumberFormat="1" applyFont="1" applyFill="1" applyBorder="1" applyAlignment="1">
      <alignment vertical="center"/>
    </xf>
    <xf numFmtId="43" fontId="13" fillId="0" borderId="0" xfId="5" applyFont="1" applyBorder="1" applyAlignment="1">
      <alignment vertical="center"/>
    </xf>
    <xf numFmtId="166" fontId="13" fillId="0" borderId="15" xfId="5" applyNumberFormat="1" applyFont="1" applyBorder="1" applyAlignment="1">
      <alignment vertical="center"/>
    </xf>
    <xf numFmtId="44" fontId="13" fillId="0" borderId="18" xfId="4" applyFont="1" applyBorder="1" applyAlignment="1">
      <alignment vertical="center"/>
    </xf>
    <xf numFmtId="43" fontId="13" fillId="0" borderId="18" xfId="5" applyFont="1" applyBorder="1" applyAlignment="1">
      <alignment vertical="center"/>
    </xf>
    <xf numFmtId="44" fontId="13" fillId="3" borderId="18" xfId="4" applyFont="1" applyFill="1" applyBorder="1" applyAlignment="1">
      <alignment vertical="center"/>
    </xf>
    <xf numFmtId="43" fontId="13" fillId="3" borderId="18" xfId="5" applyFont="1" applyFill="1" applyBorder="1" applyAlignment="1">
      <alignment vertical="center"/>
    </xf>
    <xf numFmtId="44" fontId="13" fillId="3" borderId="0" xfId="4" applyFont="1" applyFill="1" applyBorder="1" applyAlignment="1">
      <alignment vertical="center"/>
    </xf>
    <xf numFmtId="170" fontId="4" fillId="0" borderId="15" xfId="3" applyFont="1" applyBorder="1" applyAlignment="1">
      <alignment vertical="center"/>
    </xf>
    <xf numFmtId="171" fontId="13" fillId="0" borderId="0" xfId="4" applyNumberFormat="1" applyFont="1" applyBorder="1" applyAlignment="1">
      <alignment vertical="center"/>
    </xf>
    <xf numFmtId="44" fontId="13" fillId="0" borderId="0" xfId="4" applyFont="1" applyBorder="1" applyAlignment="1">
      <alignment vertical="center"/>
    </xf>
    <xf numFmtId="171" fontId="7" fillId="0" borderId="24" xfId="4" applyNumberFormat="1" applyFont="1" applyFill="1" applyBorder="1" applyAlignment="1" applyProtection="1">
      <alignment vertical="center"/>
    </xf>
    <xf numFmtId="166" fontId="7" fillId="0" borderId="24" xfId="5" applyNumberFormat="1" applyFont="1" applyFill="1" applyBorder="1" applyAlignment="1" applyProtection="1">
      <alignment vertical="center"/>
    </xf>
    <xf numFmtId="170" fontId="7" fillId="0" borderId="23" xfId="3" applyFont="1" applyBorder="1" applyAlignment="1">
      <alignment horizontal="center" vertical="center"/>
    </xf>
    <xf numFmtId="170" fontId="4" fillId="0" borderId="0" xfId="3" quotePrefix="1" applyFont="1" applyAlignment="1">
      <alignment horizontal="right" vertical="center"/>
    </xf>
    <xf numFmtId="171" fontId="13" fillId="3" borderId="11" xfId="4" applyNumberFormat="1" applyFont="1" applyFill="1" applyBorder="1" applyAlignment="1">
      <alignment vertical="center"/>
    </xf>
    <xf numFmtId="166" fontId="13" fillId="3" borderId="11" xfId="5" applyNumberFormat="1" applyFont="1" applyFill="1" applyBorder="1" applyAlignment="1">
      <alignment vertical="center"/>
    </xf>
    <xf numFmtId="166" fontId="13" fillId="0" borderId="11" xfId="5" applyNumberFormat="1" applyFont="1" applyBorder="1" applyAlignment="1">
      <alignment vertical="center"/>
    </xf>
    <xf numFmtId="44" fontId="13" fillId="3" borderId="0" xfId="4" applyFont="1" applyFill="1" applyAlignment="1">
      <alignment vertical="center"/>
    </xf>
    <xf numFmtId="166" fontId="13" fillId="0" borderId="22" xfId="5" applyNumberFormat="1" applyFont="1" applyBorder="1" applyAlignment="1">
      <alignment vertical="center"/>
    </xf>
    <xf numFmtId="166" fontId="7" fillId="0" borderId="16" xfId="5" applyNumberFormat="1" applyFont="1" applyBorder="1" applyAlignment="1" applyProtection="1">
      <alignment vertical="center"/>
    </xf>
    <xf numFmtId="170" fontId="7" fillId="0" borderId="23" xfId="3" applyFont="1" applyBorder="1" applyAlignment="1">
      <alignment horizontal="center" vertical="center" wrapText="1"/>
    </xf>
    <xf numFmtId="170" fontId="5" fillId="0" borderId="15" xfId="3" applyFont="1" applyBorder="1" applyAlignment="1">
      <alignment vertical="center"/>
    </xf>
    <xf numFmtId="0" fontId="2" fillId="2" borderId="19" xfId="0" applyFont="1" applyFill="1" applyBorder="1" applyAlignment="1">
      <alignment horizontal="center" wrapText="1"/>
    </xf>
    <xf numFmtId="0" fontId="2" fillId="2" borderId="18" xfId="0" applyFont="1" applyFill="1" applyBorder="1" applyAlignment="1">
      <alignment horizontal="center" wrapText="1"/>
    </xf>
    <xf numFmtId="0" fontId="2" fillId="2" borderId="20" xfId="0" applyFont="1" applyFill="1" applyBorder="1" applyAlignment="1">
      <alignment horizontal="center" wrapText="1"/>
    </xf>
    <xf numFmtId="0" fontId="2" fillId="2" borderId="25" xfId="0" applyFont="1" applyFill="1" applyBorder="1" applyAlignment="1">
      <alignment horizontal="center" wrapText="1"/>
    </xf>
    <xf numFmtId="166" fontId="13" fillId="0" borderId="0" xfId="4" applyNumberFormat="1" applyFont="1" applyAlignment="1">
      <alignment vertical="center"/>
    </xf>
    <xf numFmtId="166" fontId="13" fillId="3" borderId="0" xfId="4" applyNumberFormat="1" applyFont="1" applyFill="1" applyAlignment="1">
      <alignment vertical="center"/>
    </xf>
    <xf numFmtId="166" fontId="13" fillId="0" borderId="0" xfId="4" applyNumberFormat="1" applyFont="1" applyBorder="1" applyAlignment="1">
      <alignment vertical="center"/>
    </xf>
    <xf numFmtId="166" fontId="13" fillId="3" borderId="0" xfId="4" applyNumberFormat="1" applyFont="1" applyFill="1" applyBorder="1" applyAlignment="1">
      <alignment vertical="center"/>
    </xf>
    <xf numFmtId="170" fontId="12" fillId="0" borderId="0" xfId="3" quotePrefix="1" applyFont="1"/>
    <xf numFmtId="173" fontId="4" fillId="0" borderId="0" xfId="7" applyFont="1" applyAlignment="1">
      <alignment vertical="center"/>
    </xf>
    <xf numFmtId="173" fontId="4" fillId="0" borderId="0" xfId="7" applyFont="1" applyAlignment="1">
      <alignment horizontal="center" vertical="center"/>
    </xf>
    <xf numFmtId="173" fontId="4" fillId="0" borderId="0" xfId="7" quotePrefix="1" applyFont="1" applyAlignment="1">
      <alignment vertical="center"/>
    </xf>
    <xf numFmtId="173" fontId="4" fillId="0" borderId="0" xfId="7" quotePrefix="1" applyFont="1" applyAlignment="1">
      <alignment horizontal="right" vertical="center"/>
    </xf>
    <xf numFmtId="173" fontId="27" fillId="0" borderId="0" xfId="7" quotePrefix="1" applyFont="1" applyAlignment="1">
      <alignment vertical="center"/>
    </xf>
    <xf numFmtId="173" fontId="13" fillId="3" borderId="10" xfId="7" applyFont="1" applyFill="1" applyBorder="1" applyAlignment="1">
      <alignment vertical="center"/>
    </xf>
    <xf numFmtId="173" fontId="13" fillId="0" borderId="0" xfId="7" applyFont="1" applyAlignment="1">
      <alignment vertical="center"/>
    </xf>
    <xf numFmtId="173" fontId="13" fillId="3" borderId="0" xfId="7" applyFont="1" applyFill="1" applyAlignment="1">
      <alignment vertical="center"/>
    </xf>
    <xf numFmtId="173" fontId="13" fillId="3" borderId="0" xfId="7" applyFont="1" applyFill="1" applyAlignment="1">
      <alignment horizontal="left" vertical="center"/>
    </xf>
    <xf numFmtId="173" fontId="13" fillId="0" borderId="18" xfId="7" applyFont="1" applyBorder="1" applyAlignment="1">
      <alignment vertical="center"/>
    </xf>
    <xf numFmtId="173" fontId="13" fillId="0" borderId="18" xfId="7" applyFont="1" applyBorder="1" applyAlignment="1">
      <alignment horizontal="center" vertical="center"/>
    </xf>
    <xf numFmtId="173" fontId="13" fillId="3" borderId="18" xfId="7" applyFont="1" applyFill="1" applyBorder="1" applyAlignment="1">
      <alignment vertical="center"/>
    </xf>
    <xf numFmtId="173" fontId="13" fillId="3" borderId="18" xfId="7" applyFont="1" applyFill="1" applyBorder="1" applyAlignment="1">
      <alignment horizontal="center" vertical="center"/>
    </xf>
    <xf numFmtId="37" fontId="13" fillId="3" borderId="18" xfId="7" applyNumberFormat="1" applyFont="1" applyFill="1" applyBorder="1" applyAlignment="1">
      <alignment vertical="center"/>
    </xf>
    <xf numFmtId="37" fontId="13" fillId="3" borderId="0" xfId="7" applyNumberFormat="1" applyFont="1" applyFill="1" applyAlignment="1">
      <alignment vertical="center"/>
    </xf>
    <xf numFmtId="0" fontId="2" fillId="2" borderId="18" xfId="0" applyFont="1" applyFill="1" applyBorder="1" applyAlignment="1">
      <alignment horizontal="center"/>
    </xf>
    <xf numFmtId="0" fontId="2" fillId="2" borderId="18" xfId="0" applyFont="1" applyFill="1" applyBorder="1" applyAlignment="1">
      <alignment horizontal="left" wrapText="1"/>
    </xf>
    <xf numFmtId="0" fontId="12" fillId="2" borderId="18" xfId="0" applyFont="1" applyFill="1" applyBorder="1" applyAlignment="1">
      <alignment horizontal="center" wrapText="1"/>
    </xf>
    <xf numFmtId="0" fontId="14" fillId="2" borderId="18" xfId="0" applyFont="1" applyFill="1" applyBorder="1" applyAlignment="1">
      <alignment horizontal="center" wrapText="1"/>
    </xf>
    <xf numFmtId="170" fontId="14" fillId="2" borderId="18" xfId="3" applyFont="1" applyFill="1" applyBorder="1" applyAlignment="1">
      <alignment horizontal="center" wrapText="1"/>
    </xf>
    <xf numFmtId="173" fontId="7" fillId="0" borderId="24" xfId="7" applyFont="1" applyBorder="1" applyAlignment="1">
      <alignment vertical="center"/>
    </xf>
    <xf numFmtId="173" fontId="7" fillId="0" borderId="24" xfId="7" applyFont="1" applyBorder="1" applyAlignment="1">
      <alignment horizontal="center" vertical="center"/>
    </xf>
    <xf numFmtId="173" fontId="25" fillId="0" borderId="24" xfId="7" applyFont="1" applyBorder="1" applyAlignment="1">
      <alignment vertical="center"/>
    </xf>
    <xf numFmtId="173" fontId="25" fillId="0" borderId="18" xfId="7" applyFont="1" applyBorder="1" applyAlignment="1">
      <alignment vertical="center"/>
    </xf>
    <xf numFmtId="173" fontId="25" fillId="0" borderId="0" xfId="7" applyFont="1" applyAlignment="1" applyProtection="1">
      <alignment vertical="center"/>
      <protection locked="0"/>
    </xf>
    <xf numFmtId="173" fontId="25" fillId="0" borderId="24" xfId="7" applyFont="1" applyBorder="1" applyAlignment="1" applyProtection="1">
      <alignment vertical="center"/>
      <protection locked="0"/>
    </xf>
    <xf numFmtId="173" fontId="25" fillId="3" borderId="0" xfId="7" applyFont="1" applyFill="1" applyAlignment="1">
      <alignment vertical="center"/>
    </xf>
    <xf numFmtId="173" fontId="25" fillId="0" borderId="0" xfId="7" applyFont="1" applyAlignment="1">
      <alignment vertical="center"/>
    </xf>
    <xf numFmtId="173" fontId="25" fillId="3" borderId="18" xfId="7" applyFont="1" applyFill="1" applyBorder="1" applyAlignment="1">
      <alignment vertical="center"/>
    </xf>
    <xf numFmtId="37" fontId="13" fillId="3" borderId="10" xfId="7" applyNumberFormat="1" applyFont="1" applyFill="1" applyBorder="1" applyAlignment="1">
      <alignment vertical="center"/>
    </xf>
    <xf numFmtId="37" fontId="13" fillId="0" borderId="0" xfId="7" applyNumberFormat="1" applyFont="1" applyAlignment="1">
      <alignment vertical="center"/>
    </xf>
    <xf numFmtId="173" fontId="13" fillId="3" borderId="0" xfId="7" applyFont="1" applyFill="1" applyAlignment="1">
      <alignment horizontal="right" vertical="center"/>
    </xf>
    <xf numFmtId="173" fontId="13" fillId="0" borderId="0" xfId="7" applyFont="1" applyAlignment="1">
      <alignment horizontal="right" vertical="center"/>
    </xf>
    <xf numFmtId="37" fontId="4" fillId="0" borderId="0" xfId="7" applyNumberFormat="1" applyFont="1" applyAlignment="1">
      <alignment vertical="center"/>
    </xf>
    <xf numFmtId="37" fontId="13" fillId="3" borderId="11" xfId="7" applyNumberFormat="1" applyFont="1" applyFill="1" applyBorder="1" applyAlignment="1">
      <alignment vertical="center"/>
    </xf>
    <xf numFmtId="37" fontId="13" fillId="0" borderId="18" xfId="7" applyNumberFormat="1" applyFont="1" applyBorder="1" applyAlignment="1">
      <alignment vertical="center"/>
    </xf>
    <xf numFmtId="37" fontId="7" fillId="0" borderId="24" xfId="7" applyNumberFormat="1" applyFont="1" applyBorder="1" applyAlignment="1">
      <alignment vertical="center"/>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170" fontId="30" fillId="0" borderId="0" xfId="3" applyFont="1" applyAlignment="1">
      <alignment vertical="center"/>
    </xf>
    <xf numFmtId="170" fontId="30" fillId="0" borderId="0" xfId="3" quotePrefix="1" applyFont="1"/>
    <xf numFmtId="170" fontId="30" fillId="0" borderId="0" xfId="3" quotePrefix="1" applyFont="1" applyAlignment="1">
      <alignment vertical="center"/>
    </xf>
    <xf numFmtId="170" fontId="30" fillId="0" borderId="0" xfId="3" applyFont="1" applyAlignment="1">
      <alignment horizontal="left" vertical="center"/>
    </xf>
    <xf numFmtId="170" fontId="30" fillId="0" borderId="0" xfId="3" quotePrefix="1" applyFont="1" applyAlignment="1">
      <alignment horizontal="left"/>
    </xf>
    <xf numFmtId="170" fontId="30" fillId="0" borderId="0" xfId="3" quotePrefix="1" applyFont="1" applyAlignment="1">
      <alignment horizontal="left" vertical="center"/>
    </xf>
    <xf numFmtId="0" fontId="31" fillId="0" borderId="0" xfId="0" applyFont="1"/>
    <xf numFmtId="0" fontId="31" fillId="0" borderId="0" xfId="0" applyFont="1" applyAlignment="1">
      <alignment horizontal="left"/>
    </xf>
    <xf numFmtId="170" fontId="4" fillId="0" borderId="0" xfId="3" quotePrefix="1" applyFont="1" applyAlignment="1">
      <alignment horizontal="left" vertical="center"/>
    </xf>
    <xf numFmtId="0" fontId="4" fillId="0" borderId="0" xfId="0" applyFont="1" applyAlignment="1">
      <alignment horizontal="center"/>
    </xf>
    <xf numFmtId="170" fontId="4" fillId="0" borderId="0" xfId="3" quotePrefix="1" applyFont="1"/>
    <xf numFmtId="171" fontId="13" fillId="3" borderId="11" xfId="6" applyNumberFormat="1" applyFont="1" applyFill="1" applyBorder="1" applyAlignment="1">
      <alignment vertical="center"/>
    </xf>
    <xf numFmtId="170" fontId="32" fillId="0" borderId="0" xfId="3" applyFont="1" applyAlignment="1">
      <alignment horizontal="center" vertical="center"/>
    </xf>
    <xf numFmtId="170" fontId="32" fillId="3" borderId="10" xfId="3" applyFont="1" applyFill="1" applyBorder="1" applyAlignment="1">
      <alignment horizontal="center" vertical="center"/>
    </xf>
    <xf numFmtId="170" fontId="32" fillId="3" borderId="0" xfId="3" applyFont="1" applyFill="1" applyAlignment="1">
      <alignment horizontal="center" vertical="center"/>
    </xf>
    <xf numFmtId="170" fontId="4" fillId="0" borderId="0" xfId="3" quotePrefix="1" applyFont="1" applyAlignment="1">
      <alignment horizontal="center"/>
    </xf>
    <xf numFmtId="0" fontId="0" fillId="0" borderId="2" xfId="0" applyBorder="1"/>
    <xf numFmtId="0" fontId="0" fillId="0" borderId="3" xfId="0" applyBorder="1"/>
    <xf numFmtId="0" fontId="4" fillId="0" borderId="0" xfId="0" quotePrefix="1" applyFont="1" applyAlignment="1">
      <alignment horizontal="left" wrapText="1"/>
    </xf>
    <xf numFmtId="170" fontId="32" fillId="3" borderId="18" xfId="3" applyFont="1" applyFill="1" applyBorder="1" applyAlignment="1">
      <alignment horizontal="center" vertical="center"/>
    </xf>
    <xf numFmtId="170" fontId="32" fillId="0" borderId="18" xfId="3" applyFont="1" applyBorder="1" applyAlignment="1">
      <alignment horizontal="center" vertical="center"/>
    </xf>
    <xf numFmtId="166" fontId="7" fillId="0" borderId="24" xfId="2" applyNumberFormat="1" applyFont="1" applyFill="1" applyBorder="1" applyAlignment="1" applyProtection="1">
      <alignment vertical="center"/>
    </xf>
    <xf numFmtId="170" fontId="33" fillId="0" borderId="24" xfId="3" applyFont="1" applyBorder="1" applyAlignment="1">
      <alignment horizontal="center" vertical="center"/>
    </xf>
    <xf numFmtId="171" fontId="7" fillId="0" borderId="24" xfId="6" applyNumberFormat="1" applyFont="1" applyFill="1" applyBorder="1" applyAlignment="1" applyProtection="1">
      <alignment vertical="center"/>
    </xf>
    <xf numFmtId="44" fontId="7" fillId="0" borderId="24" xfId="6" applyFont="1" applyFill="1" applyBorder="1" applyAlignment="1" applyProtection="1">
      <alignment vertical="center"/>
    </xf>
    <xf numFmtId="43" fontId="7" fillId="0" borderId="24" xfId="2" applyFont="1" applyFill="1" applyBorder="1" applyAlignment="1" applyProtection="1">
      <alignment vertical="center"/>
    </xf>
    <xf numFmtId="170" fontId="7" fillId="0" borderId="0" xfId="3" applyFont="1" applyAlignment="1">
      <alignment horizontal="right" vertical="center"/>
    </xf>
    <xf numFmtId="170" fontId="27" fillId="0" borderId="0" xfId="3" quotePrefix="1" applyFont="1" applyAlignment="1">
      <alignment horizontal="left" vertical="center" wrapText="1"/>
    </xf>
    <xf numFmtId="173" fontId="33" fillId="3" borderId="0" xfId="7" applyFont="1" applyFill="1" applyAlignment="1">
      <alignment vertical="center"/>
    </xf>
    <xf numFmtId="0" fontId="4" fillId="0" borderId="6" xfId="0" quotePrefix="1" applyFont="1" applyBorder="1" applyAlignment="1">
      <alignment horizontal="left"/>
    </xf>
    <xf numFmtId="170" fontId="34" fillId="0" borderId="0" xfId="3" applyFont="1" applyAlignment="1">
      <alignment vertical="center"/>
    </xf>
    <xf numFmtId="170" fontId="27" fillId="0" borderId="0" xfId="3" quotePrefix="1" applyFont="1" applyAlignment="1">
      <alignment horizontal="left" vertical="center"/>
    </xf>
    <xf numFmtId="44" fontId="22" fillId="0" borderId="24" xfId="6" applyFont="1" applyBorder="1" applyAlignment="1">
      <alignment vertical="center"/>
    </xf>
    <xf numFmtId="43" fontId="22" fillId="0" borderId="24" xfId="2" applyFont="1" applyBorder="1" applyAlignment="1">
      <alignment vertical="center"/>
    </xf>
    <xf numFmtId="0" fontId="34" fillId="0" borderId="0" xfId="0" applyFont="1"/>
    <xf numFmtId="170" fontId="2" fillId="2" borderId="19" xfId="3" applyFont="1" applyFill="1" applyBorder="1" applyAlignment="1">
      <alignment horizontal="center" vertical="center" wrapText="1"/>
    </xf>
    <xf numFmtId="170" fontId="2" fillId="2" borderId="20" xfId="3" applyFont="1" applyFill="1" applyBorder="1" applyAlignment="1">
      <alignment horizontal="center" vertical="center" wrapText="1"/>
    </xf>
    <xf numFmtId="170" fontId="2" fillId="2" borderId="18" xfId="3" applyFont="1" applyFill="1" applyBorder="1" applyAlignment="1">
      <alignment horizontal="center" vertical="center" wrapText="1"/>
    </xf>
    <xf numFmtId="170" fontId="2" fillId="2" borderId="32" xfId="3" applyFont="1" applyFill="1" applyBorder="1" applyAlignment="1">
      <alignment horizontal="center" wrapText="1"/>
    </xf>
    <xf numFmtId="170" fontId="2" fillId="2" borderId="33" xfId="3" applyFont="1" applyFill="1" applyBorder="1" applyAlignment="1">
      <alignment horizontal="center" wrapText="1"/>
    </xf>
    <xf numFmtId="170" fontId="2" fillId="2" borderId="34" xfId="3" applyFont="1" applyFill="1" applyBorder="1" applyAlignment="1">
      <alignment horizontal="center" wrapText="1"/>
    </xf>
    <xf numFmtId="170" fontId="2" fillId="2" borderId="15" xfId="3" applyFont="1" applyFill="1" applyBorder="1" applyAlignment="1">
      <alignment horizontal="left" wrapText="1"/>
    </xf>
    <xf numFmtId="170" fontId="2" fillId="2" borderId="10" xfId="3" applyFont="1" applyFill="1" applyBorder="1" applyAlignment="1">
      <alignment horizontal="left" wrapText="1"/>
    </xf>
    <xf numFmtId="170" fontId="2" fillId="2" borderId="15" xfId="3" applyFont="1" applyFill="1" applyBorder="1" applyAlignment="1">
      <alignment horizontal="left" vertical="center" wrapText="1"/>
    </xf>
    <xf numFmtId="0" fontId="4" fillId="0" borderId="2" xfId="0" applyFont="1" applyBorder="1" applyAlignment="1">
      <alignment vertical="center"/>
    </xf>
    <xf numFmtId="0" fontId="4" fillId="0" borderId="2" xfId="0" applyFont="1" applyBorder="1" applyAlignment="1">
      <alignment horizontal="right" vertical="center"/>
    </xf>
    <xf numFmtId="167" fontId="4" fillId="0" borderId="2" xfId="0" applyNumberFormat="1" applyFont="1" applyBorder="1" applyAlignment="1">
      <alignment horizontal="right" vertical="center"/>
    </xf>
    <xf numFmtId="168" fontId="4" fillId="0" borderId="2" xfId="0" applyNumberFormat="1" applyFont="1" applyBorder="1" applyAlignment="1">
      <alignment horizontal="right" vertical="center"/>
    </xf>
    <xf numFmtId="3" fontId="4" fillId="0" borderId="3" xfId="0" applyNumberFormat="1" applyFont="1" applyBorder="1" applyAlignment="1">
      <alignment horizontal="right" vertical="center"/>
    </xf>
    <xf numFmtId="0" fontId="4" fillId="0" borderId="4" xfId="0" quotePrefix="1" applyFont="1" applyBorder="1" applyAlignment="1">
      <alignment horizontal="left"/>
    </xf>
    <xf numFmtId="3" fontId="4" fillId="0" borderId="5" xfId="0" applyNumberFormat="1" applyFont="1" applyBorder="1" applyAlignment="1">
      <alignment horizontal="right" vertical="center"/>
    </xf>
    <xf numFmtId="0" fontId="4" fillId="0" borderId="7" xfId="0" applyFont="1" applyBorder="1" applyAlignment="1">
      <alignment vertical="center"/>
    </xf>
    <xf numFmtId="3" fontId="4" fillId="0" borderId="7" xfId="0" applyNumberFormat="1" applyFont="1" applyBorder="1" applyAlignment="1">
      <alignment vertical="center"/>
    </xf>
    <xf numFmtId="4" fontId="4" fillId="0" borderId="7" xfId="0" applyNumberFormat="1" applyFont="1" applyBorder="1" applyAlignment="1">
      <alignment vertical="center"/>
    </xf>
    <xf numFmtId="164" fontId="4" fillId="0" borderId="7" xfId="0" applyNumberFormat="1" applyFont="1" applyBorder="1" applyAlignment="1">
      <alignment horizontal="right" vertical="center"/>
    </xf>
    <xf numFmtId="0" fontId="4" fillId="0" borderId="7" xfId="0" applyFont="1" applyBorder="1" applyAlignment="1">
      <alignment horizontal="right" vertical="center"/>
    </xf>
    <xf numFmtId="169" fontId="4" fillId="0" borderId="7" xfId="0" applyNumberFormat="1" applyFont="1" applyBorder="1" applyAlignment="1">
      <alignment horizontal="right" vertical="center"/>
    </xf>
    <xf numFmtId="165" fontId="4" fillId="0" borderId="7" xfId="0" applyNumberFormat="1" applyFont="1" applyBorder="1" applyAlignment="1">
      <alignment horizontal="right" vertical="center"/>
    </xf>
    <xf numFmtId="3" fontId="4" fillId="0" borderId="8" xfId="0" applyNumberFormat="1" applyFont="1" applyBorder="1" applyAlignment="1">
      <alignment horizontal="right" vertical="center"/>
    </xf>
    <xf numFmtId="0" fontId="30" fillId="0" borderId="0" xfId="0" applyFont="1" applyAlignment="1">
      <alignment vertical="center"/>
    </xf>
    <xf numFmtId="0" fontId="34" fillId="0" borderId="0" xfId="0" applyFont="1" applyAlignment="1">
      <alignment vertical="center"/>
    </xf>
    <xf numFmtId="0" fontId="30" fillId="0" borderId="0" xfId="0" quotePrefix="1" applyFont="1" applyAlignment="1">
      <alignment vertical="center"/>
    </xf>
    <xf numFmtId="0" fontId="2" fillId="2" borderId="11" xfId="0" applyFont="1" applyFill="1" applyBorder="1" applyAlignment="1">
      <alignment horizontal="left" wrapText="1"/>
    </xf>
    <xf numFmtId="170" fontId="39" fillId="0" borderId="0" xfId="8" applyFont="1"/>
    <xf numFmtId="0" fontId="40" fillId="0" borderId="0" xfId="9" applyFont="1"/>
    <xf numFmtId="170" fontId="41" fillId="0" borderId="0" xfId="10" applyFont="1"/>
    <xf numFmtId="170" fontId="41" fillId="0" borderId="0" xfId="10" quotePrefix="1" applyFont="1"/>
    <xf numFmtId="170" fontId="41" fillId="0" borderId="0" xfId="10" applyNumberFormat="1" applyFont="1"/>
    <xf numFmtId="170" fontId="42" fillId="0" borderId="0" xfId="8" quotePrefix="1" applyFont="1" applyAlignment="1">
      <alignment horizontal="left"/>
    </xf>
    <xf numFmtId="0" fontId="41" fillId="0" borderId="0" xfId="11" applyFont="1"/>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170" fontId="4" fillId="0" borderId="4" xfId="3" applyFont="1" applyBorder="1" applyAlignment="1">
      <alignment horizontal="center" vertical="center"/>
    </xf>
    <xf numFmtId="170" fontId="4" fillId="0" borderId="0" xfId="3" applyFont="1" applyAlignment="1">
      <alignment horizontal="center" vertical="center"/>
    </xf>
    <xf numFmtId="170" fontId="4" fillId="0" borderId="5" xfId="3" applyFont="1" applyBorder="1" applyAlignment="1">
      <alignment horizontal="center" vertical="center"/>
    </xf>
    <xf numFmtId="170" fontId="4" fillId="0" borderId="1" xfId="3" applyFont="1" applyBorder="1" applyAlignment="1">
      <alignment horizontal="center" vertical="center"/>
    </xf>
    <xf numFmtId="170" fontId="4" fillId="0" borderId="2" xfId="3" applyFont="1" applyBorder="1" applyAlignment="1">
      <alignment horizontal="center" vertical="center"/>
    </xf>
    <xf numFmtId="170" fontId="4" fillId="0" borderId="3" xfId="3" applyFont="1" applyBorder="1" applyAlignment="1">
      <alignment horizontal="center" vertical="center"/>
    </xf>
    <xf numFmtId="0" fontId="4" fillId="0" borderId="4" xfId="0" applyFont="1" applyBorder="1" applyAlignment="1">
      <alignment horizontal="center"/>
    </xf>
    <xf numFmtId="0" fontId="4" fillId="0" borderId="0" xfId="0" applyFont="1" applyAlignment="1">
      <alignment horizontal="center"/>
    </xf>
    <xf numFmtId="0" fontId="4" fillId="0" borderId="5" xfId="0" applyFont="1" applyBorder="1" applyAlignment="1">
      <alignment horizontal="center"/>
    </xf>
    <xf numFmtId="170" fontId="4" fillId="0" borderId="12" xfId="3" applyFont="1" applyBorder="1" applyAlignment="1">
      <alignment horizontal="center" vertical="center"/>
    </xf>
    <xf numFmtId="170" fontId="4" fillId="0" borderId="13" xfId="3" applyFont="1" applyBorder="1" applyAlignment="1">
      <alignment horizontal="center" vertical="center"/>
    </xf>
    <xf numFmtId="170" fontId="4" fillId="0" borderId="14" xfId="3" applyFont="1" applyBorder="1" applyAlignment="1">
      <alignment horizontal="center" vertical="center"/>
    </xf>
    <xf numFmtId="170" fontId="4" fillId="0" borderId="6" xfId="3" quotePrefix="1" applyFont="1" applyBorder="1" applyAlignment="1">
      <alignment horizontal="left" wrapText="1"/>
    </xf>
    <xf numFmtId="170" fontId="4" fillId="0" borderId="7" xfId="3" quotePrefix="1" applyFont="1" applyBorder="1" applyAlignment="1">
      <alignment horizontal="left" wrapText="1"/>
    </xf>
    <xf numFmtId="170" fontId="4" fillId="0" borderId="8" xfId="3" quotePrefix="1" applyFont="1" applyBorder="1" applyAlignment="1">
      <alignment horizontal="left" wrapText="1"/>
    </xf>
    <xf numFmtId="170" fontId="4" fillId="0" borderId="4" xfId="3" quotePrefix="1" applyFont="1" applyBorder="1" applyAlignment="1">
      <alignment horizontal="left" wrapText="1"/>
    </xf>
    <xf numFmtId="170" fontId="4" fillId="0" borderId="0" xfId="3" quotePrefix="1" applyFont="1" applyAlignment="1">
      <alignment horizontal="left" wrapText="1"/>
    </xf>
    <xf numFmtId="170" fontId="4" fillId="0" borderId="5" xfId="3" quotePrefix="1" applyFont="1" applyBorder="1" applyAlignment="1">
      <alignment horizontal="left" wrapText="1"/>
    </xf>
    <xf numFmtId="0" fontId="4" fillId="0" borderId="6" xfId="0" quotePrefix="1" applyFont="1" applyBorder="1" applyAlignment="1">
      <alignment horizontal="left" wrapText="1"/>
    </xf>
    <xf numFmtId="0" fontId="4" fillId="0" borderId="7" xfId="0" quotePrefix="1" applyFont="1" applyBorder="1" applyAlignment="1">
      <alignment horizontal="left" wrapText="1"/>
    </xf>
    <xf numFmtId="0" fontId="4" fillId="0" borderId="8" xfId="0" quotePrefix="1" applyFont="1" applyBorder="1" applyAlignment="1">
      <alignment horizontal="left" wrapText="1"/>
    </xf>
    <xf numFmtId="173" fontId="4" fillId="0" borderId="29" xfId="7" applyFont="1" applyBorder="1" applyAlignment="1">
      <alignment horizontal="center" vertical="center"/>
    </xf>
    <xf numFmtId="173" fontId="4" fillId="0" borderId="30" xfId="7" applyFont="1" applyBorder="1" applyAlignment="1">
      <alignment horizontal="center" vertical="center"/>
    </xf>
    <xf numFmtId="173" fontId="4" fillId="0" borderId="31" xfId="7" applyFont="1" applyBorder="1" applyAlignment="1">
      <alignment horizontal="center" vertical="center"/>
    </xf>
    <xf numFmtId="173" fontId="4" fillId="0" borderId="1" xfId="7" applyFont="1" applyBorder="1" applyAlignment="1">
      <alignment horizontal="center" vertical="center"/>
    </xf>
    <xf numFmtId="173" fontId="4" fillId="0" borderId="2" xfId="7" applyFont="1" applyBorder="1" applyAlignment="1">
      <alignment horizontal="center" vertical="center"/>
    </xf>
    <xf numFmtId="173" fontId="4" fillId="0" borderId="3" xfId="7" applyFont="1" applyBorder="1" applyAlignment="1">
      <alignment horizontal="center" vertical="center"/>
    </xf>
    <xf numFmtId="170" fontId="7" fillId="0" borderId="1" xfId="3" applyFont="1" applyBorder="1" applyAlignment="1">
      <alignment horizontal="center" vertical="center"/>
    </xf>
    <xf numFmtId="170" fontId="7" fillId="0" borderId="3" xfId="3" applyFont="1" applyBorder="1" applyAlignment="1">
      <alignment horizontal="center" vertical="center"/>
    </xf>
    <xf numFmtId="173" fontId="7" fillId="0" borderId="1" xfId="7" applyFont="1" applyBorder="1" applyAlignment="1">
      <alignment horizontal="center" vertical="center"/>
    </xf>
    <xf numFmtId="173" fontId="7" fillId="0" borderId="2" xfId="7" applyFont="1" applyBorder="1" applyAlignment="1">
      <alignment horizontal="center" vertical="center"/>
    </xf>
    <xf numFmtId="173" fontId="7" fillId="0" borderId="3" xfId="7" applyFont="1" applyBorder="1" applyAlignment="1">
      <alignment horizontal="center" vertical="center"/>
    </xf>
    <xf numFmtId="170" fontId="27" fillId="0" borderId="6" xfId="3" quotePrefix="1" applyFont="1" applyBorder="1" applyAlignment="1">
      <alignment horizontal="left" vertical="center" wrapText="1"/>
    </xf>
    <xf numFmtId="170" fontId="27" fillId="0" borderId="7" xfId="3" quotePrefix="1" applyFont="1" applyBorder="1" applyAlignment="1">
      <alignment horizontal="left" vertical="center" wrapText="1"/>
    </xf>
    <xf numFmtId="170" fontId="27" fillId="0" borderId="8" xfId="3" quotePrefix="1" applyFont="1" applyBorder="1" applyAlignment="1">
      <alignment horizontal="left" vertical="center" wrapText="1"/>
    </xf>
    <xf numFmtId="170" fontId="7" fillId="0" borderId="26" xfId="3" applyFont="1" applyBorder="1" applyAlignment="1">
      <alignment horizontal="center" vertical="center" wrapText="1"/>
    </xf>
    <xf numFmtId="170" fontId="7" fillId="0" borderId="28" xfId="3" applyFont="1" applyBorder="1" applyAlignment="1">
      <alignment horizontal="center" vertical="center" wrapText="1"/>
    </xf>
    <xf numFmtId="170" fontId="7" fillId="0" borderId="27" xfId="3" applyFont="1" applyBorder="1" applyAlignment="1">
      <alignment horizontal="center" vertical="center" wrapText="1"/>
    </xf>
    <xf numFmtId="170" fontId="19" fillId="0" borderId="1" xfId="3" applyFont="1" applyBorder="1" applyAlignment="1">
      <alignment horizontal="center"/>
    </xf>
    <xf numFmtId="170" fontId="19" fillId="0" borderId="2" xfId="3" applyFont="1" applyBorder="1" applyAlignment="1">
      <alignment horizontal="center"/>
    </xf>
    <xf numFmtId="170" fontId="19" fillId="0" borderId="3" xfId="3" applyFont="1" applyBorder="1" applyAlignment="1">
      <alignment horizontal="center"/>
    </xf>
    <xf numFmtId="170" fontId="7" fillId="0" borderId="1" xfId="3" applyFont="1" applyBorder="1" applyAlignment="1">
      <alignment horizontal="center"/>
    </xf>
    <xf numFmtId="170" fontId="7" fillId="0" borderId="2" xfId="3" applyFont="1" applyBorder="1" applyAlignment="1">
      <alignment horizontal="center"/>
    </xf>
    <xf numFmtId="170" fontId="7" fillId="0" borderId="3" xfId="3" applyFont="1" applyBorder="1" applyAlignment="1">
      <alignment horizontal="center"/>
    </xf>
    <xf numFmtId="0" fontId="7" fillId="0" borderId="1" xfId="0" applyFont="1" applyBorder="1" applyAlignment="1">
      <alignment horizont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170" fontId="19" fillId="0" borderId="1" xfId="3" applyFont="1" applyBorder="1" applyAlignment="1">
      <alignment horizontal="center" vertical="center"/>
    </xf>
    <xf numFmtId="170" fontId="19" fillId="0" borderId="2" xfId="3" applyFont="1" applyBorder="1" applyAlignment="1">
      <alignment horizontal="center" vertical="center"/>
    </xf>
    <xf numFmtId="170" fontId="19" fillId="0" borderId="3" xfId="3" applyFont="1" applyBorder="1" applyAlignment="1">
      <alignment horizontal="center" vertical="center"/>
    </xf>
    <xf numFmtId="0" fontId="19" fillId="0" borderId="1" xfId="0" applyFont="1" applyBorder="1" applyAlignment="1">
      <alignment horizontal="center"/>
    </xf>
    <xf numFmtId="0" fontId="19" fillId="0" borderId="2" xfId="0" applyFont="1" applyBorder="1" applyAlignment="1">
      <alignment horizontal="center"/>
    </xf>
    <xf numFmtId="0" fontId="19" fillId="0" borderId="3" xfId="0" applyFont="1" applyBorder="1" applyAlignment="1">
      <alignment horizontal="center"/>
    </xf>
    <xf numFmtId="170" fontId="16" fillId="0" borderId="0" xfId="3" applyFont="1" applyAlignment="1">
      <alignment horizontal="left" vertical="center"/>
    </xf>
    <xf numFmtId="170" fontId="19" fillId="0" borderId="12" xfId="3" applyFont="1" applyBorder="1" applyAlignment="1">
      <alignment horizontal="center"/>
    </xf>
    <xf numFmtId="170" fontId="19" fillId="0" borderId="13" xfId="3" applyFont="1" applyBorder="1" applyAlignment="1">
      <alignment horizontal="center"/>
    </xf>
    <xf numFmtId="170" fontId="19" fillId="0" borderId="14" xfId="3" applyFont="1" applyBorder="1" applyAlignment="1">
      <alignment horizontal="center"/>
    </xf>
    <xf numFmtId="170" fontId="19" fillId="0" borderId="12" xfId="3" applyFont="1" applyBorder="1" applyAlignment="1">
      <alignment horizontal="center" wrapText="1"/>
    </xf>
    <xf numFmtId="170" fontId="19" fillId="0" borderId="14" xfId="3" applyFont="1" applyBorder="1" applyAlignment="1">
      <alignment horizontal="center" wrapText="1"/>
    </xf>
    <xf numFmtId="170" fontId="19" fillId="0" borderId="13" xfId="3" applyFont="1" applyBorder="1" applyAlignment="1">
      <alignment horizontal="center" wrapText="1"/>
    </xf>
    <xf numFmtId="170" fontId="18" fillId="0" borderId="0" xfId="3" applyFont="1" applyAlignment="1">
      <alignment horizontal="center" vertical="center"/>
    </xf>
    <xf numFmtId="0" fontId="4" fillId="0" borderId="4" xfId="0" quotePrefix="1" applyFont="1" applyBorder="1" applyAlignment="1">
      <alignment horizontal="left" wrapText="1"/>
    </xf>
    <xf numFmtId="0" fontId="4" fillId="0" borderId="0" xfId="0" quotePrefix="1" applyFont="1" applyAlignment="1">
      <alignment horizontal="left" wrapText="1"/>
    </xf>
    <xf numFmtId="0" fontId="4" fillId="0" borderId="5" xfId="0" quotePrefix="1" applyFont="1" applyBorder="1" applyAlignment="1">
      <alignment horizontal="left" wrapText="1"/>
    </xf>
  </cellXfs>
  <cellStyles count="12">
    <cellStyle name="Comma" xfId="1" builtinId="3"/>
    <cellStyle name="Comma 2" xfId="5" xr:uid="{86A3D856-971F-43AB-A62C-44DC21E2482C}"/>
    <cellStyle name="Comma 3" xfId="2" xr:uid="{18392A1B-9DBA-4350-9509-D071F8003A0A}"/>
    <cellStyle name="Currency 2" xfId="4" xr:uid="{7EB53F82-2D7F-47DC-9E04-18F6994B1E7F}"/>
    <cellStyle name="Currency 3" xfId="6" xr:uid="{47B3C8DD-00E4-4816-BD8A-3E2F7FE51B48}"/>
    <cellStyle name="Hyperlink" xfId="11" builtinId="8"/>
    <cellStyle name="Hyperlink 2" xfId="10" xr:uid="{E600D254-2512-490C-9E60-CB27E03A703C}"/>
    <cellStyle name="Normal" xfId="0" builtinId="0"/>
    <cellStyle name="Normal 2" xfId="3" xr:uid="{29D8A891-1A03-4114-82BF-8698C90E1259}"/>
    <cellStyle name="Normal 2 2" xfId="8" xr:uid="{5DFB2AE0-61BB-430B-B688-E7AC67664467}"/>
    <cellStyle name="Normal 3" xfId="7" xr:uid="{21B945A7-185D-47BD-8EAA-AA10409CFCD9}"/>
    <cellStyle name="Normal 4" xfId="9" xr:uid="{A027C47D-07EF-47D1-B91E-E53F168A2F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15</xdr:col>
          <xdr:colOff>0</xdr:colOff>
          <xdr:row>53</xdr:row>
          <xdr:rowOff>123825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000-0000015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438150</xdr:colOff>
      <xdr:row>1</xdr:row>
      <xdr:rowOff>19050</xdr:rowOff>
    </xdr:from>
    <xdr:to>
      <xdr:col>13</xdr:col>
      <xdr:colOff>133350</xdr:colOff>
      <xdr:row>8</xdr:row>
      <xdr:rowOff>28575</xdr:rowOff>
    </xdr:to>
    <xdr:pic>
      <xdr:nvPicPr>
        <xdr:cNvPr id="2" name="Picture 1" descr="Text&#10;&#10;Description automatically generated">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7350" y="180975"/>
          <a:ext cx="6400800" cy="11430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9</xdr:row>
          <xdr:rowOff>0</xdr:rowOff>
        </xdr:from>
        <xdr:to>
          <xdr:col>13</xdr:col>
          <xdr:colOff>533400</xdr:colOff>
          <xdr:row>80</xdr:row>
          <xdr:rowOff>28575</xdr:rowOff>
        </xdr:to>
        <xdr:sp macro="" textlink="">
          <xdr:nvSpPr>
            <xdr:cNvPr id="22530" name="Object 2" hidden="1">
              <a:extLst>
                <a:ext uri="{63B3BB69-23CF-44E3-9099-C40C66FF867C}">
                  <a14:compatExt spid="_x0000_s22530"/>
                </a:ext>
                <a:ext uri="{FF2B5EF4-FFF2-40B4-BE49-F238E27FC236}">
                  <a16:creationId xmlns:a16="http://schemas.microsoft.com/office/drawing/2014/main" id="{00000000-0008-0000-0100-0000025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pa.virginia.gov/local-government/reports/comparative-reports/2072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154D4-1B1B-4A63-BCC3-01BA680CE1B4}">
  <dimension ref="A1"/>
  <sheetViews>
    <sheetView showGridLines="0" showRowColHeaders="0" tabSelected="1" workbookViewId="0">
      <selection activeCell="D1" sqref="D1"/>
    </sheetView>
  </sheetViews>
  <sheetFormatPr defaultRowHeight="12.75" x14ac:dyDescent="0.2"/>
  <sheetData/>
  <sheetProtection sheet="1" objects="1" scenarios="1"/>
  <pageMargins left="0.7" right="0.7" top="0.75" bottom="0.75" header="0.3" footer="0.3"/>
  <pageSetup orientation="portrait" r:id="rId1"/>
  <drawing r:id="rId2"/>
  <legacyDrawing r:id="rId3"/>
  <oleObjects>
    <mc:AlternateContent xmlns:mc="http://schemas.openxmlformats.org/markup-compatibility/2006">
      <mc:Choice Requires="x14">
        <oleObject progId="Document" shapeId="21505" r:id="rId4">
          <objectPr defaultSize="0" autoPict="0" r:id="rId5">
            <anchor moveWithCells="1">
              <from>
                <xdr:col>0</xdr:col>
                <xdr:colOff>0</xdr:colOff>
                <xdr:row>0</xdr:row>
                <xdr:rowOff>0</xdr:rowOff>
              </from>
              <to>
                <xdr:col>15</xdr:col>
                <xdr:colOff>0</xdr:colOff>
                <xdr:row>53</xdr:row>
                <xdr:rowOff>123825</xdr:rowOff>
              </to>
            </anchor>
          </objectPr>
        </oleObject>
      </mc:Choice>
      <mc:Fallback>
        <oleObject progId="Document" shapeId="2150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6BF16-6459-4B92-B1E4-9C1FECA360CC}">
  <sheetPr transitionEvaluation="1" transitionEntry="1"/>
  <dimension ref="A1:W212"/>
  <sheetViews>
    <sheetView showGridLines="0" zoomScaleNormal="100" workbookViewId="0">
      <pane xSplit="2" ySplit="6" topLeftCell="C7" activePane="bottomRight" state="frozen"/>
      <selection pane="topRight"/>
      <selection pane="bottomLeft"/>
      <selection pane="bottomRight"/>
    </sheetView>
  </sheetViews>
  <sheetFormatPr defaultColWidth="12.7109375" defaultRowHeight="12.75" x14ac:dyDescent="0.2"/>
  <cols>
    <col min="1" max="1" width="6.85546875" style="70" customWidth="1"/>
    <col min="2" max="2" width="15" style="70" customWidth="1"/>
    <col min="3" max="3" width="16.140625" style="70" customWidth="1"/>
    <col min="4" max="4" width="12.7109375" style="70" customWidth="1"/>
    <col min="5" max="5" width="3.7109375" style="168" customWidth="1"/>
    <col min="6" max="6" width="12.7109375" style="70" customWidth="1"/>
    <col min="7" max="8" width="16.140625" style="70" customWidth="1"/>
    <col min="9" max="9" width="18.7109375" style="70" customWidth="1"/>
    <col min="10" max="10" width="12.7109375" style="70" customWidth="1"/>
    <col min="11" max="11" width="3.7109375" style="168" customWidth="1"/>
    <col min="12" max="12" width="12.7109375" style="70" customWidth="1"/>
    <col min="13" max="13" width="17.85546875" style="70" customWidth="1"/>
    <col min="14" max="14" width="18.42578125" style="70" customWidth="1"/>
    <col min="15" max="15" width="12.7109375" style="70" customWidth="1"/>
    <col min="16" max="16" width="17.28515625" style="70" customWidth="1"/>
    <col min="17" max="17" width="14.7109375" style="70" customWidth="1"/>
    <col min="18" max="18" width="14.42578125" style="70" customWidth="1"/>
    <col min="19" max="19" width="14.7109375" style="70" customWidth="1"/>
    <col min="20" max="20" width="15.85546875" style="70" customWidth="1"/>
    <col min="21" max="21" width="12.28515625" style="70" hidden="1" customWidth="1"/>
    <col min="22" max="23" width="12.7109375" style="70" hidden="1" customWidth="1"/>
    <col min="24" max="16384" width="12.7109375" style="70"/>
  </cols>
  <sheetData>
    <row r="1" spans="1:23" s="325" customFormat="1" ht="15.75" x14ac:dyDescent="0.2">
      <c r="A1" s="319" t="s">
        <v>0</v>
      </c>
      <c r="B1" s="319"/>
      <c r="C1" s="319"/>
      <c r="D1" s="319"/>
      <c r="E1" s="319"/>
      <c r="F1" s="319"/>
      <c r="G1" s="319"/>
      <c r="H1" s="319"/>
      <c r="I1" s="319"/>
      <c r="J1" s="319"/>
      <c r="K1" s="319"/>
      <c r="L1" s="319"/>
      <c r="M1" s="319"/>
      <c r="N1" s="319"/>
      <c r="O1" s="319"/>
      <c r="P1" s="319"/>
      <c r="Q1" s="319"/>
      <c r="R1" s="319"/>
      <c r="S1" s="319"/>
      <c r="T1" s="319"/>
    </row>
    <row r="2" spans="1:23" s="325" customFormat="1" ht="15.75" x14ac:dyDescent="0.2">
      <c r="A2" s="321" t="s">
        <v>428</v>
      </c>
      <c r="B2" s="321"/>
      <c r="C2" s="321"/>
      <c r="D2" s="321"/>
      <c r="E2" s="321"/>
      <c r="F2" s="321"/>
      <c r="G2" s="321"/>
      <c r="H2" s="321"/>
      <c r="I2" s="321"/>
      <c r="J2" s="321"/>
      <c r="K2" s="321"/>
      <c r="L2" s="321"/>
      <c r="M2" s="321"/>
      <c r="N2" s="321"/>
      <c r="O2" s="321"/>
      <c r="P2" s="321"/>
      <c r="Q2" s="321"/>
      <c r="R2" s="321"/>
      <c r="S2" s="321"/>
      <c r="T2" s="321"/>
    </row>
    <row r="3" spans="1:23" s="325" customFormat="1" ht="15.75" x14ac:dyDescent="0.2">
      <c r="A3" s="321" t="s">
        <v>370</v>
      </c>
      <c r="B3" s="321"/>
      <c r="C3" s="321"/>
      <c r="D3" s="321"/>
      <c r="E3" s="321"/>
      <c r="F3" s="321"/>
      <c r="G3" s="321"/>
      <c r="H3" s="321"/>
      <c r="I3" s="321"/>
      <c r="J3" s="321"/>
      <c r="K3" s="321"/>
      <c r="L3" s="321"/>
      <c r="M3" s="321"/>
      <c r="N3" s="321"/>
      <c r="O3" s="321"/>
      <c r="P3" s="321"/>
      <c r="Q3" s="321"/>
      <c r="R3" s="321"/>
      <c r="S3" s="321"/>
      <c r="T3" s="321"/>
    </row>
    <row r="4" spans="1:23" customFormat="1" ht="13.5" thickBot="1" x14ac:dyDescent="0.25">
      <c r="E4" s="181"/>
      <c r="K4" s="181"/>
    </row>
    <row r="5" spans="1:23" customFormat="1" ht="32.25" customHeight="1" x14ac:dyDescent="0.2">
      <c r="E5" s="181"/>
      <c r="G5" s="427" t="s">
        <v>430</v>
      </c>
      <c r="H5" s="429"/>
      <c r="K5" s="181"/>
      <c r="N5" s="433" t="s">
        <v>346</v>
      </c>
      <c r="O5" s="434"/>
      <c r="P5" s="434"/>
      <c r="Q5" s="434"/>
      <c r="R5" s="434"/>
      <c r="S5" s="434"/>
      <c r="T5" s="435"/>
    </row>
    <row r="6" spans="1:23" ht="38.25" customHeight="1" thickBot="1" x14ac:dyDescent="0.3">
      <c r="A6" s="141" t="s">
        <v>1</v>
      </c>
      <c r="B6" s="217" t="s">
        <v>339</v>
      </c>
      <c r="C6" s="142" t="s">
        <v>398</v>
      </c>
      <c r="D6" s="142" t="s">
        <v>362</v>
      </c>
      <c r="E6" s="219"/>
      <c r="F6" s="142" t="s">
        <v>363</v>
      </c>
      <c r="G6" s="271" t="s">
        <v>429</v>
      </c>
      <c r="H6" s="273" t="s">
        <v>397</v>
      </c>
      <c r="I6" s="142" t="s">
        <v>399</v>
      </c>
      <c r="J6" s="142" t="s">
        <v>362</v>
      </c>
      <c r="K6" s="219"/>
      <c r="L6" s="142" t="s">
        <v>363</v>
      </c>
      <c r="M6" s="142" t="s">
        <v>255</v>
      </c>
      <c r="N6" s="271" t="s">
        <v>349</v>
      </c>
      <c r="O6" s="272" t="s">
        <v>364</v>
      </c>
      <c r="P6" s="272" t="s">
        <v>368</v>
      </c>
      <c r="Q6" s="272" t="s">
        <v>364</v>
      </c>
      <c r="R6" s="272" t="s">
        <v>369</v>
      </c>
      <c r="S6" s="272" t="s">
        <v>364</v>
      </c>
      <c r="T6" s="273" t="s">
        <v>353</v>
      </c>
      <c r="U6" s="184" t="s">
        <v>253</v>
      </c>
      <c r="V6" s="215" t="s">
        <v>354</v>
      </c>
      <c r="W6" s="215" t="s">
        <v>354</v>
      </c>
    </row>
    <row r="7" spans="1:23" x14ac:dyDescent="0.2">
      <c r="A7" s="143">
        <v>1</v>
      </c>
      <c r="B7" s="143" t="s">
        <v>12</v>
      </c>
      <c r="C7" s="245">
        <v>20795561</v>
      </c>
      <c r="D7" s="247">
        <f t="shared" ref="D7:D44" si="0">IFERROR(C7/$U7,0)</f>
        <v>131.51093417990489</v>
      </c>
      <c r="E7" s="171"/>
      <c r="F7" s="247">
        <f t="shared" ref="F7:F45" si="1">IF($D$45,D7/$D$45*100,0)</f>
        <v>213.18381470468287</v>
      </c>
      <c r="G7" s="245">
        <v>3087293</v>
      </c>
      <c r="H7" s="245">
        <v>9616643</v>
      </c>
      <c r="I7" s="245">
        <v>3962305</v>
      </c>
      <c r="J7" s="247">
        <f t="shared" ref="J7:J44" si="2">IFERROR(I7/$U7,0)</f>
        <v>25.057579935242334</v>
      </c>
      <c r="K7" s="171"/>
      <c r="L7" s="247">
        <f t="shared" ref="L7:L44" si="3">IF($J$45,J7/$J$45*100,0)</f>
        <v>82.278009768708458</v>
      </c>
      <c r="M7" s="245">
        <f t="shared" ref="M7:M45" si="4">(C7+I7)</f>
        <v>24757866</v>
      </c>
      <c r="N7" s="137">
        <v>4652544</v>
      </c>
      <c r="O7" s="123">
        <f t="shared" ref="O7:O45" si="5">IF($M7,N7/$M7*100,0)</f>
        <v>18.792185077663799</v>
      </c>
      <c r="P7" s="137">
        <v>240721</v>
      </c>
      <c r="Q7" s="123">
        <f t="shared" ref="Q7:Q45" si="6">IF($M7,P7/$M7*100,0)</f>
        <v>0.9723010860467538</v>
      </c>
      <c r="R7" s="137">
        <v>354258</v>
      </c>
      <c r="S7" s="123">
        <f t="shared" ref="S7:S45" si="7">IF($M7,R7/$M7*100,0)</f>
        <v>1.4308906914675119</v>
      </c>
      <c r="T7" s="137">
        <v>238612</v>
      </c>
      <c r="U7" s="248">
        <v>158128</v>
      </c>
      <c r="V7" s="248">
        <f t="shared" ref="V7:V44" si="8">IF(C7,U7,0)</f>
        <v>158128</v>
      </c>
      <c r="W7" s="248">
        <f t="shared" ref="W7:W44" si="9">IF(I7,U7,0)</f>
        <v>158128</v>
      </c>
    </row>
    <row r="8" spans="1:23" x14ac:dyDescent="0.2">
      <c r="A8" s="114">
        <v>2</v>
      </c>
      <c r="B8" s="114" t="s">
        <v>14</v>
      </c>
      <c r="C8" s="275">
        <v>1555081</v>
      </c>
      <c r="D8" s="116">
        <f t="shared" si="0"/>
        <v>92.547818841873479</v>
      </c>
      <c r="F8" s="116">
        <f t="shared" si="1"/>
        <v>150.02324473126009</v>
      </c>
      <c r="G8" s="275">
        <v>573168</v>
      </c>
      <c r="H8" s="275">
        <v>494468</v>
      </c>
      <c r="I8" s="275">
        <v>1005552</v>
      </c>
      <c r="J8" s="116">
        <f t="shared" si="2"/>
        <v>59.843599357257631</v>
      </c>
      <c r="L8" s="116">
        <f t="shared" si="3"/>
        <v>196.49991201209352</v>
      </c>
      <c r="M8" s="115">
        <f t="shared" si="4"/>
        <v>2560633</v>
      </c>
      <c r="N8" s="275">
        <v>1041038</v>
      </c>
      <c r="O8" s="116">
        <f t="shared" si="5"/>
        <v>40.65549416882466</v>
      </c>
      <c r="P8" s="275">
        <v>75220</v>
      </c>
      <c r="Q8" s="116">
        <f t="shared" si="6"/>
        <v>2.9375548936532492</v>
      </c>
      <c r="R8" s="275">
        <v>0</v>
      </c>
      <c r="S8" s="116">
        <f t="shared" si="7"/>
        <v>0</v>
      </c>
      <c r="T8" s="275">
        <v>41732</v>
      </c>
      <c r="U8" s="115">
        <v>16803</v>
      </c>
      <c r="V8" s="115">
        <f t="shared" si="8"/>
        <v>16803</v>
      </c>
      <c r="W8" s="115">
        <f t="shared" si="9"/>
        <v>16803</v>
      </c>
    </row>
    <row r="9" spans="1:23" x14ac:dyDescent="0.2">
      <c r="A9" s="117">
        <v>3</v>
      </c>
      <c r="B9" s="117" t="s">
        <v>16</v>
      </c>
      <c r="C9" s="276">
        <v>942475</v>
      </c>
      <c r="D9" s="119">
        <f t="shared" si="0"/>
        <v>141.78952911087708</v>
      </c>
      <c r="E9" s="169"/>
      <c r="F9" s="119">
        <f t="shared" si="1"/>
        <v>229.84577586291857</v>
      </c>
      <c r="G9" s="276">
        <v>260923</v>
      </c>
      <c r="H9" s="276">
        <v>614601</v>
      </c>
      <c r="I9" s="276">
        <v>269075</v>
      </c>
      <c r="J9" s="119">
        <f t="shared" si="2"/>
        <v>40.480667970513011</v>
      </c>
      <c r="K9" s="169"/>
      <c r="L9" s="119">
        <f t="shared" si="3"/>
        <v>132.92060938563665</v>
      </c>
      <c r="M9" s="118">
        <f t="shared" si="4"/>
        <v>1211550</v>
      </c>
      <c r="N9" s="276">
        <v>573470</v>
      </c>
      <c r="O9" s="119">
        <f t="shared" si="5"/>
        <v>47.3335809500227</v>
      </c>
      <c r="P9" s="276">
        <v>49492</v>
      </c>
      <c r="Q9" s="119">
        <f t="shared" si="6"/>
        <v>4.0850150633486031</v>
      </c>
      <c r="R9" s="276">
        <v>0</v>
      </c>
      <c r="S9" s="119">
        <f t="shared" si="7"/>
        <v>0</v>
      </c>
      <c r="T9" s="276">
        <v>26823</v>
      </c>
      <c r="U9" s="118">
        <v>6647</v>
      </c>
      <c r="V9" s="118">
        <f t="shared" si="8"/>
        <v>6647</v>
      </c>
      <c r="W9" s="118">
        <f t="shared" si="9"/>
        <v>6647</v>
      </c>
    </row>
    <row r="10" spans="1:23" x14ac:dyDescent="0.2">
      <c r="A10" s="114">
        <v>4</v>
      </c>
      <c r="B10" s="114" t="s">
        <v>18</v>
      </c>
      <c r="C10" s="275">
        <v>3186511</v>
      </c>
      <c r="D10" s="116">
        <f t="shared" si="0"/>
        <v>62.141873708022935</v>
      </c>
      <c r="F10" s="116">
        <f t="shared" si="1"/>
        <v>100.73414634748468</v>
      </c>
      <c r="G10" s="275">
        <v>936435</v>
      </c>
      <c r="H10" s="275">
        <v>1762588</v>
      </c>
      <c r="I10" s="275">
        <v>1311846</v>
      </c>
      <c r="J10" s="116">
        <f t="shared" si="2"/>
        <v>25.583018058426617</v>
      </c>
      <c r="L10" s="116">
        <f t="shared" si="3"/>
        <v>84.003316168765252</v>
      </c>
      <c r="M10" s="115">
        <f t="shared" si="4"/>
        <v>4498357</v>
      </c>
      <c r="N10" s="275">
        <v>1736446</v>
      </c>
      <c r="O10" s="116">
        <f t="shared" si="5"/>
        <v>38.601782828708345</v>
      </c>
      <c r="P10" s="275">
        <v>149815</v>
      </c>
      <c r="Q10" s="116">
        <f t="shared" si="6"/>
        <v>3.3304382022147196</v>
      </c>
      <c r="R10" s="275">
        <v>47366</v>
      </c>
      <c r="S10" s="116">
        <f t="shared" si="7"/>
        <v>1.0529622259860656</v>
      </c>
      <c r="T10" s="275">
        <v>334295</v>
      </c>
      <c r="U10" s="115">
        <v>51278</v>
      </c>
      <c r="V10" s="115">
        <f t="shared" si="8"/>
        <v>51278</v>
      </c>
      <c r="W10" s="115">
        <f t="shared" si="9"/>
        <v>51278</v>
      </c>
    </row>
    <row r="11" spans="1:23" x14ac:dyDescent="0.2">
      <c r="A11" s="117">
        <v>5</v>
      </c>
      <c r="B11" s="117" t="s">
        <v>20</v>
      </c>
      <c r="C11" s="276">
        <v>25768687</v>
      </c>
      <c r="D11" s="119">
        <f t="shared" si="0"/>
        <v>102.27333415357261</v>
      </c>
      <c r="E11" s="169"/>
      <c r="F11" s="119">
        <f t="shared" si="1"/>
        <v>165.78864452136844</v>
      </c>
      <c r="G11" s="276">
        <v>3317471</v>
      </c>
      <c r="H11" s="276">
        <v>21011634</v>
      </c>
      <c r="I11" s="276">
        <v>6220240</v>
      </c>
      <c r="J11" s="119">
        <f t="shared" si="2"/>
        <v>24.687508681968097</v>
      </c>
      <c r="K11" s="169"/>
      <c r="L11" s="119">
        <f t="shared" si="3"/>
        <v>81.062859452089455</v>
      </c>
      <c r="M11" s="118">
        <f t="shared" si="4"/>
        <v>31988927</v>
      </c>
      <c r="N11" s="276">
        <v>9848275</v>
      </c>
      <c r="O11" s="123">
        <f t="shared" si="5"/>
        <v>30.786512470393273</v>
      </c>
      <c r="P11" s="276">
        <v>402226</v>
      </c>
      <c r="Q11" s="123">
        <f t="shared" si="6"/>
        <v>1.2573913466994375</v>
      </c>
      <c r="R11" s="276">
        <v>57413</v>
      </c>
      <c r="S11" s="123">
        <f t="shared" si="7"/>
        <v>0.17947772990322558</v>
      </c>
      <c r="T11" s="276">
        <v>719679</v>
      </c>
      <c r="U11" s="118">
        <v>251959</v>
      </c>
      <c r="V11" s="118">
        <f t="shared" si="8"/>
        <v>251959</v>
      </c>
      <c r="W11" s="118">
        <f t="shared" si="9"/>
        <v>251959</v>
      </c>
    </row>
    <row r="12" spans="1:23" x14ac:dyDescent="0.2">
      <c r="A12" s="114">
        <v>6</v>
      </c>
      <c r="B12" s="114" t="s">
        <v>22</v>
      </c>
      <c r="C12" s="275">
        <v>0</v>
      </c>
      <c r="D12" s="116">
        <f t="shared" si="0"/>
        <v>0</v>
      </c>
      <c r="F12" s="116">
        <f t="shared" si="1"/>
        <v>0</v>
      </c>
      <c r="G12" s="275">
        <v>0</v>
      </c>
      <c r="H12" s="275">
        <v>0</v>
      </c>
      <c r="I12" s="275">
        <v>0</v>
      </c>
      <c r="J12" s="116">
        <f t="shared" si="2"/>
        <v>0</v>
      </c>
      <c r="L12" s="116">
        <f t="shared" si="3"/>
        <v>0</v>
      </c>
      <c r="M12" s="115">
        <f t="shared" si="4"/>
        <v>0</v>
      </c>
      <c r="N12" s="275">
        <v>0</v>
      </c>
      <c r="O12" s="249">
        <f t="shared" si="5"/>
        <v>0</v>
      </c>
      <c r="P12" s="275">
        <v>0</v>
      </c>
      <c r="Q12" s="249">
        <f t="shared" si="6"/>
        <v>0</v>
      </c>
      <c r="R12" s="275">
        <v>0</v>
      </c>
      <c r="S12" s="249">
        <f t="shared" si="7"/>
        <v>0</v>
      </c>
      <c r="T12" s="275">
        <v>0</v>
      </c>
      <c r="U12" s="115">
        <v>0</v>
      </c>
      <c r="V12" s="115">
        <f t="shared" si="8"/>
        <v>0</v>
      </c>
      <c r="W12" s="115">
        <f t="shared" si="9"/>
        <v>0</v>
      </c>
    </row>
    <row r="13" spans="1:23" x14ac:dyDescent="0.2">
      <c r="A13" s="117">
        <v>7</v>
      </c>
      <c r="B13" s="117" t="s">
        <v>254</v>
      </c>
      <c r="C13" s="276">
        <v>242721</v>
      </c>
      <c r="D13" s="119">
        <f t="shared" si="0"/>
        <v>42.959469026548675</v>
      </c>
      <c r="E13" s="169"/>
      <c r="F13" s="119">
        <f t="shared" si="1"/>
        <v>69.638798795535536</v>
      </c>
      <c r="G13" s="276">
        <v>60464</v>
      </c>
      <c r="H13" s="276">
        <v>108781</v>
      </c>
      <c r="I13" s="276">
        <v>70036</v>
      </c>
      <c r="J13" s="119">
        <f t="shared" si="2"/>
        <v>12.395752212389381</v>
      </c>
      <c r="K13" s="169"/>
      <c r="L13" s="119">
        <f t="shared" si="3"/>
        <v>40.702167737556472</v>
      </c>
      <c r="M13" s="118">
        <f t="shared" si="4"/>
        <v>312757</v>
      </c>
      <c r="N13" s="276">
        <v>0</v>
      </c>
      <c r="O13" s="123">
        <f t="shared" si="5"/>
        <v>0</v>
      </c>
      <c r="P13" s="276">
        <v>0</v>
      </c>
      <c r="Q13" s="123">
        <f t="shared" si="6"/>
        <v>0</v>
      </c>
      <c r="R13" s="276">
        <v>0</v>
      </c>
      <c r="S13" s="123">
        <f t="shared" si="7"/>
        <v>0</v>
      </c>
      <c r="T13" s="276">
        <v>0</v>
      </c>
      <c r="U13" s="118">
        <v>5650</v>
      </c>
      <c r="V13" s="118">
        <f t="shared" si="8"/>
        <v>5650</v>
      </c>
      <c r="W13" s="118">
        <f t="shared" si="9"/>
        <v>5650</v>
      </c>
    </row>
    <row r="14" spans="1:23" x14ac:dyDescent="0.2">
      <c r="A14" s="114">
        <v>8</v>
      </c>
      <c r="B14" s="114" t="s">
        <v>26</v>
      </c>
      <c r="C14" s="275">
        <v>3389961</v>
      </c>
      <c r="D14" s="116">
        <f t="shared" si="0"/>
        <v>80.050085009917822</v>
      </c>
      <c r="F14" s="116">
        <f t="shared" si="1"/>
        <v>129.76398195531982</v>
      </c>
      <c r="G14" s="275">
        <v>1212188</v>
      </c>
      <c r="H14" s="275">
        <v>1656664</v>
      </c>
      <c r="I14" s="275">
        <v>1986794</v>
      </c>
      <c r="J14" s="116">
        <f t="shared" si="2"/>
        <v>46.915887409086615</v>
      </c>
      <c r="L14" s="116">
        <f t="shared" si="3"/>
        <v>154.05102378316019</v>
      </c>
      <c r="M14" s="115">
        <f t="shared" si="4"/>
        <v>5376755</v>
      </c>
      <c r="N14" s="275">
        <v>2615344</v>
      </c>
      <c r="O14" s="249">
        <f t="shared" si="5"/>
        <v>48.641680716342847</v>
      </c>
      <c r="P14" s="275">
        <v>1642030</v>
      </c>
      <c r="Q14" s="249">
        <f t="shared" si="6"/>
        <v>30.539423871833478</v>
      </c>
      <c r="R14" s="275">
        <v>0</v>
      </c>
      <c r="S14" s="249">
        <f t="shared" si="7"/>
        <v>0</v>
      </c>
      <c r="T14" s="275">
        <v>116402</v>
      </c>
      <c r="U14" s="115">
        <v>42348</v>
      </c>
      <c r="V14" s="115">
        <f t="shared" si="8"/>
        <v>42348</v>
      </c>
      <c r="W14" s="115">
        <f t="shared" si="9"/>
        <v>42348</v>
      </c>
    </row>
    <row r="15" spans="1:23" x14ac:dyDescent="0.2">
      <c r="A15" s="117">
        <v>9</v>
      </c>
      <c r="B15" s="117" t="s">
        <v>28</v>
      </c>
      <c r="C15" s="276">
        <v>0</v>
      </c>
      <c r="D15" s="119">
        <f t="shared" si="0"/>
        <v>0</v>
      </c>
      <c r="E15" s="169"/>
      <c r="F15" s="119">
        <f t="shared" si="1"/>
        <v>0</v>
      </c>
      <c r="G15" s="276">
        <v>0</v>
      </c>
      <c r="H15" s="276">
        <v>0</v>
      </c>
      <c r="I15" s="276">
        <v>0</v>
      </c>
      <c r="J15" s="119">
        <f t="shared" si="2"/>
        <v>0</v>
      </c>
      <c r="K15" s="169"/>
      <c r="L15" s="119">
        <f t="shared" si="3"/>
        <v>0</v>
      </c>
      <c r="M15" s="118">
        <f t="shared" si="4"/>
        <v>0</v>
      </c>
      <c r="N15" s="276">
        <v>0</v>
      </c>
      <c r="O15" s="123">
        <f t="shared" si="5"/>
        <v>0</v>
      </c>
      <c r="P15" s="276">
        <v>0</v>
      </c>
      <c r="Q15" s="123">
        <f t="shared" si="6"/>
        <v>0</v>
      </c>
      <c r="R15" s="276">
        <v>0</v>
      </c>
      <c r="S15" s="123">
        <f t="shared" si="7"/>
        <v>0</v>
      </c>
      <c r="T15" s="276">
        <v>0</v>
      </c>
      <c r="U15" s="118">
        <v>0</v>
      </c>
      <c r="V15" s="118">
        <f t="shared" si="8"/>
        <v>0</v>
      </c>
      <c r="W15" s="118">
        <f t="shared" si="9"/>
        <v>0</v>
      </c>
    </row>
    <row r="16" spans="1:23" x14ac:dyDescent="0.2">
      <c r="A16" s="114">
        <v>10</v>
      </c>
      <c r="B16" s="114" t="s">
        <v>30</v>
      </c>
      <c r="C16" s="275">
        <v>997890</v>
      </c>
      <c r="D16" s="116">
        <f t="shared" si="0"/>
        <v>41.573553305836768</v>
      </c>
      <c r="F16" s="116">
        <f t="shared" si="1"/>
        <v>67.392181036768989</v>
      </c>
      <c r="G16" s="275">
        <v>45833</v>
      </c>
      <c r="H16" s="275">
        <v>0</v>
      </c>
      <c r="I16" s="275">
        <v>272303</v>
      </c>
      <c r="J16" s="116">
        <f t="shared" si="2"/>
        <v>11.344540265800108</v>
      </c>
      <c r="L16" s="116">
        <f t="shared" si="3"/>
        <v>37.250452646395225</v>
      </c>
      <c r="M16" s="115">
        <f t="shared" si="4"/>
        <v>1270193</v>
      </c>
      <c r="N16" s="275">
        <v>0</v>
      </c>
      <c r="O16" s="249">
        <f t="shared" si="5"/>
        <v>0</v>
      </c>
      <c r="P16" s="275">
        <v>0</v>
      </c>
      <c r="Q16" s="249">
        <f t="shared" si="6"/>
        <v>0</v>
      </c>
      <c r="R16" s="275">
        <v>0</v>
      </c>
      <c r="S16" s="249">
        <f t="shared" si="7"/>
        <v>0</v>
      </c>
      <c r="T16" s="275">
        <v>2174</v>
      </c>
      <c r="U16" s="115">
        <v>24003</v>
      </c>
      <c r="V16" s="115">
        <f t="shared" si="8"/>
        <v>24003</v>
      </c>
      <c r="W16" s="115">
        <f t="shared" si="9"/>
        <v>24003</v>
      </c>
    </row>
    <row r="17" spans="1:23" x14ac:dyDescent="0.2">
      <c r="A17" s="117">
        <v>11</v>
      </c>
      <c r="B17" s="117" t="s">
        <v>32</v>
      </c>
      <c r="C17" s="276">
        <v>1142903</v>
      </c>
      <c r="D17" s="119">
        <f t="shared" si="0"/>
        <v>78.463751201427982</v>
      </c>
      <c r="E17" s="169"/>
      <c r="F17" s="119">
        <f t="shared" si="1"/>
        <v>127.1924794806568</v>
      </c>
      <c r="G17" s="276">
        <v>217538</v>
      </c>
      <c r="H17" s="276">
        <v>880936</v>
      </c>
      <c r="I17" s="276">
        <v>239044</v>
      </c>
      <c r="J17" s="119">
        <f t="shared" si="2"/>
        <v>16.411094329259921</v>
      </c>
      <c r="K17" s="169"/>
      <c r="L17" s="119">
        <f t="shared" si="3"/>
        <v>53.886775300233523</v>
      </c>
      <c r="M17" s="118">
        <f t="shared" si="4"/>
        <v>1381947</v>
      </c>
      <c r="N17" s="276">
        <v>160058</v>
      </c>
      <c r="O17" s="123">
        <f t="shared" si="5"/>
        <v>11.582065014070727</v>
      </c>
      <c r="P17" s="276">
        <v>808</v>
      </c>
      <c r="Q17" s="123">
        <f t="shared" si="6"/>
        <v>5.8468233586382111E-2</v>
      </c>
      <c r="R17" s="276">
        <v>0</v>
      </c>
      <c r="S17" s="123">
        <f t="shared" si="7"/>
        <v>0</v>
      </c>
      <c r="T17" s="276">
        <v>22228</v>
      </c>
      <c r="U17" s="118">
        <v>14566</v>
      </c>
      <c r="V17" s="118">
        <f t="shared" si="8"/>
        <v>14566</v>
      </c>
      <c r="W17" s="118">
        <f t="shared" si="9"/>
        <v>14566</v>
      </c>
    </row>
    <row r="18" spans="1:23" x14ac:dyDescent="0.2">
      <c r="A18" s="114">
        <v>12</v>
      </c>
      <c r="B18" s="114" t="s">
        <v>34</v>
      </c>
      <c r="C18" s="275">
        <v>604187</v>
      </c>
      <c r="D18" s="116">
        <f t="shared" si="0"/>
        <v>75.646300237886564</v>
      </c>
      <c r="F18" s="116">
        <f t="shared" si="1"/>
        <v>122.62529312541818</v>
      </c>
      <c r="G18" s="275">
        <v>0</v>
      </c>
      <c r="H18" s="275">
        <v>0</v>
      </c>
      <c r="I18" s="275">
        <v>0</v>
      </c>
      <c r="J18" s="116">
        <f t="shared" si="2"/>
        <v>0</v>
      </c>
      <c r="L18" s="116">
        <f t="shared" si="3"/>
        <v>0</v>
      </c>
      <c r="M18" s="115">
        <f t="shared" si="4"/>
        <v>604187</v>
      </c>
      <c r="N18" s="275">
        <v>0</v>
      </c>
      <c r="O18" s="249">
        <f t="shared" si="5"/>
        <v>0</v>
      </c>
      <c r="P18" s="275">
        <v>0</v>
      </c>
      <c r="Q18" s="249">
        <f t="shared" si="6"/>
        <v>0</v>
      </c>
      <c r="R18" s="275">
        <v>0</v>
      </c>
      <c r="S18" s="249">
        <f t="shared" si="7"/>
        <v>0</v>
      </c>
      <c r="T18" s="275">
        <v>4096</v>
      </c>
      <c r="U18" s="115">
        <v>7987</v>
      </c>
      <c r="V18" s="115">
        <f t="shared" si="8"/>
        <v>7987</v>
      </c>
      <c r="W18" s="115">
        <f t="shared" si="9"/>
        <v>0</v>
      </c>
    </row>
    <row r="19" spans="1:23" x14ac:dyDescent="0.2">
      <c r="A19" s="117">
        <v>13</v>
      </c>
      <c r="B19" s="117" t="s">
        <v>36</v>
      </c>
      <c r="C19" s="276">
        <v>4562602</v>
      </c>
      <c r="D19" s="119">
        <f t="shared" si="0"/>
        <v>164.91133841760941</v>
      </c>
      <c r="E19" s="169"/>
      <c r="F19" s="119">
        <f t="shared" si="1"/>
        <v>267.32703581762598</v>
      </c>
      <c r="G19" s="276">
        <v>798977</v>
      </c>
      <c r="H19" s="276">
        <v>3109232</v>
      </c>
      <c r="I19" s="276">
        <v>1568143</v>
      </c>
      <c r="J19" s="119">
        <f t="shared" si="2"/>
        <v>56.679184588137495</v>
      </c>
      <c r="K19" s="169"/>
      <c r="L19" s="119">
        <f t="shared" si="3"/>
        <v>186.10937350203872</v>
      </c>
      <c r="M19" s="118">
        <f t="shared" si="4"/>
        <v>6130745</v>
      </c>
      <c r="N19" s="276">
        <v>1899586</v>
      </c>
      <c r="O19" s="123">
        <f t="shared" si="5"/>
        <v>30.984586701942423</v>
      </c>
      <c r="P19" s="276">
        <v>17670</v>
      </c>
      <c r="Q19" s="123">
        <f t="shared" si="6"/>
        <v>0.28821945783098141</v>
      </c>
      <c r="R19" s="276">
        <v>0</v>
      </c>
      <c r="S19" s="123">
        <f t="shared" si="7"/>
        <v>0</v>
      </c>
      <c r="T19" s="276">
        <v>134280</v>
      </c>
      <c r="U19" s="118">
        <v>27667</v>
      </c>
      <c r="V19" s="118">
        <f t="shared" si="8"/>
        <v>27667</v>
      </c>
      <c r="W19" s="118">
        <f t="shared" si="9"/>
        <v>27667</v>
      </c>
    </row>
    <row r="20" spans="1:23" x14ac:dyDescent="0.2">
      <c r="A20" s="114">
        <v>14</v>
      </c>
      <c r="B20" s="114" t="s">
        <v>38</v>
      </c>
      <c r="C20" s="275">
        <v>702214</v>
      </c>
      <c r="D20" s="116">
        <f t="shared" si="0"/>
        <v>103.6019474771319</v>
      </c>
      <c r="F20" s="116">
        <f t="shared" si="1"/>
        <v>167.94237309420612</v>
      </c>
      <c r="G20" s="275">
        <v>0</v>
      </c>
      <c r="H20" s="275">
        <v>0</v>
      </c>
      <c r="I20" s="275">
        <v>0</v>
      </c>
      <c r="J20" s="116">
        <f t="shared" si="2"/>
        <v>0</v>
      </c>
      <c r="L20" s="116">
        <f t="shared" si="3"/>
        <v>0</v>
      </c>
      <c r="M20" s="115">
        <f t="shared" si="4"/>
        <v>702214</v>
      </c>
      <c r="N20" s="275">
        <v>0</v>
      </c>
      <c r="O20" s="249">
        <f t="shared" si="5"/>
        <v>0</v>
      </c>
      <c r="P20" s="275">
        <v>0</v>
      </c>
      <c r="Q20" s="249">
        <f t="shared" si="6"/>
        <v>0</v>
      </c>
      <c r="R20" s="275">
        <v>0</v>
      </c>
      <c r="S20" s="249">
        <f t="shared" si="7"/>
        <v>0</v>
      </c>
      <c r="T20" s="275">
        <v>3298</v>
      </c>
      <c r="U20" s="115">
        <v>6778</v>
      </c>
      <c r="V20" s="115">
        <f t="shared" si="8"/>
        <v>6778</v>
      </c>
      <c r="W20" s="115">
        <f t="shared" si="9"/>
        <v>0</v>
      </c>
    </row>
    <row r="21" spans="1:23" x14ac:dyDescent="0.2">
      <c r="A21" s="117">
        <v>15</v>
      </c>
      <c r="B21" s="117" t="s">
        <v>40</v>
      </c>
      <c r="C21" s="276">
        <v>4506027</v>
      </c>
      <c r="D21" s="119">
        <f t="shared" si="0"/>
        <v>33.038537397259269</v>
      </c>
      <c r="E21" s="169"/>
      <c r="F21" s="119">
        <f t="shared" si="1"/>
        <v>53.556622333592095</v>
      </c>
      <c r="G21" s="276">
        <v>1127822</v>
      </c>
      <c r="H21" s="276">
        <v>2538060</v>
      </c>
      <c r="I21" s="276">
        <v>5108898</v>
      </c>
      <c r="J21" s="119">
        <f t="shared" si="2"/>
        <v>37.458834053098904</v>
      </c>
      <c r="K21" s="169"/>
      <c r="L21" s="119">
        <f t="shared" si="3"/>
        <v>122.99824333037668</v>
      </c>
      <c r="M21" s="118">
        <f t="shared" si="4"/>
        <v>9614925</v>
      </c>
      <c r="N21" s="276">
        <v>3459225</v>
      </c>
      <c r="O21" s="123">
        <f t="shared" si="5"/>
        <v>35.977659732135194</v>
      </c>
      <c r="P21" s="276">
        <v>351084</v>
      </c>
      <c r="Q21" s="123">
        <f t="shared" si="6"/>
        <v>3.6514481392210549</v>
      </c>
      <c r="R21" s="276">
        <v>0</v>
      </c>
      <c r="S21" s="123">
        <f t="shared" si="7"/>
        <v>0</v>
      </c>
      <c r="T21" s="276">
        <v>330848</v>
      </c>
      <c r="U21" s="118">
        <v>136387</v>
      </c>
      <c r="V21" s="118">
        <f t="shared" si="8"/>
        <v>136387</v>
      </c>
      <c r="W21" s="118">
        <f t="shared" si="9"/>
        <v>136387</v>
      </c>
    </row>
    <row r="22" spans="1:23" x14ac:dyDescent="0.2">
      <c r="A22" s="114">
        <v>16</v>
      </c>
      <c r="B22" s="114" t="s">
        <v>42</v>
      </c>
      <c r="C22" s="275">
        <v>2411591</v>
      </c>
      <c r="D22" s="116">
        <f t="shared" si="0"/>
        <v>43.296068222621187</v>
      </c>
      <c r="F22" s="116">
        <f t="shared" si="1"/>
        <v>70.184437841389354</v>
      </c>
      <c r="G22" s="275">
        <v>425868</v>
      </c>
      <c r="H22" s="275">
        <v>1047021</v>
      </c>
      <c r="I22" s="275">
        <v>689638</v>
      </c>
      <c r="J22" s="116">
        <f t="shared" si="2"/>
        <v>12.381292639138241</v>
      </c>
      <c r="L22" s="116">
        <f t="shared" si="3"/>
        <v>40.65468889433685</v>
      </c>
      <c r="M22" s="115">
        <f t="shared" si="4"/>
        <v>3101229</v>
      </c>
      <c r="N22" s="275">
        <v>0</v>
      </c>
      <c r="O22" s="249">
        <f t="shared" si="5"/>
        <v>0</v>
      </c>
      <c r="P22" s="275">
        <v>0</v>
      </c>
      <c r="Q22" s="249">
        <f t="shared" si="6"/>
        <v>0</v>
      </c>
      <c r="R22" s="275">
        <v>0</v>
      </c>
      <c r="S22" s="249">
        <f t="shared" si="7"/>
        <v>0</v>
      </c>
      <c r="T22" s="275">
        <v>0</v>
      </c>
      <c r="U22" s="115">
        <v>55700</v>
      </c>
      <c r="V22" s="115">
        <f t="shared" si="8"/>
        <v>55700</v>
      </c>
      <c r="W22" s="115">
        <f t="shared" si="9"/>
        <v>55700</v>
      </c>
    </row>
    <row r="23" spans="1:23" x14ac:dyDescent="0.2">
      <c r="A23" s="117">
        <v>17</v>
      </c>
      <c r="B23" s="117" t="s">
        <v>44</v>
      </c>
      <c r="C23" s="276">
        <v>0</v>
      </c>
      <c r="D23" s="119">
        <f t="shared" si="0"/>
        <v>0</v>
      </c>
      <c r="E23" s="169"/>
      <c r="F23" s="119">
        <f t="shared" si="1"/>
        <v>0</v>
      </c>
      <c r="G23" s="276">
        <v>0</v>
      </c>
      <c r="H23" s="276">
        <v>0</v>
      </c>
      <c r="I23" s="276">
        <v>0</v>
      </c>
      <c r="J23" s="119">
        <f t="shared" si="2"/>
        <v>0</v>
      </c>
      <c r="K23" s="169"/>
      <c r="L23" s="119">
        <f t="shared" si="3"/>
        <v>0</v>
      </c>
      <c r="M23" s="118">
        <f t="shared" si="4"/>
        <v>0</v>
      </c>
      <c r="N23" s="276">
        <v>0</v>
      </c>
      <c r="O23" s="123">
        <f t="shared" si="5"/>
        <v>0</v>
      </c>
      <c r="P23" s="276">
        <v>0</v>
      </c>
      <c r="Q23" s="123">
        <f t="shared" si="6"/>
        <v>0</v>
      </c>
      <c r="R23" s="276">
        <v>0</v>
      </c>
      <c r="S23" s="123">
        <f t="shared" si="7"/>
        <v>0</v>
      </c>
      <c r="T23" s="276">
        <v>0</v>
      </c>
      <c r="U23" s="118">
        <v>0</v>
      </c>
      <c r="V23" s="118">
        <f t="shared" si="8"/>
        <v>0</v>
      </c>
      <c r="W23" s="118">
        <f t="shared" si="9"/>
        <v>0</v>
      </c>
    </row>
    <row r="24" spans="1:23" x14ac:dyDescent="0.2">
      <c r="A24" s="114">
        <v>18</v>
      </c>
      <c r="B24" s="114" t="s">
        <v>46</v>
      </c>
      <c r="C24" s="275">
        <v>319450</v>
      </c>
      <c r="D24" s="116">
        <f t="shared" si="0"/>
        <v>43.977147577092509</v>
      </c>
      <c r="F24" s="116">
        <f t="shared" si="1"/>
        <v>71.288491248113502</v>
      </c>
      <c r="G24" s="275">
        <v>0</v>
      </c>
      <c r="H24" s="275">
        <v>0</v>
      </c>
      <c r="I24" s="275">
        <v>0</v>
      </c>
      <c r="J24" s="116">
        <f t="shared" si="2"/>
        <v>0</v>
      </c>
      <c r="L24" s="116">
        <f t="shared" si="3"/>
        <v>0</v>
      </c>
      <c r="M24" s="115">
        <f t="shared" si="4"/>
        <v>319450</v>
      </c>
      <c r="N24" s="275">
        <v>2500</v>
      </c>
      <c r="O24" s="249">
        <f t="shared" si="5"/>
        <v>0.78259508530286426</v>
      </c>
      <c r="P24" s="275">
        <v>0</v>
      </c>
      <c r="Q24" s="249">
        <f t="shared" si="6"/>
        <v>0</v>
      </c>
      <c r="R24" s="275">
        <v>0</v>
      </c>
      <c r="S24" s="249">
        <f t="shared" si="7"/>
        <v>0</v>
      </c>
      <c r="T24" s="275">
        <v>0</v>
      </c>
      <c r="U24" s="115">
        <v>7264</v>
      </c>
      <c r="V24" s="115">
        <f t="shared" si="8"/>
        <v>7264</v>
      </c>
      <c r="W24" s="115">
        <f t="shared" si="9"/>
        <v>0</v>
      </c>
    </row>
    <row r="25" spans="1:23" x14ac:dyDescent="0.2">
      <c r="A25" s="117">
        <v>19</v>
      </c>
      <c r="B25" s="117" t="s">
        <v>48</v>
      </c>
      <c r="C25" s="276">
        <v>5043096</v>
      </c>
      <c r="D25" s="119">
        <f t="shared" si="0"/>
        <v>62.938784679321579</v>
      </c>
      <c r="E25" s="169"/>
      <c r="F25" s="119">
        <f t="shared" si="1"/>
        <v>102.02596684819723</v>
      </c>
      <c r="G25" s="276">
        <v>1215512</v>
      </c>
      <c r="H25" s="276">
        <v>2742195</v>
      </c>
      <c r="I25" s="276">
        <v>2570914</v>
      </c>
      <c r="J25" s="119">
        <f t="shared" si="2"/>
        <v>32.085489285758861</v>
      </c>
      <c r="K25" s="169"/>
      <c r="L25" s="119">
        <f t="shared" si="3"/>
        <v>105.35455569572053</v>
      </c>
      <c r="M25" s="118">
        <f t="shared" si="4"/>
        <v>7614010</v>
      </c>
      <c r="N25" s="276">
        <v>4172457</v>
      </c>
      <c r="O25" s="123">
        <f t="shared" si="5"/>
        <v>54.799731022155207</v>
      </c>
      <c r="P25" s="276">
        <v>299420</v>
      </c>
      <c r="Q25" s="123">
        <f t="shared" si="6"/>
        <v>3.9324876116527294</v>
      </c>
      <c r="R25" s="276">
        <v>1536704</v>
      </c>
      <c r="S25" s="123">
        <f t="shared" si="7"/>
        <v>20.182584472570959</v>
      </c>
      <c r="T25" s="276">
        <v>264501</v>
      </c>
      <c r="U25" s="118">
        <v>80127</v>
      </c>
      <c r="V25" s="118">
        <f t="shared" si="8"/>
        <v>80127</v>
      </c>
      <c r="W25" s="118">
        <f t="shared" si="9"/>
        <v>80127</v>
      </c>
    </row>
    <row r="26" spans="1:23" x14ac:dyDescent="0.2">
      <c r="A26" s="114">
        <v>20</v>
      </c>
      <c r="B26" s="114" t="s">
        <v>50</v>
      </c>
      <c r="C26" s="275">
        <v>1575101</v>
      </c>
      <c r="D26" s="116">
        <f t="shared" si="0"/>
        <v>36.951649228170602</v>
      </c>
      <c r="F26" s="116">
        <f t="shared" si="1"/>
        <v>59.899913198962388</v>
      </c>
      <c r="G26" s="275">
        <v>521206</v>
      </c>
      <c r="H26" s="275">
        <v>1053895</v>
      </c>
      <c r="I26" s="275">
        <v>469480</v>
      </c>
      <c r="J26" s="116">
        <f t="shared" si="2"/>
        <v>11.013935156946465</v>
      </c>
      <c r="L26" s="116">
        <f t="shared" si="3"/>
        <v>36.164891692538411</v>
      </c>
      <c r="M26" s="115">
        <f t="shared" si="4"/>
        <v>2044581</v>
      </c>
      <c r="N26" s="275">
        <v>0</v>
      </c>
      <c r="O26" s="249">
        <f t="shared" si="5"/>
        <v>0</v>
      </c>
      <c r="P26" s="275">
        <v>0</v>
      </c>
      <c r="Q26" s="249">
        <f t="shared" si="6"/>
        <v>0</v>
      </c>
      <c r="R26" s="275">
        <v>0</v>
      </c>
      <c r="S26" s="249">
        <f t="shared" si="7"/>
        <v>0</v>
      </c>
      <c r="T26" s="275">
        <v>0</v>
      </c>
      <c r="U26" s="115">
        <v>42626</v>
      </c>
      <c r="V26" s="115">
        <f t="shared" si="8"/>
        <v>42626</v>
      </c>
      <c r="W26" s="115">
        <f t="shared" si="9"/>
        <v>42626</v>
      </c>
    </row>
    <row r="27" spans="1:23" x14ac:dyDescent="0.2">
      <c r="A27" s="117">
        <v>21</v>
      </c>
      <c r="B27" s="117" t="s">
        <v>52</v>
      </c>
      <c r="C27" s="276">
        <v>236211</v>
      </c>
      <c r="D27" s="119">
        <f t="shared" si="0"/>
        <v>13.671991665219656</v>
      </c>
      <c r="E27" s="169"/>
      <c r="F27" s="119">
        <f t="shared" si="1"/>
        <v>22.162775711219293</v>
      </c>
      <c r="G27" s="276">
        <v>0</v>
      </c>
      <c r="H27" s="276">
        <v>0</v>
      </c>
      <c r="I27" s="276">
        <v>0</v>
      </c>
      <c r="J27" s="119">
        <f t="shared" si="2"/>
        <v>0</v>
      </c>
      <c r="K27" s="169"/>
      <c r="L27" s="119">
        <f t="shared" si="3"/>
        <v>0</v>
      </c>
      <c r="M27" s="118">
        <f t="shared" si="4"/>
        <v>236211</v>
      </c>
      <c r="N27" s="276">
        <v>0</v>
      </c>
      <c r="O27" s="123">
        <f t="shared" si="5"/>
        <v>0</v>
      </c>
      <c r="P27" s="276">
        <v>0</v>
      </c>
      <c r="Q27" s="123">
        <f t="shared" si="6"/>
        <v>0</v>
      </c>
      <c r="R27" s="276">
        <v>0</v>
      </c>
      <c r="S27" s="123">
        <f t="shared" si="7"/>
        <v>0</v>
      </c>
      <c r="T27" s="276">
        <v>301</v>
      </c>
      <c r="U27" s="118">
        <v>17277</v>
      </c>
      <c r="V27" s="118">
        <f t="shared" si="8"/>
        <v>17277</v>
      </c>
      <c r="W27" s="118">
        <f t="shared" si="9"/>
        <v>0</v>
      </c>
    </row>
    <row r="28" spans="1:23" x14ac:dyDescent="0.2">
      <c r="A28" s="114">
        <v>22</v>
      </c>
      <c r="B28" s="114" t="s">
        <v>54</v>
      </c>
      <c r="C28" s="275">
        <v>1861264</v>
      </c>
      <c r="D28" s="116">
        <f t="shared" si="0"/>
        <v>140.64258727520024</v>
      </c>
      <c r="F28" s="116">
        <f t="shared" si="1"/>
        <v>227.9865431131953</v>
      </c>
      <c r="G28" s="275">
        <v>510664</v>
      </c>
      <c r="H28" s="275">
        <v>1256576</v>
      </c>
      <c r="I28" s="275">
        <v>947764</v>
      </c>
      <c r="J28" s="116">
        <f t="shared" si="2"/>
        <v>71.615837993048203</v>
      </c>
      <c r="L28" s="116">
        <f t="shared" si="3"/>
        <v>235.15473693845675</v>
      </c>
      <c r="M28" s="115">
        <f t="shared" si="4"/>
        <v>2809028</v>
      </c>
      <c r="N28" s="275">
        <v>1337020</v>
      </c>
      <c r="O28" s="249">
        <f t="shared" si="5"/>
        <v>47.597247161651644</v>
      </c>
      <c r="P28" s="275">
        <v>73558</v>
      </c>
      <c r="Q28" s="249">
        <f t="shared" si="6"/>
        <v>2.618628223000981</v>
      </c>
      <c r="R28" s="275">
        <v>0</v>
      </c>
      <c r="S28" s="249">
        <f t="shared" si="7"/>
        <v>0</v>
      </c>
      <c r="T28" s="275">
        <v>46428</v>
      </c>
      <c r="U28" s="115">
        <v>13234</v>
      </c>
      <c r="V28" s="115">
        <f t="shared" si="8"/>
        <v>13234</v>
      </c>
      <c r="W28" s="115">
        <f t="shared" si="9"/>
        <v>13234</v>
      </c>
    </row>
    <row r="29" spans="1:23" x14ac:dyDescent="0.2">
      <c r="A29" s="117">
        <v>23</v>
      </c>
      <c r="B29" s="117" t="s">
        <v>56</v>
      </c>
      <c r="C29" s="276">
        <v>9010374</v>
      </c>
      <c r="D29" s="119">
        <f t="shared" si="0"/>
        <v>49.101785247188069</v>
      </c>
      <c r="E29" s="169"/>
      <c r="F29" s="119">
        <f t="shared" si="1"/>
        <v>79.595707787202045</v>
      </c>
      <c r="G29" s="276">
        <v>2569176</v>
      </c>
      <c r="H29" s="276">
        <v>3656441</v>
      </c>
      <c r="I29" s="276">
        <v>7471916</v>
      </c>
      <c r="J29" s="119">
        <f t="shared" si="2"/>
        <v>40.718000697532482</v>
      </c>
      <c r="K29" s="169"/>
      <c r="L29" s="119">
        <f t="shared" si="3"/>
        <v>133.69990509107222</v>
      </c>
      <c r="M29" s="118">
        <f t="shared" si="4"/>
        <v>16482290</v>
      </c>
      <c r="N29" s="276">
        <v>4234146</v>
      </c>
      <c r="O29" s="123">
        <f t="shared" si="5"/>
        <v>25.689063837609943</v>
      </c>
      <c r="P29" s="276">
        <v>340017</v>
      </c>
      <c r="Q29" s="123">
        <f t="shared" si="6"/>
        <v>2.0629232952459882</v>
      </c>
      <c r="R29" s="276">
        <v>0</v>
      </c>
      <c r="S29" s="123">
        <f t="shared" si="7"/>
        <v>0</v>
      </c>
      <c r="T29" s="276">
        <v>874739</v>
      </c>
      <c r="U29" s="118">
        <v>183504</v>
      </c>
      <c r="V29" s="118">
        <f t="shared" si="8"/>
        <v>183504</v>
      </c>
      <c r="W29" s="118">
        <f t="shared" si="9"/>
        <v>183504</v>
      </c>
    </row>
    <row r="30" spans="1:23" x14ac:dyDescent="0.2">
      <c r="A30" s="114">
        <v>24</v>
      </c>
      <c r="B30" s="114" t="s">
        <v>58</v>
      </c>
      <c r="C30" s="275">
        <v>10627385</v>
      </c>
      <c r="D30" s="116">
        <f t="shared" si="0"/>
        <v>44.696071834125412</v>
      </c>
      <c r="F30" s="116">
        <f t="shared" si="1"/>
        <v>72.453892562869143</v>
      </c>
      <c r="G30" s="275">
        <v>3020645</v>
      </c>
      <c r="H30" s="275">
        <v>4868247</v>
      </c>
      <c r="I30" s="275">
        <v>8096016</v>
      </c>
      <c r="J30" s="116">
        <f t="shared" si="2"/>
        <v>34.049779198384996</v>
      </c>
      <c r="L30" s="116">
        <f t="shared" si="3"/>
        <v>111.80441498130624</v>
      </c>
      <c r="M30" s="115">
        <f t="shared" si="4"/>
        <v>18723401</v>
      </c>
      <c r="N30" s="275">
        <v>8316233</v>
      </c>
      <c r="O30" s="249">
        <f t="shared" si="5"/>
        <v>44.416252154189294</v>
      </c>
      <c r="P30" s="275">
        <v>953832</v>
      </c>
      <c r="Q30" s="249">
        <f t="shared" si="6"/>
        <v>5.0943308857188923</v>
      </c>
      <c r="R30" s="275">
        <v>92509</v>
      </c>
      <c r="S30" s="249">
        <f t="shared" si="7"/>
        <v>0.49408224499384484</v>
      </c>
      <c r="T30" s="275">
        <v>945285</v>
      </c>
      <c r="U30" s="115">
        <v>237770</v>
      </c>
      <c r="V30" s="115">
        <f t="shared" si="8"/>
        <v>237770</v>
      </c>
      <c r="W30" s="115">
        <f t="shared" si="9"/>
        <v>237770</v>
      </c>
    </row>
    <row r="31" spans="1:23" x14ac:dyDescent="0.2">
      <c r="A31" s="117">
        <v>25</v>
      </c>
      <c r="B31" s="117" t="s">
        <v>60</v>
      </c>
      <c r="C31" s="276">
        <v>0</v>
      </c>
      <c r="D31" s="119">
        <f t="shared" si="0"/>
        <v>0</v>
      </c>
      <c r="E31" s="169"/>
      <c r="F31" s="119">
        <f t="shared" si="1"/>
        <v>0</v>
      </c>
      <c r="G31" s="276">
        <v>0</v>
      </c>
      <c r="H31" s="276">
        <v>0</v>
      </c>
      <c r="I31" s="276">
        <v>0</v>
      </c>
      <c r="J31" s="119">
        <f t="shared" si="2"/>
        <v>0</v>
      </c>
      <c r="K31" s="169"/>
      <c r="L31" s="119">
        <f t="shared" si="3"/>
        <v>0</v>
      </c>
      <c r="M31" s="118">
        <f t="shared" si="4"/>
        <v>0</v>
      </c>
      <c r="N31" s="276">
        <v>0</v>
      </c>
      <c r="O31" s="123">
        <f t="shared" si="5"/>
        <v>0</v>
      </c>
      <c r="P31" s="276">
        <v>0</v>
      </c>
      <c r="Q31" s="123">
        <f t="shared" si="6"/>
        <v>0</v>
      </c>
      <c r="R31" s="276">
        <v>0</v>
      </c>
      <c r="S31" s="123">
        <f t="shared" si="7"/>
        <v>0</v>
      </c>
      <c r="T31" s="276">
        <v>0</v>
      </c>
      <c r="U31" s="118">
        <v>0</v>
      </c>
      <c r="V31" s="118">
        <f t="shared" si="8"/>
        <v>0</v>
      </c>
      <c r="W31" s="118">
        <f t="shared" si="9"/>
        <v>0</v>
      </c>
    </row>
    <row r="32" spans="1:23" x14ac:dyDescent="0.2">
      <c r="A32" s="114">
        <v>26</v>
      </c>
      <c r="B32" s="114" t="s">
        <v>62</v>
      </c>
      <c r="C32" s="275">
        <v>0</v>
      </c>
      <c r="D32" s="116">
        <f t="shared" si="0"/>
        <v>0</v>
      </c>
      <c r="F32" s="116">
        <f t="shared" si="1"/>
        <v>0</v>
      </c>
      <c r="G32" s="275">
        <v>0</v>
      </c>
      <c r="H32" s="275">
        <v>0</v>
      </c>
      <c r="I32" s="275">
        <v>0</v>
      </c>
      <c r="J32" s="116">
        <f t="shared" si="2"/>
        <v>0</v>
      </c>
      <c r="L32" s="116">
        <f t="shared" si="3"/>
        <v>0</v>
      </c>
      <c r="M32" s="115">
        <f t="shared" si="4"/>
        <v>0</v>
      </c>
      <c r="N32" s="275">
        <v>0</v>
      </c>
      <c r="O32" s="249">
        <f t="shared" si="5"/>
        <v>0</v>
      </c>
      <c r="P32" s="275">
        <v>0</v>
      </c>
      <c r="Q32" s="249">
        <f t="shared" si="6"/>
        <v>0</v>
      </c>
      <c r="R32" s="275">
        <v>0</v>
      </c>
      <c r="S32" s="249">
        <f t="shared" si="7"/>
        <v>0</v>
      </c>
      <c r="T32" s="275">
        <v>0</v>
      </c>
      <c r="U32" s="115">
        <v>0</v>
      </c>
      <c r="V32" s="115">
        <f t="shared" si="8"/>
        <v>0</v>
      </c>
      <c r="W32" s="115">
        <f t="shared" si="9"/>
        <v>0</v>
      </c>
    </row>
    <row r="33" spans="1:23" x14ac:dyDescent="0.2">
      <c r="A33" s="117">
        <v>27</v>
      </c>
      <c r="B33" s="117" t="s">
        <v>64</v>
      </c>
      <c r="C33" s="276">
        <v>423230</v>
      </c>
      <c r="D33" s="119">
        <f t="shared" si="0"/>
        <v>33.525823827629914</v>
      </c>
      <c r="E33" s="169"/>
      <c r="F33" s="119">
        <f t="shared" si="1"/>
        <v>54.346530645992445</v>
      </c>
      <c r="G33" s="276">
        <v>0</v>
      </c>
      <c r="H33" s="276">
        <v>0</v>
      </c>
      <c r="I33" s="276">
        <v>0</v>
      </c>
      <c r="J33" s="119">
        <f t="shared" si="2"/>
        <v>0</v>
      </c>
      <c r="K33" s="169"/>
      <c r="L33" s="119">
        <f t="shared" si="3"/>
        <v>0</v>
      </c>
      <c r="M33" s="118">
        <f t="shared" si="4"/>
        <v>423230</v>
      </c>
      <c r="N33" s="276">
        <v>0</v>
      </c>
      <c r="O33" s="123">
        <f t="shared" si="5"/>
        <v>0</v>
      </c>
      <c r="P33" s="276">
        <v>0</v>
      </c>
      <c r="Q33" s="123">
        <f t="shared" si="6"/>
        <v>0</v>
      </c>
      <c r="R33" s="276">
        <v>0</v>
      </c>
      <c r="S33" s="123">
        <f t="shared" si="7"/>
        <v>0</v>
      </c>
      <c r="T33" s="276">
        <v>0</v>
      </c>
      <c r="U33" s="118">
        <v>12624</v>
      </c>
      <c r="V33" s="118">
        <f t="shared" si="8"/>
        <v>12624</v>
      </c>
      <c r="W33" s="118">
        <f t="shared" si="9"/>
        <v>0</v>
      </c>
    </row>
    <row r="34" spans="1:23" x14ac:dyDescent="0.2">
      <c r="A34" s="114">
        <v>28</v>
      </c>
      <c r="B34" s="114" t="s">
        <v>66</v>
      </c>
      <c r="C34" s="275">
        <v>0</v>
      </c>
      <c r="D34" s="116">
        <f t="shared" si="0"/>
        <v>0</v>
      </c>
      <c r="F34" s="116">
        <f t="shared" si="1"/>
        <v>0</v>
      </c>
      <c r="G34" s="275">
        <v>0</v>
      </c>
      <c r="H34" s="275">
        <v>0</v>
      </c>
      <c r="I34" s="275">
        <v>0</v>
      </c>
      <c r="J34" s="116">
        <f t="shared" si="2"/>
        <v>0</v>
      </c>
      <c r="L34" s="116">
        <f t="shared" si="3"/>
        <v>0</v>
      </c>
      <c r="M34" s="115">
        <f t="shared" si="4"/>
        <v>0</v>
      </c>
      <c r="N34" s="275">
        <v>0</v>
      </c>
      <c r="O34" s="249">
        <f t="shared" si="5"/>
        <v>0</v>
      </c>
      <c r="P34" s="275">
        <v>0</v>
      </c>
      <c r="Q34" s="249">
        <f t="shared" si="6"/>
        <v>0</v>
      </c>
      <c r="R34" s="275">
        <v>0</v>
      </c>
      <c r="S34" s="249">
        <f t="shared" si="7"/>
        <v>0</v>
      </c>
      <c r="T34" s="275">
        <v>0</v>
      </c>
      <c r="U34" s="115">
        <v>0</v>
      </c>
      <c r="V34" s="115">
        <f t="shared" si="8"/>
        <v>0</v>
      </c>
      <c r="W34" s="115">
        <f t="shared" si="9"/>
        <v>0</v>
      </c>
    </row>
    <row r="35" spans="1:23" x14ac:dyDescent="0.2">
      <c r="A35" s="117">
        <v>29</v>
      </c>
      <c r="B35" s="117" t="s">
        <v>68</v>
      </c>
      <c r="C35" s="276">
        <v>1131845</v>
      </c>
      <c r="D35" s="119">
        <f t="shared" si="0"/>
        <v>67.231660231660229</v>
      </c>
      <c r="E35" s="169"/>
      <c r="F35" s="119">
        <f t="shared" si="1"/>
        <v>108.98486796168247</v>
      </c>
      <c r="G35" s="276">
        <v>382391</v>
      </c>
      <c r="H35" s="276">
        <v>655377</v>
      </c>
      <c r="I35" s="276">
        <v>574906</v>
      </c>
      <c r="J35" s="119">
        <f t="shared" si="2"/>
        <v>34.149450549450549</v>
      </c>
      <c r="K35" s="169"/>
      <c r="L35" s="119">
        <f t="shared" si="3"/>
        <v>112.13169161447776</v>
      </c>
      <c r="M35" s="118">
        <f t="shared" si="4"/>
        <v>1706751</v>
      </c>
      <c r="N35" s="276">
        <v>911976</v>
      </c>
      <c r="O35" s="123">
        <f t="shared" si="5"/>
        <v>53.433453385994788</v>
      </c>
      <c r="P35" s="276">
        <v>0</v>
      </c>
      <c r="Q35" s="123">
        <f t="shared" si="6"/>
        <v>0</v>
      </c>
      <c r="R35" s="276">
        <v>0</v>
      </c>
      <c r="S35" s="123">
        <f t="shared" si="7"/>
        <v>0</v>
      </c>
      <c r="T35" s="276">
        <v>33465</v>
      </c>
      <c r="U35" s="118">
        <v>16835</v>
      </c>
      <c r="V35" s="118">
        <f t="shared" si="8"/>
        <v>16835</v>
      </c>
      <c r="W35" s="118">
        <f t="shared" si="9"/>
        <v>16835</v>
      </c>
    </row>
    <row r="36" spans="1:23" x14ac:dyDescent="0.2">
      <c r="A36" s="114">
        <v>30</v>
      </c>
      <c r="B36" s="114" t="s">
        <v>70</v>
      </c>
      <c r="C36" s="275">
        <v>13313810</v>
      </c>
      <c r="D36" s="116">
        <f t="shared" si="0"/>
        <v>58.659672992108987</v>
      </c>
      <c r="F36" s="116">
        <f t="shared" si="1"/>
        <v>95.089377440510063</v>
      </c>
      <c r="G36" s="275">
        <v>5087323</v>
      </c>
      <c r="H36" s="275">
        <v>5441550</v>
      </c>
      <c r="I36" s="275">
        <v>7575196</v>
      </c>
      <c r="J36" s="116">
        <f t="shared" si="2"/>
        <v>33.375759471641253</v>
      </c>
      <c r="L36" s="116">
        <f t="shared" si="3"/>
        <v>109.59123231144569</v>
      </c>
      <c r="M36" s="115">
        <f t="shared" si="4"/>
        <v>20889006</v>
      </c>
      <c r="N36" s="275">
        <v>6421137</v>
      </c>
      <c r="O36" s="249">
        <f t="shared" si="5"/>
        <v>30.739313301934999</v>
      </c>
      <c r="P36" s="275">
        <v>0</v>
      </c>
      <c r="Q36" s="249">
        <f t="shared" si="6"/>
        <v>0</v>
      </c>
      <c r="R36" s="275">
        <v>0</v>
      </c>
      <c r="S36" s="249">
        <f t="shared" si="7"/>
        <v>0</v>
      </c>
      <c r="T36" s="275">
        <v>0</v>
      </c>
      <c r="U36" s="115">
        <v>226967</v>
      </c>
      <c r="V36" s="115">
        <f t="shared" si="8"/>
        <v>226967</v>
      </c>
      <c r="W36" s="115">
        <f t="shared" si="9"/>
        <v>226967</v>
      </c>
    </row>
    <row r="37" spans="1:23" x14ac:dyDescent="0.2">
      <c r="A37" s="117">
        <v>31</v>
      </c>
      <c r="B37" s="117" t="s">
        <v>72</v>
      </c>
      <c r="C37" s="276">
        <v>5486255</v>
      </c>
      <c r="D37" s="119">
        <f t="shared" si="0"/>
        <v>55.064084549450989</v>
      </c>
      <c r="E37" s="169"/>
      <c r="F37" s="119">
        <f t="shared" si="1"/>
        <v>89.260803070676189</v>
      </c>
      <c r="G37" s="276">
        <v>1975656</v>
      </c>
      <c r="H37" s="276">
        <v>1004401</v>
      </c>
      <c r="I37" s="276">
        <v>2135361</v>
      </c>
      <c r="J37" s="119">
        <f t="shared" si="2"/>
        <v>21.432051307786498</v>
      </c>
      <c r="K37" s="169"/>
      <c r="L37" s="119">
        <f t="shared" si="3"/>
        <v>70.373377294325081</v>
      </c>
      <c r="M37" s="118">
        <f t="shared" si="4"/>
        <v>7621616</v>
      </c>
      <c r="N37" s="276">
        <v>3590390</v>
      </c>
      <c r="O37" s="123">
        <f t="shared" si="5"/>
        <v>47.107988647027085</v>
      </c>
      <c r="P37" s="276">
        <v>170288</v>
      </c>
      <c r="Q37" s="123">
        <f t="shared" si="6"/>
        <v>2.2342768252821976</v>
      </c>
      <c r="R37" s="276">
        <v>0</v>
      </c>
      <c r="S37" s="123">
        <f t="shared" si="7"/>
        <v>0</v>
      </c>
      <c r="T37" s="276">
        <v>936209</v>
      </c>
      <c r="U37" s="118">
        <v>99634</v>
      </c>
      <c r="V37" s="118">
        <f t="shared" si="8"/>
        <v>99634</v>
      </c>
      <c r="W37" s="118">
        <f t="shared" si="9"/>
        <v>99634</v>
      </c>
    </row>
    <row r="38" spans="1:23" x14ac:dyDescent="0.2">
      <c r="A38" s="114">
        <v>32</v>
      </c>
      <c r="B38" s="114" t="s">
        <v>74</v>
      </c>
      <c r="C38" s="275">
        <v>2072045</v>
      </c>
      <c r="D38" s="116">
        <f t="shared" si="0"/>
        <v>83.134528968062909</v>
      </c>
      <c r="F38" s="116">
        <f t="shared" si="1"/>
        <v>134.76397327422154</v>
      </c>
      <c r="G38" s="275">
        <v>666346</v>
      </c>
      <c r="H38" s="275">
        <v>1232852</v>
      </c>
      <c r="I38" s="275">
        <v>870837</v>
      </c>
      <c r="J38" s="116">
        <f t="shared" si="2"/>
        <v>34.93969667790082</v>
      </c>
      <c r="L38" s="116">
        <f t="shared" si="3"/>
        <v>114.72651038166714</v>
      </c>
      <c r="M38" s="115">
        <f t="shared" si="4"/>
        <v>2942882</v>
      </c>
      <c r="N38" s="275">
        <v>1290551</v>
      </c>
      <c r="O38" s="249">
        <f t="shared" si="5"/>
        <v>43.853304345875912</v>
      </c>
      <c r="P38" s="275">
        <v>105578</v>
      </c>
      <c r="Q38" s="249">
        <f t="shared" si="6"/>
        <v>3.5875716389580008</v>
      </c>
      <c r="R38" s="275">
        <v>625</v>
      </c>
      <c r="S38" s="249">
        <f t="shared" si="7"/>
        <v>2.1237684691401151E-2</v>
      </c>
      <c r="T38" s="275">
        <v>112273</v>
      </c>
      <c r="U38" s="115">
        <v>24924</v>
      </c>
      <c r="V38" s="115">
        <f t="shared" si="8"/>
        <v>24924</v>
      </c>
      <c r="W38" s="115">
        <f t="shared" si="9"/>
        <v>24924</v>
      </c>
    </row>
    <row r="39" spans="1:23" x14ac:dyDescent="0.2">
      <c r="A39" s="117">
        <v>33</v>
      </c>
      <c r="B39" s="117" t="s">
        <v>76</v>
      </c>
      <c r="C39" s="276">
        <v>1868254</v>
      </c>
      <c r="D39" s="119">
        <f t="shared" si="0"/>
        <v>72.488806114926476</v>
      </c>
      <c r="E39" s="169"/>
      <c r="F39" s="119">
        <f t="shared" si="1"/>
        <v>117.50688493952983</v>
      </c>
      <c r="G39" s="276">
        <v>639300</v>
      </c>
      <c r="H39" s="276">
        <v>887471</v>
      </c>
      <c r="I39" s="276">
        <v>985605</v>
      </c>
      <c r="J39" s="119">
        <f t="shared" si="2"/>
        <v>38.241764637411244</v>
      </c>
      <c r="K39" s="169"/>
      <c r="L39" s="119">
        <f t="shared" si="3"/>
        <v>125.56904108621542</v>
      </c>
      <c r="M39" s="118">
        <f t="shared" si="4"/>
        <v>2853859</v>
      </c>
      <c r="N39" s="276">
        <v>1402802</v>
      </c>
      <c r="O39" s="123">
        <f t="shared" si="5"/>
        <v>49.154565800202462</v>
      </c>
      <c r="P39" s="276">
        <v>62033</v>
      </c>
      <c r="Q39" s="123">
        <f t="shared" si="6"/>
        <v>2.1736532884070305</v>
      </c>
      <c r="R39" s="276">
        <v>0</v>
      </c>
      <c r="S39" s="123">
        <f t="shared" si="7"/>
        <v>0</v>
      </c>
      <c r="T39" s="276">
        <v>80565</v>
      </c>
      <c r="U39" s="118">
        <v>25773</v>
      </c>
      <c r="V39" s="118">
        <f t="shared" si="8"/>
        <v>25773</v>
      </c>
      <c r="W39" s="118">
        <f t="shared" si="9"/>
        <v>25773</v>
      </c>
    </row>
    <row r="40" spans="1:23" x14ac:dyDescent="0.2">
      <c r="A40" s="114">
        <v>34</v>
      </c>
      <c r="B40" s="114" t="s">
        <v>78</v>
      </c>
      <c r="C40" s="275">
        <v>6928451</v>
      </c>
      <c r="D40" s="116">
        <f t="shared" si="0"/>
        <v>69.858044545720361</v>
      </c>
      <c r="F40" s="116">
        <f t="shared" si="1"/>
        <v>113.24232860891613</v>
      </c>
      <c r="G40" s="275">
        <v>1855163</v>
      </c>
      <c r="H40" s="275">
        <v>3867722</v>
      </c>
      <c r="I40" s="275">
        <v>4664420</v>
      </c>
      <c r="J40" s="116">
        <f t="shared" si="2"/>
        <v>47.030318918319402</v>
      </c>
      <c r="L40" s="116">
        <f t="shared" si="3"/>
        <v>154.42676624746983</v>
      </c>
      <c r="M40" s="115">
        <f t="shared" si="4"/>
        <v>11592871</v>
      </c>
      <c r="N40" s="275">
        <v>3191467</v>
      </c>
      <c r="O40" s="249">
        <f t="shared" si="5"/>
        <v>27.529565368233634</v>
      </c>
      <c r="P40" s="275">
        <v>57830</v>
      </c>
      <c r="Q40" s="249">
        <f t="shared" si="6"/>
        <v>0.49884105498974329</v>
      </c>
      <c r="R40" s="275">
        <v>161807</v>
      </c>
      <c r="S40" s="249">
        <f t="shared" si="7"/>
        <v>1.3957457130334667</v>
      </c>
      <c r="T40" s="275">
        <v>254891</v>
      </c>
      <c r="U40" s="115">
        <v>99179</v>
      </c>
      <c r="V40" s="115">
        <f t="shared" si="8"/>
        <v>99179</v>
      </c>
      <c r="W40" s="115">
        <f t="shared" si="9"/>
        <v>99179</v>
      </c>
    </row>
    <row r="41" spans="1:23" x14ac:dyDescent="0.2">
      <c r="A41" s="117">
        <v>35</v>
      </c>
      <c r="B41" s="117" t="s">
        <v>80</v>
      </c>
      <c r="C41" s="276">
        <v>13174367</v>
      </c>
      <c r="D41" s="119">
        <f t="shared" si="0"/>
        <v>28.930173369786004</v>
      </c>
      <c r="E41" s="169"/>
      <c r="F41" s="119">
        <f t="shared" si="1"/>
        <v>46.896820842302297</v>
      </c>
      <c r="G41" s="276">
        <v>4876477</v>
      </c>
      <c r="H41" s="276">
        <v>6196892</v>
      </c>
      <c r="I41" s="276">
        <v>12007749</v>
      </c>
      <c r="J41" s="119">
        <f t="shared" si="2"/>
        <v>26.368345465924438</v>
      </c>
      <c r="K41" s="169"/>
      <c r="L41" s="119">
        <f t="shared" si="3"/>
        <v>86.581984031852144</v>
      </c>
      <c r="M41" s="118">
        <f t="shared" si="4"/>
        <v>25182116</v>
      </c>
      <c r="N41" s="276">
        <v>9734263</v>
      </c>
      <c r="O41" s="123">
        <f t="shared" si="5"/>
        <v>38.655460883430131</v>
      </c>
      <c r="P41" s="276">
        <v>299589</v>
      </c>
      <c r="Q41" s="123">
        <f t="shared" si="6"/>
        <v>1.1896895399894116</v>
      </c>
      <c r="R41" s="276">
        <v>196543</v>
      </c>
      <c r="S41" s="123">
        <f t="shared" si="7"/>
        <v>0.78048643727953593</v>
      </c>
      <c r="T41" s="276">
        <v>1045290</v>
      </c>
      <c r="U41" s="118">
        <v>455385</v>
      </c>
      <c r="V41" s="118">
        <f t="shared" si="8"/>
        <v>455385</v>
      </c>
      <c r="W41" s="118">
        <f t="shared" si="9"/>
        <v>455385</v>
      </c>
    </row>
    <row r="42" spans="1:23" x14ac:dyDescent="0.2">
      <c r="A42" s="114">
        <v>36</v>
      </c>
      <c r="B42" s="114" t="s">
        <v>82</v>
      </c>
      <c r="C42" s="275">
        <v>1297734</v>
      </c>
      <c r="D42" s="116">
        <f t="shared" si="0"/>
        <v>57.582375648932867</v>
      </c>
      <c r="F42" s="116">
        <f t="shared" si="1"/>
        <v>93.343040844076711</v>
      </c>
      <c r="G42" s="275">
        <v>409436</v>
      </c>
      <c r="H42" s="275">
        <v>646115</v>
      </c>
      <c r="I42" s="275">
        <v>666715</v>
      </c>
      <c r="J42" s="116">
        <f t="shared" si="2"/>
        <v>29.583129964059104</v>
      </c>
      <c r="L42" s="116">
        <f t="shared" si="3"/>
        <v>97.137914453919791</v>
      </c>
      <c r="M42" s="115">
        <f t="shared" si="4"/>
        <v>1964449</v>
      </c>
      <c r="N42" s="275">
        <v>1217112</v>
      </c>
      <c r="O42" s="249">
        <f t="shared" si="5"/>
        <v>61.956915145162839</v>
      </c>
      <c r="P42" s="275">
        <v>0</v>
      </c>
      <c r="Q42" s="249">
        <f t="shared" si="6"/>
        <v>0</v>
      </c>
      <c r="R42" s="275">
        <v>0</v>
      </c>
      <c r="S42" s="249">
        <f t="shared" si="7"/>
        <v>0</v>
      </c>
      <c r="T42" s="275">
        <v>46504</v>
      </c>
      <c r="U42" s="115">
        <v>22537</v>
      </c>
      <c r="V42" s="115">
        <f t="shared" si="8"/>
        <v>22537</v>
      </c>
      <c r="W42" s="115">
        <f t="shared" si="9"/>
        <v>22537</v>
      </c>
    </row>
    <row r="43" spans="1:23" x14ac:dyDescent="0.2">
      <c r="A43" s="117">
        <v>37</v>
      </c>
      <c r="B43" s="117" t="s">
        <v>84</v>
      </c>
      <c r="C43" s="276">
        <v>572862</v>
      </c>
      <c r="D43" s="119">
        <f t="shared" si="0"/>
        <v>35.309541420118343</v>
      </c>
      <c r="E43" s="169"/>
      <c r="F43" s="119">
        <f t="shared" si="1"/>
        <v>57.237999124213026</v>
      </c>
      <c r="G43" s="276">
        <v>0</v>
      </c>
      <c r="H43" s="276">
        <v>0</v>
      </c>
      <c r="I43" s="276">
        <v>0</v>
      </c>
      <c r="J43" s="119">
        <f t="shared" si="2"/>
        <v>0</v>
      </c>
      <c r="K43" s="169"/>
      <c r="L43" s="119">
        <f t="shared" si="3"/>
        <v>0</v>
      </c>
      <c r="M43" s="118">
        <f t="shared" si="4"/>
        <v>572862</v>
      </c>
      <c r="N43" s="276">
        <v>0</v>
      </c>
      <c r="O43" s="123">
        <f t="shared" si="5"/>
        <v>0</v>
      </c>
      <c r="P43" s="276">
        <v>0</v>
      </c>
      <c r="Q43" s="123">
        <f t="shared" si="6"/>
        <v>0</v>
      </c>
      <c r="R43" s="276">
        <v>0</v>
      </c>
      <c r="S43" s="123">
        <f t="shared" si="7"/>
        <v>0</v>
      </c>
      <c r="T43" s="276">
        <v>0</v>
      </c>
      <c r="U43" s="118">
        <v>16224</v>
      </c>
      <c r="V43" s="118">
        <f t="shared" si="8"/>
        <v>16224</v>
      </c>
      <c r="W43" s="118">
        <f t="shared" si="9"/>
        <v>0</v>
      </c>
    </row>
    <row r="44" spans="1:23" x14ac:dyDescent="0.2">
      <c r="A44" s="114">
        <v>38</v>
      </c>
      <c r="B44" s="114" t="s">
        <v>86</v>
      </c>
      <c r="C44" s="277">
        <v>3302907</v>
      </c>
      <c r="D44" s="116">
        <f t="shared" si="0"/>
        <v>116.22996797691523</v>
      </c>
      <c r="F44" s="116">
        <f t="shared" si="1"/>
        <v>188.41283510636103</v>
      </c>
      <c r="G44" s="277">
        <v>713441</v>
      </c>
      <c r="H44" s="277">
        <v>1917986</v>
      </c>
      <c r="I44" s="277">
        <v>1844127</v>
      </c>
      <c r="J44" s="116">
        <f t="shared" si="2"/>
        <v>64.895203575324629</v>
      </c>
      <c r="L44" s="116">
        <f t="shared" si="3"/>
        <v>213.08714598584183</v>
      </c>
      <c r="M44" s="121">
        <f t="shared" si="4"/>
        <v>5147034</v>
      </c>
      <c r="N44" s="277">
        <v>1886131</v>
      </c>
      <c r="O44" s="249">
        <f t="shared" si="5"/>
        <v>36.645007590779464</v>
      </c>
      <c r="P44" s="277">
        <v>109029</v>
      </c>
      <c r="Q44" s="249">
        <f t="shared" si="6"/>
        <v>2.1182879304857902</v>
      </c>
      <c r="R44" s="277">
        <v>0</v>
      </c>
      <c r="S44" s="249">
        <f t="shared" si="7"/>
        <v>0</v>
      </c>
      <c r="T44" s="277">
        <v>149805</v>
      </c>
      <c r="U44" s="121">
        <v>28417</v>
      </c>
      <c r="V44" s="121">
        <f t="shared" si="8"/>
        <v>28417</v>
      </c>
      <c r="W44" s="121">
        <f t="shared" si="9"/>
        <v>28417</v>
      </c>
    </row>
    <row r="45" spans="1:23" ht="13.5" thickBot="1" x14ac:dyDescent="0.25">
      <c r="A45" s="129">
        <f>A44</f>
        <v>38</v>
      </c>
      <c r="B45" s="136" t="s">
        <v>255</v>
      </c>
      <c r="C45" s="131">
        <f>SUM(C7:C44)</f>
        <v>149053052</v>
      </c>
      <c r="D45" s="253">
        <f>IF(C45=0,0,IF(ISNONTEXT(E45),C45/$U45,C45/V45))</f>
        <v>61.688986268532183</v>
      </c>
      <c r="E45" s="170"/>
      <c r="F45" s="254">
        <f t="shared" si="1"/>
        <v>100</v>
      </c>
      <c r="G45" s="131">
        <f>SUM(G7:G44)</f>
        <v>36506716</v>
      </c>
      <c r="H45" s="131">
        <f>SUM(H7:H44)</f>
        <v>78268348</v>
      </c>
      <c r="I45" s="131">
        <f>SUM(I7:I44)</f>
        <v>73584880</v>
      </c>
      <c r="J45" s="253">
        <f>IF(I45=0,0,IF(ISNONTEXT(K45),I45/$U45,I45/W45))</f>
        <v>30.454771579528533</v>
      </c>
      <c r="K45" s="170"/>
      <c r="L45" s="254">
        <f>IF($G$45,J45/$G$45*100,0)</f>
        <v>8.3422380636835516E-5</v>
      </c>
      <c r="M45" s="131">
        <f t="shared" si="4"/>
        <v>222637932</v>
      </c>
      <c r="N45" s="131">
        <f>SUM(N7:N44)</f>
        <v>73694171</v>
      </c>
      <c r="O45" s="254">
        <f t="shared" si="5"/>
        <v>33.100456125329089</v>
      </c>
      <c r="P45" s="131">
        <f>SUM(P7:P44)</f>
        <v>5400240</v>
      </c>
      <c r="Q45" s="254">
        <f t="shared" si="6"/>
        <v>2.4255704998194108</v>
      </c>
      <c r="R45" s="131">
        <f>SUM(R7:R44)</f>
        <v>2447225</v>
      </c>
      <c r="S45" s="254">
        <f t="shared" si="7"/>
        <v>1.0991949925226578</v>
      </c>
      <c r="T45" s="131">
        <f>SUM(T7:T44)</f>
        <v>6764723</v>
      </c>
      <c r="U45" s="132">
        <f>SUM(U7:U44)</f>
        <v>2416202</v>
      </c>
      <c r="V45" s="132">
        <f>SUM(V7:V44)</f>
        <v>2416202</v>
      </c>
      <c r="W45" s="132">
        <f>SUM(W7:W44)</f>
        <v>2348048</v>
      </c>
    </row>
    <row r="46" spans="1:23" customFormat="1" x14ac:dyDescent="0.2">
      <c r="E46" s="181"/>
      <c r="K46" s="181"/>
    </row>
    <row r="47" spans="1:23" customFormat="1" x14ac:dyDescent="0.2">
      <c r="E47" s="181"/>
      <c r="K47" s="181"/>
    </row>
    <row r="48" spans="1:23" s="325" customFormat="1" ht="15.75" x14ac:dyDescent="0.2">
      <c r="A48" s="319" t="s">
        <v>0</v>
      </c>
      <c r="B48" s="319"/>
      <c r="C48" s="319"/>
      <c r="D48" s="319"/>
      <c r="E48" s="319"/>
      <c r="F48" s="319"/>
      <c r="G48" s="319"/>
      <c r="H48" s="319"/>
      <c r="I48" s="319"/>
      <c r="J48" s="319"/>
      <c r="K48" s="319"/>
      <c r="L48" s="319"/>
      <c r="M48" s="319"/>
      <c r="N48" s="319"/>
      <c r="O48" s="319"/>
      <c r="P48" s="319"/>
      <c r="Q48" s="319"/>
      <c r="R48" s="319"/>
      <c r="S48" s="319"/>
      <c r="T48" s="319"/>
    </row>
    <row r="49" spans="1:23" s="325" customFormat="1" ht="15.75" x14ac:dyDescent="0.2">
      <c r="A49" s="321" t="s">
        <v>428</v>
      </c>
      <c r="B49" s="321"/>
      <c r="C49" s="321"/>
      <c r="D49" s="321"/>
      <c r="E49" s="321"/>
      <c r="F49" s="321"/>
      <c r="G49" s="321"/>
      <c r="H49" s="321"/>
      <c r="I49" s="321"/>
      <c r="J49" s="321"/>
      <c r="K49" s="321"/>
      <c r="L49" s="321"/>
      <c r="M49" s="321"/>
      <c r="N49" s="321"/>
      <c r="O49" s="321"/>
      <c r="P49" s="321"/>
      <c r="Q49" s="321"/>
      <c r="R49" s="321"/>
      <c r="S49" s="321"/>
      <c r="T49" s="321"/>
    </row>
    <row r="50" spans="1:23" s="325" customFormat="1" ht="15.75" x14ac:dyDescent="0.2">
      <c r="A50" s="321" t="s">
        <v>370</v>
      </c>
      <c r="B50" s="321"/>
      <c r="C50" s="321"/>
      <c r="D50" s="321"/>
      <c r="E50" s="321"/>
      <c r="F50" s="321"/>
      <c r="G50" s="321"/>
      <c r="H50" s="321"/>
      <c r="I50" s="321"/>
      <c r="J50" s="321"/>
      <c r="K50" s="321"/>
      <c r="L50" s="321"/>
      <c r="M50" s="321"/>
      <c r="N50" s="321"/>
      <c r="O50" s="321"/>
      <c r="P50" s="321"/>
      <c r="Q50" s="321"/>
      <c r="R50" s="321"/>
      <c r="S50" s="321"/>
      <c r="T50" s="321"/>
    </row>
    <row r="51" spans="1:23" customFormat="1" ht="13.5" thickBot="1" x14ac:dyDescent="0.25">
      <c r="E51" s="181"/>
      <c r="K51" s="181"/>
    </row>
    <row r="52" spans="1:23" customFormat="1" ht="32.25" customHeight="1" x14ac:dyDescent="0.2">
      <c r="E52" s="181"/>
      <c r="G52" s="427" t="s">
        <v>430</v>
      </c>
      <c r="H52" s="429"/>
      <c r="K52" s="181"/>
      <c r="N52" s="433" t="s">
        <v>346</v>
      </c>
      <c r="O52" s="434"/>
      <c r="P52" s="434"/>
      <c r="Q52" s="434"/>
      <c r="R52" s="434"/>
      <c r="S52" s="434"/>
      <c r="T52" s="435"/>
    </row>
    <row r="53" spans="1:23" ht="38.25" customHeight="1" thickBot="1" x14ac:dyDescent="0.3">
      <c r="A53" s="141" t="s">
        <v>1</v>
      </c>
      <c r="B53" s="217" t="s">
        <v>341</v>
      </c>
      <c r="C53" s="142" t="s">
        <v>398</v>
      </c>
      <c r="D53" s="142" t="s">
        <v>362</v>
      </c>
      <c r="E53" s="219"/>
      <c r="F53" s="142" t="s">
        <v>363</v>
      </c>
      <c r="G53" s="271" t="s">
        <v>429</v>
      </c>
      <c r="H53" s="273" t="s">
        <v>397</v>
      </c>
      <c r="I53" s="142" t="s">
        <v>399</v>
      </c>
      <c r="J53" s="142" t="s">
        <v>362</v>
      </c>
      <c r="K53" s="219"/>
      <c r="L53" s="142" t="s">
        <v>363</v>
      </c>
      <c r="M53" s="142" t="s">
        <v>255</v>
      </c>
      <c r="N53" s="271" t="s">
        <v>349</v>
      </c>
      <c r="O53" s="272" t="s">
        <v>364</v>
      </c>
      <c r="P53" s="272" t="s">
        <v>368</v>
      </c>
      <c r="Q53" s="272" t="s">
        <v>364</v>
      </c>
      <c r="R53" s="272" t="s">
        <v>369</v>
      </c>
      <c r="S53" s="272" t="s">
        <v>364</v>
      </c>
      <c r="T53" s="273" t="s">
        <v>353</v>
      </c>
      <c r="U53" s="184" t="s">
        <v>253</v>
      </c>
      <c r="V53" s="215" t="s">
        <v>354</v>
      </c>
      <c r="W53" s="215" t="s">
        <v>354</v>
      </c>
    </row>
    <row r="54" spans="1:23" x14ac:dyDescent="0.2">
      <c r="A54" s="117">
        <v>1</v>
      </c>
      <c r="B54" s="117" t="s">
        <v>88</v>
      </c>
      <c r="C54" s="263">
        <v>0</v>
      </c>
      <c r="D54" s="119">
        <f t="shared" ref="D54:D85" si="10">IFERROR(C54/$U54,0)</f>
        <v>0</v>
      </c>
      <c r="E54" s="169"/>
      <c r="F54" s="119">
        <f t="shared" ref="F54:F85" si="11">IF(D$149,D54/D$149*100,0)</f>
        <v>0</v>
      </c>
      <c r="G54" s="263">
        <v>0</v>
      </c>
      <c r="H54" s="263">
        <v>0</v>
      </c>
      <c r="I54" s="263">
        <v>0</v>
      </c>
      <c r="J54" s="119">
        <f t="shared" ref="J54:J85" si="12">IFERROR(I54/$U54,0)</f>
        <v>0</v>
      </c>
      <c r="K54" s="169"/>
      <c r="L54" s="123">
        <f t="shared" ref="L54:L85" si="13">IF(J$149,J54/J$149*100,0)</f>
        <v>0</v>
      </c>
      <c r="M54" s="263">
        <f t="shared" ref="M54:M85" si="14">(C54+I54)</f>
        <v>0</v>
      </c>
      <c r="N54" s="263">
        <v>0</v>
      </c>
      <c r="O54" s="119">
        <f t="shared" ref="O54:O85" si="15">IF($M54,N54/$M54*100,0)</f>
        <v>0</v>
      </c>
      <c r="P54" s="263">
        <v>0</v>
      </c>
      <c r="Q54" s="119">
        <f t="shared" ref="Q54:Q85" si="16">IF($M54,P54/$M54*100,0)</f>
        <v>0</v>
      </c>
      <c r="R54" s="263">
        <v>0</v>
      </c>
      <c r="S54" s="119">
        <f t="shared" ref="S54:S85" si="17">IF($M54,R54/$M54*100,0)</f>
        <v>0</v>
      </c>
      <c r="T54" s="263">
        <v>0</v>
      </c>
      <c r="U54" s="264">
        <v>0</v>
      </c>
      <c r="V54" s="264">
        <f t="shared" ref="V54:V85" si="18">IF(C54,U54,0)</f>
        <v>0</v>
      </c>
      <c r="W54" s="264">
        <f t="shared" ref="W54:W85" si="19">IF(I54,U54,0)</f>
        <v>0</v>
      </c>
    </row>
    <row r="55" spans="1:23" x14ac:dyDescent="0.2">
      <c r="A55" s="114">
        <v>2</v>
      </c>
      <c r="B55" s="114" t="s">
        <v>89</v>
      </c>
      <c r="C55" s="275">
        <v>4908049</v>
      </c>
      <c r="D55" s="116">
        <f t="shared" si="10"/>
        <v>42.495770379670113</v>
      </c>
      <c r="F55" s="116">
        <f t="shared" si="11"/>
        <v>80.121448079270181</v>
      </c>
      <c r="G55" s="275">
        <v>1292119</v>
      </c>
      <c r="H55" s="275">
        <v>3615930</v>
      </c>
      <c r="I55" s="275">
        <v>2171938</v>
      </c>
      <c r="J55" s="116">
        <f t="shared" si="12"/>
        <v>18.805472098359235</v>
      </c>
      <c r="L55" s="249">
        <f t="shared" si="13"/>
        <v>90.999553060284597</v>
      </c>
      <c r="M55" s="115">
        <f t="shared" si="14"/>
        <v>7079987</v>
      </c>
      <c r="N55" s="275">
        <v>1588228</v>
      </c>
      <c r="O55" s="116">
        <f t="shared" si="15"/>
        <v>22.432640059932314</v>
      </c>
      <c r="P55" s="275">
        <v>0</v>
      </c>
      <c r="Q55" s="116">
        <f t="shared" si="16"/>
        <v>0</v>
      </c>
      <c r="R55" s="275">
        <v>0</v>
      </c>
      <c r="S55" s="116">
        <f t="shared" si="17"/>
        <v>0</v>
      </c>
      <c r="T55" s="275">
        <v>168833</v>
      </c>
      <c r="U55" s="115">
        <v>115495</v>
      </c>
      <c r="V55" s="115">
        <f t="shared" si="18"/>
        <v>115495</v>
      </c>
      <c r="W55" s="115">
        <f t="shared" si="19"/>
        <v>115495</v>
      </c>
    </row>
    <row r="56" spans="1:23" x14ac:dyDescent="0.2">
      <c r="A56" s="117">
        <v>3</v>
      </c>
      <c r="B56" s="117" t="s">
        <v>256</v>
      </c>
      <c r="C56" s="276">
        <v>1076049</v>
      </c>
      <c r="D56" s="119">
        <f t="shared" si="10"/>
        <v>72.227748691099478</v>
      </c>
      <c r="E56" s="169"/>
      <c r="F56" s="119">
        <f t="shared" si="11"/>
        <v>136.17806583887668</v>
      </c>
      <c r="G56" s="276">
        <v>562832</v>
      </c>
      <c r="H56" s="276">
        <v>397102</v>
      </c>
      <c r="I56" s="276">
        <v>903534</v>
      </c>
      <c r="J56" s="119">
        <f t="shared" si="12"/>
        <v>60.648006443817962</v>
      </c>
      <c r="K56" s="169"/>
      <c r="L56" s="123">
        <f t="shared" si="13"/>
        <v>293.4752954628679</v>
      </c>
      <c r="M56" s="118">
        <f t="shared" si="14"/>
        <v>1979583</v>
      </c>
      <c r="N56" s="276">
        <v>969584</v>
      </c>
      <c r="O56" s="119">
        <f t="shared" si="15"/>
        <v>48.979204206138363</v>
      </c>
      <c r="P56" s="276">
        <v>0</v>
      </c>
      <c r="Q56" s="119">
        <f t="shared" si="16"/>
        <v>0</v>
      </c>
      <c r="R56" s="276">
        <v>0</v>
      </c>
      <c r="S56" s="119">
        <f t="shared" si="17"/>
        <v>0</v>
      </c>
      <c r="T56" s="276">
        <v>91707</v>
      </c>
      <c r="U56" s="118">
        <v>14898</v>
      </c>
      <c r="V56" s="118">
        <f t="shared" si="18"/>
        <v>14898</v>
      </c>
      <c r="W56" s="118">
        <f t="shared" si="19"/>
        <v>14898</v>
      </c>
    </row>
    <row r="57" spans="1:23" x14ac:dyDescent="0.2">
      <c r="A57" s="114">
        <v>4</v>
      </c>
      <c r="B57" s="114" t="s">
        <v>91</v>
      </c>
      <c r="C57" s="275">
        <v>477265</v>
      </c>
      <c r="D57" s="116">
        <f t="shared" si="10"/>
        <v>35.984694262233283</v>
      </c>
      <c r="F57" s="116">
        <f t="shared" si="11"/>
        <v>67.845477025620099</v>
      </c>
      <c r="G57" s="275">
        <v>361993</v>
      </c>
      <c r="H57" s="275">
        <v>0</v>
      </c>
      <c r="I57" s="275">
        <v>340906</v>
      </c>
      <c r="J57" s="116">
        <f t="shared" si="12"/>
        <v>25.703536153208173</v>
      </c>
      <c r="L57" s="249">
        <f t="shared" si="13"/>
        <v>124.37923864803626</v>
      </c>
      <c r="M57" s="115">
        <f t="shared" si="14"/>
        <v>818171</v>
      </c>
      <c r="N57" s="275">
        <v>543704</v>
      </c>
      <c r="O57" s="116">
        <f t="shared" si="15"/>
        <v>66.453589775242577</v>
      </c>
      <c r="P57" s="275">
        <v>-11315</v>
      </c>
      <c r="Q57" s="116">
        <f t="shared" si="16"/>
        <v>-1.3829627302849894</v>
      </c>
      <c r="R57" s="275">
        <v>0</v>
      </c>
      <c r="S57" s="116">
        <f t="shared" si="17"/>
        <v>0</v>
      </c>
      <c r="T57" s="275">
        <v>42186</v>
      </c>
      <c r="U57" s="115">
        <v>13263</v>
      </c>
      <c r="V57" s="115">
        <f t="shared" si="18"/>
        <v>13263</v>
      </c>
      <c r="W57" s="115">
        <f t="shared" si="19"/>
        <v>13263</v>
      </c>
    </row>
    <row r="58" spans="1:23" x14ac:dyDescent="0.2">
      <c r="A58" s="117">
        <v>5</v>
      </c>
      <c r="B58" s="117" t="s">
        <v>92</v>
      </c>
      <c r="C58" s="276">
        <v>0</v>
      </c>
      <c r="D58" s="119">
        <f t="shared" si="10"/>
        <v>0</v>
      </c>
      <c r="E58" s="169"/>
      <c r="F58" s="119">
        <f t="shared" si="11"/>
        <v>0</v>
      </c>
      <c r="G58" s="276">
        <v>0</v>
      </c>
      <c r="H58" s="276">
        <v>0</v>
      </c>
      <c r="I58" s="276">
        <v>0</v>
      </c>
      <c r="J58" s="119">
        <f t="shared" si="12"/>
        <v>0</v>
      </c>
      <c r="K58" s="169"/>
      <c r="L58" s="123">
        <f t="shared" si="13"/>
        <v>0</v>
      </c>
      <c r="M58" s="118">
        <f t="shared" si="14"/>
        <v>0</v>
      </c>
      <c r="N58" s="276">
        <v>0</v>
      </c>
      <c r="O58" s="123">
        <f t="shared" si="15"/>
        <v>0</v>
      </c>
      <c r="P58" s="276">
        <v>0</v>
      </c>
      <c r="Q58" s="123">
        <f t="shared" si="16"/>
        <v>0</v>
      </c>
      <c r="R58" s="276">
        <v>0</v>
      </c>
      <c r="S58" s="123">
        <f t="shared" si="17"/>
        <v>0</v>
      </c>
      <c r="T58" s="276">
        <v>0</v>
      </c>
      <c r="U58" s="118">
        <v>0</v>
      </c>
      <c r="V58" s="118">
        <f t="shared" si="18"/>
        <v>0</v>
      </c>
      <c r="W58" s="118">
        <f t="shared" si="19"/>
        <v>0</v>
      </c>
    </row>
    <row r="59" spans="1:23" x14ac:dyDescent="0.2">
      <c r="A59" s="114">
        <v>6</v>
      </c>
      <c r="B59" s="114" t="s">
        <v>93</v>
      </c>
      <c r="C59" s="275">
        <v>884723</v>
      </c>
      <c r="D59" s="116">
        <f t="shared" si="10"/>
        <v>53.50931414055885</v>
      </c>
      <c r="F59" s="116">
        <f t="shared" si="11"/>
        <v>100.88636342785664</v>
      </c>
      <c r="G59" s="275">
        <v>384855</v>
      </c>
      <c r="H59" s="275">
        <v>296940</v>
      </c>
      <c r="I59" s="275">
        <v>512540</v>
      </c>
      <c r="J59" s="116">
        <f t="shared" si="12"/>
        <v>30.999153259949196</v>
      </c>
      <c r="L59" s="249">
        <f t="shared" si="13"/>
        <v>150.00469422667479</v>
      </c>
      <c r="M59" s="115">
        <f t="shared" si="14"/>
        <v>1397263</v>
      </c>
      <c r="N59" s="275">
        <v>713969</v>
      </c>
      <c r="O59" s="249">
        <f t="shared" si="15"/>
        <v>51.097681681973974</v>
      </c>
      <c r="P59" s="275">
        <v>0</v>
      </c>
      <c r="Q59" s="249">
        <f t="shared" si="16"/>
        <v>0</v>
      </c>
      <c r="R59" s="275">
        <v>0</v>
      </c>
      <c r="S59" s="249">
        <f t="shared" si="17"/>
        <v>0</v>
      </c>
      <c r="T59" s="275">
        <v>52308</v>
      </c>
      <c r="U59" s="115">
        <v>16534</v>
      </c>
      <c r="V59" s="115">
        <f t="shared" si="18"/>
        <v>16534</v>
      </c>
      <c r="W59" s="115">
        <f t="shared" si="19"/>
        <v>16534</v>
      </c>
    </row>
    <row r="60" spans="1:23" x14ac:dyDescent="0.2">
      <c r="A60" s="117">
        <v>7</v>
      </c>
      <c r="B60" s="117" t="s">
        <v>94</v>
      </c>
      <c r="C60" s="276">
        <v>16275164</v>
      </c>
      <c r="D60" s="119">
        <f t="shared" si="10"/>
        <v>67.452593013183687</v>
      </c>
      <c r="E60" s="169"/>
      <c r="F60" s="119">
        <f t="shared" si="11"/>
        <v>127.17499602038967</v>
      </c>
      <c r="G60" s="276">
        <v>6616299</v>
      </c>
      <c r="H60" s="276">
        <v>8687874</v>
      </c>
      <c r="I60" s="276">
        <v>6879943</v>
      </c>
      <c r="J60" s="119">
        <f t="shared" si="12"/>
        <v>28.513998085236008</v>
      </c>
      <c r="K60" s="169"/>
      <c r="L60" s="123">
        <f t="shared" si="13"/>
        <v>137.97904504320732</v>
      </c>
      <c r="M60" s="118">
        <f t="shared" si="14"/>
        <v>23155107</v>
      </c>
      <c r="N60" s="276">
        <v>5402935</v>
      </c>
      <c r="O60" s="123">
        <f t="shared" si="15"/>
        <v>23.33366457775384</v>
      </c>
      <c r="P60" s="276">
        <v>0</v>
      </c>
      <c r="Q60" s="123">
        <f t="shared" si="16"/>
        <v>0</v>
      </c>
      <c r="R60" s="276">
        <v>0</v>
      </c>
      <c r="S60" s="123">
        <f t="shared" si="17"/>
        <v>0</v>
      </c>
      <c r="T60" s="276">
        <v>543100</v>
      </c>
      <c r="U60" s="118">
        <v>241283</v>
      </c>
      <c r="V60" s="118">
        <f t="shared" si="18"/>
        <v>241283</v>
      </c>
      <c r="W60" s="118">
        <f t="shared" si="19"/>
        <v>241283</v>
      </c>
    </row>
    <row r="61" spans="1:23" x14ac:dyDescent="0.2">
      <c r="A61" s="114">
        <v>8</v>
      </c>
      <c r="B61" s="114" t="s">
        <v>95</v>
      </c>
      <c r="C61" s="275">
        <v>1909822</v>
      </c>
      <c r="D61" s="116">
        <f t="shared" si="10"/>
        <v>24.561099822526298</v>
      </c>
      <c r="F61" s="116">
        <f t="shared" si="11"/>
        <v>46.307452873986215</v>
      </c>
      <c r="G61" s="275">
        <v>1269144</v>
      </c>
      <c r="H61" s="275">
        <v>199934</v>
      </c>
      <c r="I61" s="275">
        <v>1728770</v>
      </c>
      <c r="J61" s="116">
        <f t="shared" si="12"/>
        <v>22.232696314205612</v>
      </c>
      <c r="L61" s="249">
        <f t="shared" si="13"/>
        <v>107.58386800054156</v>
      </c>
      <c r="M61" s="115">
        <f t="shared" si="14"/>
        <v>3638592</v>
      </c>
      <c r="N61" s="275">
        <v>1630094</v>
      </c>
      <c r="O61" s="249">
        <f t="shared" si="15"/>
        <v>44.800131479429403</v>
      </c>
      <c r="P61" s="275">
        <v>258820</v>
      </c>
      <c r="Q61" s="249">
        <f t="shared" si="16"/>
        <v>7.1131910365328119</v>
      </c>
      <c r="R61" s="275">
        <v>0</v>
      </c>
      <c r="S61" s="249">
        <f t="shared" si="17"/>
        <v>0</v>
      </c>
      <c r="T61" s="275">
        <v>283662</v>
      </c>
      <c r="U61" s="115">
        <v>77758</v>
      </c>
      <c r="V61" s="115">
        <f t="shared" si="18"/>
        <v>77758</v>
      </c>
      <c r="W61" s="115">
        <f t="shared" si="19"/>
        <v>77758</v>
      </c>
    </row>
    <row r="62" spans="1:23" x14ac:dyDescent="0.2">
      <c r="A62" s="117">
        <v>9</v>
      </c>
      <c r="B62" s="117" t="s">
        <v>96</v>
      </c>
      <c r="C62" s="276">
        <v>568297</v>
      </c>
      <c r="D62" s="119">
        <f t="shared" si="10"/>
        <v>134.41272469252601</v>
      </c>
      <c r="E62" s="169"/>
      <c r="F62" s="119">
        <f t="shared" si="11"/>
        <v>253.42150633884003</v>
      </c>
      <c r="G62" s="276">
        <v>378841</v>
      </c>
      <c r="H62" s="276">
        <v>149560</v>
      </c>
      <c r="I62" s="276">
        <v>147685</v>
      </c>
      <c r="J62" s="119">
        <f t="shared" si="12"/>
        <v>34.930227057710503</v>
      </c>
      <c r="K62" s="169"/>
      <c r="L62" s="123">
        <f t="shared" si="13"/>
        <v>169.02713390658505</v>
      </c>
      <c r="M62" s="118">
        <f t="shared" si="14"/>
        <v>715982</v>
      </c>
      <c r="N62" s="276">
        <v>419715</v>
      </c>
      <c r="O62" s="123">
        <f t="shared" si="15"/>
        <v>58.620887117273902</v>
      </c>
      <c r="P62" s="276">
        <v>0</v>
      </c>
      <c r="Q62" s="123">
        <f t="shared" si="16"/>
        <v>0</v>
      </c>
      <c r="R62" s="276">
        <v>0</v>
      </c>
      <c r="S62" s="123">
        <f t="shared" si="17"/>
        <v>0</v>
      </c>
      <c r="T62" s="276">
        <v>41499</v>
      </c>
      <c r="U62" s="118">
        <v>4228</v>
      </c>
      <c r="V62" s="118">
        <f t="shared" si="18"/>
        <v>4228</v>
      </c>
      <c r="W62" s="118">
        <f t="shared" si="19"/>
        <v>4228</v>
      </c>
    </row>
    <row r="63" spans="1:23" x14ac:dyDescent="0.2">
      <c r="A63" s="114">
        <v>10</v>
      </c>
      <c r="B63" s="114" t="s">
        <v>97</v>
      </c>
      <c r="C63" s="275">
        <v>2918177</v>
      </c>
      <c r="D63" s="116">
        <f t="shared" si="10"/>
        <v>36.503221044994561</v>
      </c>
      <c r="F63" s="116">
        <f t="shared" si="11"/>
        <v>68.823106477481829</v>
      </c>
      <c r="G63" s="275">
        <v>1280771</v>
      </c>
      <c r="H63" s="275">
        <v>1488585</v>
      </c>
      <c r="I63" s="275">
        <v>1123437</v>
      </c>
      <c r="J63" s="116">
        <f t="shared" si="12"/>
        <v>14.052975244861964</v>
      </c>
      <c r="L63" s="249">
        <f t="shared" si="13"/>
        <v>68.00225273585437</v>
      </c>
      <c r="M63" s="115">
        <f t="shared" si="14"/>
        <v>4041614</v>
      </c>
      <c r="N63" s="275">
        <v>1599717</v>
      </c>
      <c r="O63" s="249">
        <f t="shared" si="15"/>
        <v>39.581142583136341</v>
      </c>
      <c r="P63" s="275">
        <v>0</v>
      </c>
      <c r="Q63" s="249">
        <f t="shared" si="16"/>
        <v>0</v>
      </c>
      <c r="R63" s="275">
        <v>0</v>
      </c>
      <c r="S63" s="249">
        <f t="shared" si="17"/>
        <v>0</v>
      </c>
      <c r="T63" s="275">
        <v>174843</v>
      </c>
      <c r="U63" s="115">
        <v>79943</v>
      </c>
      <c r="V63" s="115">
        <f t="shared" si="18"/>
        <v>79943</v>
      </c>
      <c r="W63" s="115">
        <f t="shared" si="19"/>
        <v>79943</v>
      </c>
    </row>
    <row r="64" spans="1:23" x14ac:dyDescent="0.2">
      <c r="A64" s="117">
        <v>11</v>
      </c>
      <c r="B64" s="117" t="s">
        <v>257</v>
      </c>
      <c r="C64" s="276">
        <v>670749</v>
      </c>
      <c r="D64" s="119">
        <f t="shared" si="10"/>
        <v>106.55266084193805</v>
      </c>
      <c r="E64" s="169"/>
      <c r="F64" s="119">
        <f t="shared" si="11"/>
        <v>200.89419269451773</v>
      </c>
      <c r="G64" s="276">
        <v>323732</v>
      </c>
      <c r="H64" s="276">
        <v>253997</v>
      </c>
      <c r="I64" s="276">
        <v>249761</v>
      </c>
      <c r="J64" s="119">
        <f t="shared" si="12"/>
        <v>39.676092136616361</v>
      </c>
      <c r="K64" s="169"/>
      <c r="L64" s="123">
        <f t="shared" si="13"/>
        <v>191.9923431183509</v>
      </c>
      <c r="M64" s="118">
        <f t="shared" si="14"/>
        <v>920510</v>
      </c>
      <c r="N64" s="276">
        <v>528759</v>
      </c>
      <c r="O64" s="123">
        <f t="shared" si="15"/>
        <v>57.441961521330562</v>
      </c>
      <c r="P64" s="276">
        <v>52591</v>
      </c>
      <c r="Q64" s="123">
        <f t="shared" si="16"/>
        <v>5.7132459180237047</v>
      </c>
      <c r="R64" s="276">
        <v>0</v>
      </c>
      <c r="S64" s="123">
        <f t="shared" si="17"/>
        <v>0</v>
      </c>
      <c r="T64" s="276">
        <v>1462</v>
      </c>
      <c r="U64" s="118">
        <v>6295</v>
      </c>
      <c r="V64" s="118">
        <f t="shared" si="18"/>
        <v>6295</v>
      </c>
      <c r="W64" s="118">
        <f t="shared" si="19"/>
        <v>6295</v>
      </c>
    </row>
    <row r="65" spans="1:23" x14ac:dyDescent="0.2">
      <c r="A65" s="114">
        <v>12</v>
      </c>
      <c r="B65" s="114" t="s">
        <v>99</v>
      </c>
      <c r="C65" s="275">
        <v>2383210</v>
      </c>
      <c r="D65" s="116">
        <f t="shared" si="10"/>
        <v>71.119367353028949</v>
      </c>
      <c r="F65" s="116">
        <f t="shared" si="11"/>
        <v>134.08832568269554</v>
      </c>
      <c r="G65" s="275">
        <v>828696</v>
      </c>
      <c r="H65" s="275">
        <v>1361075</v>
      </c>
      <c r="I65" s="275">
        <v>871701</v>
      </c>
      <c r="J65" s="116">
        <f t="shared" si="12"/>
        <v>26.01316025067144</v>
      </c>
      <c r="L65" s="249">
        <f t="shared" si="13"/>
        <v>125.87750757414898</v>
      </c>
      <c r="M65" s="115">
        <f t="shared" si="14"/>
        <v>3254911</v>
      </c>
      <c r="N65" s="275">
        <v>1386318</v>
      </c>
      <c r="O65" s="249">
        <f t="shared" si="15"/>
        <v>42.591579308927344</v>
      </c>
      <c r="P65" s="275">
        <v>0</v>
      </c>
      <c r="Q65" s="249">
        <f t="shared" si="16"/>
        <v>0</v>
      </c>
      <c r="R65" s="275">
        <v>0</v>
      </c>
      <c r="S65" s="249">
        <f t="shared" si="17"/>
        <v>0</v>
      </c>
      <c r="T65" s="275">
        <v>163018</v>
      </c>
      <c r="U65" s="115">
        <v>33510</v>
      </c>
      <c r="V65" s="115">
        <f t="shared" si="18"/>
        <v>33510</v>
      </c>
      <c r="W65" s="115">
        <f t="shared" si="19"/>
        <v>33510</v>
      </c>
    </row>
    <row r="66" spans="1:23" x14ac:dyDescent="0.2">
      <c r="A66" s="117">
        <v>13</v>
      </c>
      <c r="B66" s="117" t="s">
        <v>100</v>
      </c>
      <c r="C66" s="276">
        <v>1377166</v>
      </c>
      <c r="D66" s="119">
        <f t="shared" si="10"/>
        <v>89.050501131587453</v>
      </c>
      <c r="E66" s="169"/>
      <c r="F66" s="119">
        <f t="shared" si="11"/>
        <v>167.89565265207605</v>
      </c>
      <c r="G66" s="276">
        <v>428734</v>
      </c>
      <c r="H66" s="276">
        <v>719444</v>
      </c>
      <c r="I66" s="276">
        <v>841737</v>
      </c>
      <c r="J66" s="119">
        <f t="shared" si="12"/>
        <v>54.428516003879729</v>
      </c>
      <c r="K66" s="169"/>
      <c r="L66" s="123">
        <f t="shared" si="13"/>
        <v>263.37922303581763</v>
      </c>
      <c r="M66" s="118">
        <f t="shared" si="14"/>
        <v>2218903</v>
      </c>
      <c r="N66" s="276">
        <v>848723</v>
      </c>
      <c r="O66" s="123">
        <f t="shared" si="15"/>
        <v>38.24966661453881</v>
      </c>
      <c r="P66" s="276">
        <v>78919</v>
      </c>
      <c r="Q66" s="123">
        <f t="shared" si="16"/>
        <v>3.5566674162863361</v>
      </c>
      <c r="R66" s="276">
        <v>0</v>
      </c>
      <c r="S66" s="123">
        <f t="shared" si="17"/>
        <v>0</v>
      </c>
      <c r="T66" s="276">
        <v>463350</v>
      </c>
      <c r="U66" s="118">
        <v>15465</v>
      </c>
      <c r="V66" s="118">
        <f t="shared" si="18"/>
        <v>15465</v>
      </c>
      <c r="W66" s="118">
        <f t="shared" si="19"/>
        <v>15465</v>
      </c>
    </row>
    <row r="67" spans="1:23" x14ac:dyDescent="0.2">
      <c r="A67" s="114">
        <v>14</v>
      </c>
      <c r="B67" s="114" t="s">
        <v>101</v>
      </c>
      <c r="C67" s="275">
        <v>2016764</v>
      </c>
      <c r="D67" s="116">
        <f t="shared" si="10"/>
        <v>103.77503344653699</v>
      </c>
      <c r="F67" s="116">
        <f t="shared" si="11"/>
        <v>195.65725906192611</v>
      </c>
      <c r="G67" s="275">
        <v>591882</v>
      </c>
      <c r="H67" s="275">
        <v>878182</v>
      </c>
      <c r="I67" s="275">
        <v>947865</v>
      </c>
      <c r="J67" s="116">
        <f t="shared" si="12"/>
        <v>48.773541216424825</v>
      </c>
      <c r="L67" s="249">
        <f t="shared" si="13"/>
        <v>236.014838056061</v>
      </c>
      <c r="M67" s="115">
        <f t="shared" si="14"/>
        <v>2964629</v>
      </c>
      <c r="N67" s="275">
        <v>1187844</v>
      </c>
      <c r="O67" s="249">
        <f t="shared" si="15"/>
        <v>40.067205711068738</v>
      </c>
      <c r="P67" s="275">
        <v>0</v>
      </c>
      <c r="Q67" s="249">
        <f t="shared" si="16"/>
        <v>0</v>
      </c>
      <c r="R67" s="275">
        <v>0</v>
      </c>
      <c r="S67" s="249">
        <f t="shared" si="17"/>
        <v>0</v>
      </c>
      <c r="T67" s="275">
        <v>28313</v>
      </c>
      <c r="U67" s="115">
        <v>19434</v>
      </c>
      <c r="V67" s="115">
        <f t="shared" si="18"/>
        <v>19434</v>
      </c>
      <c r="W67" s="115">
        <f t="shared" si="19"/>
        <v>19434</v>
      </c>
    </row>
    <row r="68" spans="1:23" x14ac:dyDescent="0.2">
      <c r="A68" s="117">
        <v>15</v>
      </c>
      <c r="B68" s="117" t="s">
        <v>102</v>
      </c>
      <c r="C68" s="276">
        <v>0</v>
      </c>
      <c r="D68" s="119">
        <f t="shared" si="10"/>
        <v>0</v>
      </c>
      <c r="E68" s="169"/>
      <c r="F68" s="119">
        <f t="shared" si="11"/>
        <v>0</v>
      </c>
      <c r="G68" s="276">
        <v>0</v>
      </c>
      <c r="H68" s="276">
        <v>0</v>
      </c>
      <c r="I68" s="276">
        <v>0</v>
      </c>
      <c r="J68" s="119">
        <f t="shared" si="12"/>
        <v>0</v>
      </c>
      <c r="K68" s="169"/>
      <c r="L68" s="123">
        <f t="shared" si="13"/>
        <v>0</v>
      </c>
      <c r="M68" s="118">
        <f t="shared" si="14"/>
        <v>0</v>
      </c>
      <c r="N68" s="276">
        <v>0</v>
      </c>
      <c r="O68" s="123">
        <f t="shared" si="15"/>
        <v>0</v>
      </c>
      <c r="P68" s="276">
        <v>0</v>
      </c>
      <c r="Q68" s="123">
        <f t="shared" si="16"/>
        <v>0</v>
      </c>
      <c r="R68" s="276">
        <v>0</v>
      </c>
      <c r="S68" s="123">
        <f t="shared" si="17"/>
        <v>0</v>
      </c>
      <c r="T68" s="276">
        <v>0</v>
      </c>
      <c r="U68" s="118">
        <v>0</v>
      </c>
      <c r="V68" s="118">
        <f t="shared" si="18"/>
        <v>0</v>
      </c>
      <c r="W68" s="118">
        <f t="shared" si="19"/>
        <v>0</v>
      </c>
    </row>
    <row r="69" spans="1:23" x14ac:dyDescent="0.2">
      <c r="A69" s="114">
        <v>16</v>
      </c>
      <c r="B69" s="114" t="s">
        <v>103</v>
      </c>
      <c r="C69" s="275">
        <v>1986537</v>
      </c>
      <c r="D69" s="116">
        <f t="shared" si="10"/>
        <v>35.502403717272806</v>
      </c>
      <c r="F69" s="116">
        <f t="shared" si="11"/>
        <v>66.936167310513497</v>
      </c>
      <c r="G69" s="275">
        <v>711858</v>
      </c>
      <c r="H69" s="275">
        <v>878705</v>
      </c>
      <c r="I69" s="275">
        <v>1008320</v>
      </c>
      <c r="J69" s="116">
        <f t="shared" si="12"/>
        <v>18.020194799392367</v>
      </c>
      <c r="L69" s="249">
        <f t="shared" si="13"/>
        <v>87.199601489772988</v>
      </c>
      <c r="M69" s="115">
        <f t="shared" si="14"/>
        <v>2994857</v>
      </c>
      <c r="N69" s="275">
        <v>1493501</v>
      </c>
      <c r="O69" s="249">
        <f t="shared" si="15"/>
        <v>49.868858513110972</v>
      </c>
      <c r="P69" s="275">
        <v>0</v>
      </c>
      <c r="Q69" s="249">
        <f t="shared" si="16"/>
        <v>0</v>
      </c>
      <c r="R69" s="275">
        <v>0</v>
      </c>
      <c r="S69" s="249">
        <f t="shared" si="17"/>
        <v>0</v>
      </c>
      <c r="T69" s="275">
        <v>5825</v>
      </c>
      <c r="U69" s="115">
        <v>55955</v>
      </c>
      <c r="V69" s="115">
        <f t="shared" si="18"/>
        <v>55955</v>
      </c>
      <c r="W69" s="115">
        <f t="shared" si="19"/>
        <v>55955</v>
      </c>
    </row>
    <row r="70" spans="1:23" x14ac:dyDescent="0.2">
      <c r="A70" s="117">
        <v>17</v>
      </c>
      <c r="B70" s="117" t="s">
        <v>104</v>
      </c>
      <c r="C70" s="276">
        <v>2089368</v>
      </c>
      <c r="D70" s="119">
        <f t="shared" si="10"/>
        <v>64.618296529968461</v>
      </c>
      <c r="E70" s="169"/>
      <c r="F70" s="119">
        <f t="shared" si="11"/>
        <v>121.83121859284067</v>
      </c>
      <c r="G70" s="276">
        <v>673004</v>
      </c>
      <c r="H70" s="276">
        <v>1032773</v>
      </c>
      <c r="I70" s="276">
        <v>682838</v>
      </c>
      <c r="J70" s="119">
        <f t="shared" si="12"/>
        <v>21.118265602771078</v>
      </c>
      <c r="K70" s="169"/>
      <c r="L70" s="123">
        <f t="shared" si="13"/>
        <v>102.19114527990081</v>
      </c>
      <c r="M70" s="118">
        <f t="shared" si="14"/>
        <v>2772206</v>
      </c>
      <c r="N70" s="276">
        <v>1013037</v>
      </c>
      <c r="O70" s="123">
        <f t="shared" si="15"/>
        <v>36.542630670303723</v>
      </c>
      <c r="P70" s="276">
        <v>0</v>
      </c>
      <c r="Q70" s="123">
        <f t="shared" si="16"/>
        <v>0</v>
      </c>
      <c r="R70" s="276">
        <v>0</v>
      </c>
      <c r="S70" s="123">
        <f t="shared" si="17"/>
        <v>0</v>
      </c>
      <c r="T70" s="276">
        <v>297625</v>
      </c>
      <c r="U70" s="118">
        <v>32334</v>
      </c>
      <c r="V70" s="118">
        <f t="shared" si="18"/>
        <v>32334</v>
      </c>
      <c r="W70" s="118">
        <f t="shared" si="19"/>
        <v>32334</v>
      </c>
    </row>
    <row r="71" spans="1:23" x14ac:dyDescent="0.2">
      <c r="A71" s="114">
        <v>18</v>
      </c>
      <c r="B71" s="114" t="s">
        <v>105</v>
      </c>
      <c r="C71" s="275">
        <v>1184796</v>
      </c>
      <c r="D71" s="116">
        <f t="shared" si="10"/>
        <v>41.12589815682599</v>
      </c>
      <c r="F71" s="116">
        <f t="shared" si="11"/>
        <v>77.538693485171876</v>
      </c>
      <c r="G71" s="275">
        <v>607823</v>
      </c>
      <c r="H71" s="275">
        <v>467331</v>
      </c>
      <c r="I71" s="275">
        <v>716003</v>
      </c>
      <c r="J71" s="116">
        <f t="shared" si="12"/>
        <v>24.85344857509806</v>
      </c>
      <c r="L71" s="249">
        <f t="shared" si="13"/>
        <v>120.26567057245099</v>
      </c>
      <c r="M71" s="115">
        <f t="shared" si="14"/>
        <v>1900799</v>
      </c>
      <c r="N71" s="275">
        <v>1308823</v>
      </c>
      <c r="O71" s="249">
        <f t="shared" si="15"/>
        <v>68.856465097046026</v>
      </c>
      <c r="P71" s="275">
        <v>65629</v>
      </c>
      <c r="Q71" s="249">
        <f t="shared" si="16"/>
        <v>3.4527059410279572</v>
      </c>
      <c r="R71" s="275">
        <v>0</v>
      </c>
      <c r="S71" s="249">
        <f t="shared" si="17"/>
        <v>0</v>
      </c>
      <c r="T71" s="275">
        <v>295938</v>
      </c>
      <c r="U71" s="115">
        <v>28809</v>
      </c>
      <c r="V71" s="115">
        <f t="shared" si="18"/>
        <v>28809</v>
      </c>
      <c r="W71" s="115">
        <f t="shared" si="19"/>
        <v>28809</v>
      </c>
    </row>
    <row r="72" spans="1:23" x14ac:dyDescent="0.2">
      <c r="A72" s="117">
        <v>19</v>
      </c>
      <c r="B72" s="117" t="s">
        <v>106</v>
      </c>
      <c r="C72" s="276">
        <v>636649</v>
      </c>
      <c r="D72" s="119">
        <f t="shared" si="10"/>
        <v>96.65234552907242</v>
      </c>
      <c r="E72" s="169"/>
      <c r="F72" s="119">
        <f t="shared" si="11"/>
        <v>182.22815623438927</v>
      </c>
      <c r="G72" s="276">
        <v>321208</v>
      </c>
      <c r="H72" s="276">
        <v>109549</v>
      </c>
      <c r="I72" s="276">
        <v>377089</v>
      </c>
      <c r="J72" s="119">
        <f t="shared" si="12"/>
        <v>57.24745711249431</v>
      </c>
      <c r="K72" s="169"/>
      <c r="L72" s="123">
        <f t="shared" si="13"/>
        <v>277.02006010948895</v>
      </c>
      <c r="M72" s="118">
        <f t="shared" si="14"/>
        <v>1013738</v>
      </c>
      <c r="N72" s="276">
        <v>487924</v>
      </c>
      <c r="O72" s="123">
        <f t="shared" si="15"/>
        <v>48.131173932515111</v>
      </c>
      <c r="P72" s="276">
        <v>0</v>
      </c>
      <c r="Q72" s="123">
        <f t="shared" si="16"/>
        <v>0</v>
      </c>
      <c r="R72" s="276">
        <v>0</v>
      </c>
      <c r="S72" s="123">
        <f t="shared" si="17"/>
        <v>0</v>
      </c>
      <c r="T72" s="276">
        <v>14064</v>
      </c>
      <c r="U72" s="118">
        <v>6587</v>
      </c>
      <c r="V72" s="118">
        <f t="shared" si="18"/>
        <v>6587</v>
      </c>
      <c r="W72" s="118">
        <f t="shared" si="19"/>
        <v>6587</v>
      </c>
    </row>
    <row r="73" spans="1:23" x14ac:dyDescent="0.2">
      <c r="A73" s="114">
        <v>20</v>
      </c>
      <c r="B73" s="114" t="s">
        <v>107</v>
      </c>
      <c r="C73" s="275">
        <v>958779</v>
      </c>
      <c r="D73" s="116">
        <f t="shared" si="10"/>
        <v>83.860666491734449</v>
      </c>
      <c r="F73" s="116">
        <f t="shared" si="11"/>
        <v>158.11074787397828</v>
      </c>
      <c r="G73" s="275">
        <v>433489</v>
      </c>
      <c r="H73" s="275">
        <v>496928</v>
      </c>
      <c r="I73" s="275">
        <v>351995</v>
      </c>
      <c r="J73" s="116">
        <f t="shared" si="12"/>
        <v>30.787632292486663</v>
      </c>
      <c r="L73" s="249">
        <f t="shared" si="13"/>
        <v>148.98114568711702</v>
      </c>
      <c r="M73" s="115">
        <f t="shared" si="14"/>
        <v>1310774</v>
      </c>
      <c r="N73" s="275">
        <v>706736</v>
      </c>
      <c r="O73" s="249">
        <f t="shared" si="15"/>
        <v>53.917456403621067</v>
      </c>
      <c r="P73" s="275">
        <v>0</v>
      </c>
      <c r="Q73" s="249">
        <f t="shared" si="16"/>
        <v>0</v>
      </c>
      <c r="R73" s="275">
        <v>0</v>
      </c>
      <c r="S73" s="249">
        <f t="shared" si="17"/>
        <v>0</v>
      </c>
      <c r="T73" s="275">
        <v>60985</v>
      </c>
      <c r="U73" s="115">
        <v>11433</v>
      </c>
      <c r="V73" s="115">
        <f t="shared" si="18"/>
        <v>11433</v>
      </c>
      <c r="W73" s="115">
        <f t="shared" si="19"/>
        <v>11433</v>
      </c>
    </row>
    <row r="74" spans="1:23" x14ac:dyDescent="0.2">
      <c r="A74" s="117">
        <v>21</v>
      </c>
      <c r="B74" s="117" t="s">
        <v>108</v>
      </c>
      <c r="C74" s="276">
        <v>22893053</v>
      </c>
      <c r="D74" s="119">
        <f t="shared" si="10"/>
        <v>59.951743841951718</v>
      </c>
      <c r="E74" s="169"/>
      <c r="F74" s="119">
        <f t="shared" si="11"/>
        <v>113.03290865371834</v>
      </c>
      <c r="G74" s="276">
        <v>5624115</v>
      </c>
      <c r="H74" s="276">
        <v>13451089</v>
      </c>
      <c r="I74" s="276">
        <v>6913739</v>
      </c>
      <c r="J74" s="119">
        <f t="shared" si="12"/>
        <v>18.10552351921395</v>
      </c>
      <c r="K74" s="169"/>
      <c r="L74" s="123">
        <f t="shared" si="13"/>
        <v>87.612506591349643</v>
      </c>
      <c r="M74" s="118">
        <f t="shared" si="14"/>
        <v>29806792</v>
      </c>
      <c r="N74" s="276">
        <v>7178077</v>
      </c>
      <c r="O74" s="123">
        <f t="shared" si="15"/>
        <v>24.082017950807991</v>
      </c>
      <c r="P74" s="276">
        <v>483569</v>
      </c>
      <c r="Q74" s="123">
        <f t="shared" si="16"/>
        <v>1.6223450010990785</v>
      </c>
      <c r="R74" s="276">
        <v>235914</v>
      </c>
      <c r="S74" s="123">
        <f t="shared" si="17"/>
        <v>0.79147732503383783</v>
      </c>
      <c r="T74" s="276">
        <v>859728</v>
      </c>
      <c r="U74" s="118">
        <v>381858</v>
      </c>
      <c r="V74" s="118">
        <f t="shared" si="18"/>
        <v>381858</v>
      </c>
      <c r="W74" s="118">
        <f t="shared" si="19"/>
        <v>381858</v>
      </c>
    </row>
    <row r="75" spans="1:23" x14ac:dyDescent="0.2">
      <c r="A75" s="114">
        <v>22</v>
      </c>
      <c r="B75" s="114" t="s">
        <v>109</v>
      </c>
      <c r="C75" s="275">
        <v>825879</v>
      </c>
      <c r="D75" s="116">
        <f t="shared" si="10"/>
        <v>53.834756534776091</v>
      </c>
      <c r="F75" s="116">
        <f t="shared" si="11"/>
        <v>101.49995192520846</v>
      </c>
      <c r="G75" s="275">
        <v>278283</v>
      </c>
      <c r="H75" s="275">
        <v>199187</v>
      </c>
      <c r="I75" s="275">
        <v>501989</v>
      </c>
      <c r="J75" s="116">
        <f t="shared" si="12"/>
        <v>32.72205201746953</v>
      </c>
      <c r="L75" s="249">
        <f t="shared" si="13"/>
        <v>158.34178973177242</v>
      </c>
      <c r="M75" s="115">
        <f t="shared" si="14"/>
        <v>1327868</v>
      </c>
      <c r="N75" s="275">
        <v>454521</v>
      </c>
      <c r="O75" s="249">
        <f t="shared" si="15"/>
        <v>34.22938123367684</v>
      </c>
      <c r="P75" s="275">
        <v>55702</v>
      </c>
      <c r="Q75" s="249">
        <f t="shared" si="16"/>
        <v>4.1948446682953424</v>
      </c>
      <c r="R75" s="275">
        <v>2876</v>
      </c>
      <c r="S75" s="249">
        <f t="shared" si="17"/>
        <v>0.21658779336500314</v>
      </c>
      <c r="T75" s="275">
        <v>60610</v>
      </c>
      <c r="U75" s="115">
        <v>15341</v>
      </c>
      <c r="V75" s="115">
        <f t="shared" si="18"/>
        <v>15341</v>
      </c>
      <c r="W75" s="115">
        <f t="shared" si="19"/>
        <v>15341</v>
      </c>
    </row>
    <row r="76" spans="1:23" x14ac:dyDescent="0.2">
      <c r="A76" s="117">
        <v>23</v>
      </c>
      <c r="B76" s="117" t="s">
        <v>110</v>
      </c>
      <c r="C76" s="276">
        <v>638484</v>
      </c>
      <c r="D76" s="119">
        <f t="shared" si="10"/>
        <v>130.14349775784754</v>
      </c>
      <c r="E76" s="169"/>
      <c r="F76" s="119">
        <f t="shared" si="11"/>
        <v>245.37231365144021</v>
      </c>
      <c r="G76" s="276">
        <v>370522</v>
      </c>
      <c r="H76" s="276">
        <v>262029</v>
      </c>
      <c r="I76" s="276">
        <v>236968</v>
      </c>
      <c r="J76" s="119">
        <f t="shared" si="12"/>
        <v>48.301671422747653</v>
      </c>
      <c r="K76" s="169"/>
      <c r="L76" s="123">
        <f t="shared" si="13"/>
        <v>233.73146329669945</v>
      </c>
      <c r="M76" s="118">
        <f t="shared" si="14"/>
        <v>875452</v>
      </c>
      <c r="N76" s="276">
        <v>609926</v>
      </c>
      <c r="O76" s="123">
        <f t="shared" si="15"/>
        <v>69.66983912310441</v>
      </c>
      <c r="P76" s="276">
        <v>0</v>
      </c>
      <c r="Q76" s="123">
        <f t="shared" si="16"/>
        <v>0</v>
      </c>
      <c r="R76" s="276">
        <v>0</v>
      </c>
      <c r="S76" s="123">
        <f t="shared" si="17"/>
        <v>0</v>
      </c>
      <c r="T76" s="276">
        <v>10329</v>
      </c>
      <c r="U76" s="118">
        <v>4906</v>
      </c>
      <c r="V76" s="118">
        <f t="shared" si="18"/>
        <v>4906</v>
      </c>
      <c r="W76" s="118">
        <f t="shared" si="19"/>
        <v>4906</v>
      </c>
    </row>
    <row r="77" spans="1:23" x14ac:dyDescent="0.2">
      <c r="A77" s="114">
        <v>24</v>
      </c>
      <c r="B77" s="114" t="s">
        <v>111</v>
      </c>
      <c r="C77" s="275">
        <v>3144613</v>
      </c>
      <c r="D77" s="116">
        <f t="shared" si="10"/>
        <v>58.137754441753408</v>
      </c>
      <c r="F77" s="116">
        <f t="shared" si="11"/>
        <v>109.61281634227585</v>
      </c>
      <c r="G77" s="275">
        <v>987550</v>
      </c>
      <c r="H77" s="275">
        <v>1748036</v>
      </c>
      <c r="I77" s="275">
        <v>2118433</v>
      </c>
      <c r="J77" s="116">
        <f t="shared" si="12"/>
        <v>39.165689881491616</v>
      </c>
      <c r="L77" s="249">
        <f t="shared" si="13"/>
        <v>189.52251003708699</v>
      </c>
      <c r="M77" s="115">
        <f t="shared" si="14"/>
        <v>5263046</v>
      </c>
      <c r="N77" s="275">
        <v>1757209</v>
      </c>
      <c r="O77" s="249">
        <f t="shared" si="15"/>
        <v>33.387680822094282</v>
      </c>
      <c r="P77" s="275">
        <v>23489</v>
      </c>
      <c r="Q77" s="249">
        <f t="shared" si="16"/>
        <v>0.44630048834838232</v>
      </c>
      <c r="R77" s="275">
        <v>0</v>
      </c>
      <c r="S77" s="249">
        <f t="shared" si="17"/>
        <v>0</v>
      </c>
      <c r="T77" s="275">
        <v>190970</v>
      </c>
      <c r="U77" s="115">
        <v>54089</v>
      </c>
      <c r="V77" s="115">
        <f t="shared" si="18"/>
        <v>54089</v>
      </c>
      <c r="W77" s="115">
        <f t="shared" si="19"/>
        <v>54089</v>
      </c>
    </row>
    <row r="78" spans="1:23" x14ac:dyDescent="0.2">
      <c r="A78" s="117">
        <v>25</v>
      </c>
      <c r="B78" s="117" t="s">
        <v>112</v>
      </c>
      <c r="C78" s="276">
        <v>719792</v>
      </c>
      <c r="D78" s="119">
        <f t="shared" si="10"/>
        <v>72.875569504910402</v>
      </c>
      <c r="E78" s="169"/>
      <c r="F78" s="119">
        <f t="shared" si="11"/>
        <v>137.39946602140526</v>
      </c>
      <c r="G78" s="276">
        <v>335466</v>
      </c>
      <c r="H78" s="276">
        <v>307028</v>
      </c>
      <c r="I78" s="276">
        <v>239663</v>
      </c>
      <c r="J78" s="119">
        <f t="shared" si="12"/>
        <v>24.264756505011643</v>
      </c>
      <c r="K78" s="169"/>
      <c r="L78" s="123">
        <f t="shared" si="13"/>
        <v>117.41699360290703</v>
      </c>
      <c r="M78" s="118">
        <f t="shared" si="14"/>
        <v>959455</v>
      </c>
      <c r="N78" s="276">
        <v>597499</v>
      </c>
      <c r="O78" s="123">
        <f t="shared" si="15"/>
        <v>62.274833108379234</v>
      </c>
      <c r="P78" s="276">
        <v>47622</v>
      </c>
      <c r="Q78" s="123">
        <f t="shared" si="16"/>
        <v>4.9634427878326761</v>
      </c>
      <c r="R78" s="276">
        <v>0</v>
      </c>
      <c r="S78" s="123">
        <f t="shared" si="17"/>
        <v>0</v>
      </c>
      <c r="T78" s="276">
        <v>51435</v>
      </c>
      <c r="U78" s="118">
        <v>9877</v>
      </c>
      <c r="V78" s="118">
        <f t="shared" si="18"/>
        <v>9877</v>
      </c>
      <c r="W78" s="118">
        <f t="shared" si="19"/>
        <v>9877</v>
      </c>
    </row>
    <row r="79" spans="1:23" x14ac:dyDescent="0.2">
      <c r="A79" s="114">
        <v>26</v>
      </c>
      <c r="B79" s="114" t="s">
        <v>113</v>
      </c>
      <c r="C79" s="275">
        <v>0</v>
      </c>
      <c r="D79" s="116">
        <f t="shared" si="10"/>
        <v>0</v>
      </c>
      <c r="F79" s="116">
        <f t="shared" si="11"/>
        <v>0</v>
      </c>
      <c r="G79" s="275">
        <v>0</v>
      </c>
      <c r="H79" s="275">
        <v>0</v>
      </c>
      <c r="I79" s="275">
        <v>0</v>
      </c>
      <c r="J79" s="116">
        <f t="shared" si="12"/>
        <v>0</v>
      </c>
      <c r="L79" s="249">
        <f t="shared" si="13"/>
        <v>0</v>
      </c>
      <c r="M79" s="115">
        <f t="shared" si="14"/>
        <v>0</v>
      </c>
      <c r="N79" s="275">
        <v>0</v>
      </c>
      <c r="O79" s="249">
        <f t="shared" si="15"/>
        <v>0</v>
      </c>
      <c r="P79" s="275">
        <v>0</v>
      </c>
      <c r="Q79" s="249">
        <f t="shared" si="16"/>
        <v>0</v>
      </c>
      <c r="R79" s="275">
        <v>0</v>
      </c>
      <c r="S79" s="249">
        <f t="shared" si="17"/>
        <v>0</v>
      </c>
      <c r="T79" s="275">
        <v>0</v>
      </c>
      <c r="U79" s="115">
        <v>0</v>
      </c>
      <c r="V79" s="115">
        <f t="shared" si="18"/>
        <v>0</v>
      </c>
      <c r="W79" s="115">
        <f t="shared" si="19"/>
        <v>0</v>
      </c>
    </row>
    <row r="80" spans="1:23" x14ac:dyDescent="0.2">
      <c r="A80" s="117">
        <v>27</v>
      </c>
      <c r="B80" s="117" t="s">
        <v>114</v>
      </c>
      <c r="C80" s="276">
        <v>1605324</v>
      </c>
      <c r="D80" s="119">
        <f t="shared" si="10"/>
        <v>56.22457270944242</v>
      </c>
      <c r="E80" s="169"/>
      <c r="F80" s="119">
        <f t="shared" si="11"/>
        <v>106.00570698852012</v>
      </c>
      <c r="G80" s="276">
        <v>671169</v>
      </c>
      <c r="H80" s="276">
        <v>590616</v>
      </c>
      <c r="I80" s="276">
        <v>547644</v>
      </c>
      <c r="J80" s="119">
        <f t="shared" si="12"/>
        <v>19.180582796301486</v>
      </c>
      <c r="K80" s="169"/>
      <c r="L80" s="123">
        <f t="shared" si="13"/>
        <v>92.814711205867894</v>
      </c>
      <c r="M80" s="118">
        <f t="shared" si="14"/>
        <v>2152968</v>
      </c>
      <c r="N80" s="276">
        <v>919211</v>
      </c>
      <c r="O80" s="123">
        <f t="shared" si="15"/>
        <v>42.695060957710474</v>
      </c>
      <c r="P80" s="276">
        <v>0</v>
      </c>
      <c r="Q80" s="123">
        <f t="shared" si="16"/>
        <v>0</v>
      </c>
      <c r="R80" s="276">
        <v>0</v>
      </c>
      <c r="S80" s="123">
        <f t="shared" si="17"/>
        <v>0</v>
      </c>
      <c r="T80" s="276">
        <v>149961</v>
      </c>
      <c r="U80" s="118">
        <v>28552</v>
      </c>
      <c r="V80" s="118">
        <f t="shared" si="18"/>
        <v>28552</v>
      </c>
      <c r="W80" s="118">
        <f t="shared" si="19"/>
        <v>28552</v>
      </c>
    </row>
    <row r="81" spans="1:23" x14ac:dyDescent="0.2">
      <c r="A81" s="114">
        <v>28</v>
      </c>
      <c r="B81" s="114" t="s">
        <v>115</v>
      </c>
      <c r="C81" s="275">
        <v>618056</v>
      </c>
      <c r="D81" s="116">
        <f t="shared" si="10"/>
        <v>58.42843637738703</v>
      </c>
      <c r="F81" s="116">
        <f t="shared" si="11"/>
        <v>110.16086753432089</v>
      </c>
      <c r="G81" s="275">
        <v>384754</v>
      </c>
      <c r="H81" s="275">
        <v>186755</v>
      </c>
      <c r="I81" s="275">
        <v>377492</v>
      </c>
      <c r="J81" s="116">
        <f t="shared" si="12"/>
        <v>35.686519190773303</v>
      </c>
      <c r="L81" s="249">
        <f t="shared" si="13"/>
        <v>172.68682645414566</v>
      </c>
      <c r="M81" s="115">
        <f t="shared" si="14"/>
        <v>995548</v>
      </c>
      <c r="N81" s="275">
        <v>637922</v>
      </c>
      <c r="O81" s="249">
        <f t="shared" si="15"/>
        <v>64.077472909392625</v>
      </c>
      <c r="P81" s="275">
        <v>35624</v>
      </c>
      <c r="Q81" s="249">
        <f t="shared" si="16"/>
        <v>3.5783307284028494</v>
      </c>
      <c r="R81" s="275">
        <v>0</v>
      </c>
      <c r="S81" s="249">
        <f t="shared" si="17"/>
        <v>0</v>
      </c>
      <c r="T81" s="275">
        <v>8853</v>
      </c>
      <c r="U81" s="115">
        <v>10578</v>
      </c>
      <c r="V81" s="115">
        <f t="shared" si="18"/>
        <v>10578</v>
      </c>
      <c r="W81" s="115">
        <f t="shared" si="19"/>
        <v>10578</v>
      </c>
    </row>
    <row r="82" spans="1:23" x14ac:dyDescent="0.2">
      <c r="A82" s="117">
        <v>29</v>
      </c>
      <c r="B82" s="117" t="s">
        <v>30</v>
      </c>
      <c r="C82" s="276">
        <v>63336221</v>
      </c>
      <c r="D82" s="119">
        <f t="shared" si="10"/>
        <v>55.570031278651989</v>
      </c>
      <c r="E82" s="169"/>
      <c r="F82" s="119">
        <f t="shared" si="11"/>
        <v>104.77163576697815</v>
      </c>
      <c r="G82" s="276">
        <v>15748120</v>
      </c>
      <c r="H82" s="276">
        <v>33594328</v>
      </c>
      <c r="I82" s="276">
        <v>11526445</v>
      </c>
      <c r="J82" s="119">
        <f t="shared" si="12"/>
        <v>10.113090093923693</v>
      </c>
      <c r="K82" s="169"/>
      <c r="L82" s="123">
        <f t="shared" si="13"/>
        <v>48.937174977156886</v>
      </c>
      <c r="M82" s="118">
        <f t="shared" si="14"/>
        <v>74862666</v>
      </c>
      <c r="N82" s="276">
        <v>18880972</v>
      </c>
      <c r="O82" s="123">
        <f t="shared" si="15"/>
        <v>25.22081166599116</v>
      </c>
      <c r="P82" s="276">
        <v>99117</v>
      </c>
      <c r="Q82" s="123">
        <f t="shared" si="16"/>
        <v>0.13239843742674084</v>
      </c>
      <c r="R82" s="276">
        <v>0</v>
      </c>
      <c r="S82" s="123">
        <f t="shared" si="17"/>
        <v>0</v>
      </c>
      <c r="T82" s="276">
        <v>1861397</v>
      </c>
      <c r="U82" s="118">
        <v>1139755</v>
      </c>
      <c r="V82" s="118">
        <f t="shared" si="18"/>
        <v>1139755</v>
      </c>
      <c r="W82" s="118">
        <f t="shared" si="19"/>
        <v>1139755</v>
      </c>
    </row>
    <row r="83" spans="1:23" x14ac:dyDescent="0.2">
      <c r="A83" s="114">
        <v>30</v>
      </c>
      <c r="B83" s="114" t="s">
        <v>116</v>
      </c>
      <c r="C83" s="275">
        <v>6307898</v>
      </c>
      <c r="D83" s="116">
        <f t="shared" si="10"/>
        <v>85.779726936466488</v>
      </c>
      <c r="F83" s="116">
        <f t="shared" si="11"/>
        <v>161.72894094142615</v>
      </c>
      <c r="G83" s="275">
        <v>1569086</v>
      </c>
      <c r="H83" s="275">
        <v>3026331</v>
      </c>
      <c r="I83" s="275">
        <v>1995730</v>
      </c>
      <c r="J83" s="116">
        <f t="shared" si="12"/>
        <v>27.13949630113142</v>
      </c>
      <c r="L83" s="249">
        <f t="shared" si="13"/>
        <v>131.32784015029776</v>
      </c>
      <c r="M83" s="115">
        <f t="shared" si="14"/>
        <v>8303628</v>
      </c>
      <c r="N83" s="275">
        <v>2187263</v>
      </c>
      <c r="O83" s="249">
        <f t="shared" si="15"/>
        <v>26.341052368916333</v>
      </c>
      <c r="P83" s="275">
        <v>3125</v>
      </c>
      <c r="Q83" s="249">
        <f t="shared" si="16"/>
        <v>3.7634152204313584E-2</v>
      </c>
      <c r="R83" s="275">
        <v>1937</v>
      </c>
      <c r="S83" s="249">
        <f t="shared" si="17"/>
        <v>2.3327152902321735E-2</v>
      </c>
      <c r="T83" s="275">
        <v>76009</v>
      </c>
      <c r="U83" s="115">
        <v>73536</v>
      </c>
      <c r="V83" s="115">
        <f t="shared" si="18"/>
        <v>73536</v>
      </c>
      <c r="W83" s="115">
        <f t="shared" si="19"/>
        <v>73536</v>
      </c>
    </row>
    <row r="84" spans="1:23" x14ac:dyDescent="0.2">
      <c r="A84" s="117">
        <v>31</v>
      </c>
      <c r="B84" s="117" t="s">
        <v>117</v>
      </c>
      <c r="C84" s="276">
        <v>837425</v>
      </c>
      <c r="D84" s="119">
        <f t="shared" si="10"/>
        <v>55.239116094986805</v>
      </c>
      <c r="E84" s="169"/>
      <c r="F84" s="119">
        <f t="shared" si="11"/>
        <v>104.14772888236838</v>
      </c>
      <c r="G84" s="276">
        <v>416846</v>
      </c>
      <c r="H84" s="276">
        <v>402372</v>
      </c>
      <c r="I84" s="276">
        <v>308791</v>
      </c>
      <c r="J84" s="119">
        <f t="shared" si="12"/>
        <v>20.368799472295514</v>
      </c>
      <c r="K84" s="169"/>
      <c r="L84" s="123">
        <f t="shared" si="13"/>
        <v>98.564483712970627</v>
      </c>
      <c r="M84" s="118">
        <f t="shared" si="14"/>
        <v>1146216</v>
      </c>
      <c r="N84" s="276">
        <v>661205</v>
      </c>
      <c r="O84" s="123">
        <f t="shared" si="15"/>
        <v>57.685898643885622</v>
      </c>
      <c r="P84" s="276">
        <v>0</v>
      </c>
      <c r="Q84" s="123">
        <f t="shared" si="16"/>
        <v>0</v>
      </c>
      <c r="R84" s="276">
        <v>0</v>
      </c>
      <c r="S84" s="123">
        <f t="shared" si="17"/>
        <v>0</v>
      </c>
      <c r="T84" s="276">
        <v>158886</v>
      </c>
      <c r="U84" s="118">
        <v>15160</v>
      </c>
      <c r="V84" s="118">
        <f t="shared" si="18"/>
        <v>15160</v>
      </c>
      <c r="W84" s="118">
        <f t="shared" si="19"/>
        <v>15160</v>
      </c>
    </row>
    <row r="85" spans="1:23" x14ac:dyDescent="0.2">
      <c r="A85" s="114">
        <v>32</v>
      </c>
      <c r="B85" s="114" t="s">
        <v>118</v>
      </c>
      <c r="C85" s="275">
        <v>3125614</v>
      </c>
      <c r="D85" s="116">
        <f t="shared" si="10"/>
        <v>112.25852099270912</v>
      </c>
      <c r="F85" s="116">
        <f t="shared" si="11"/>
        <v>211.65201103109942</v>
      </c>
      <c r="G85" s="275">
        <v>847765</v>
      </c>
      <c r="H85" s="275">
        <v>2080157</v>
      </c>
      <c r="I85" s="275">
        <v>582771</v>
      </c>
      <c r="J85" s="116">
        <f t="shared" si="12"/>
        <v>20.930610925546816</v>
      </c>
      <c r="L85" s="249">
        <f t="shared" si="13"/>
        <v>101.28308555835999</v>
      </c>
      <c r="M85" s="115">
        <f t="shared" si="14"/>
        <v>3708385</v>
      </c>
      <c r="N85" s="275">
        <v>1332559</v>
      </c>
      <c r="O85" s="249">
        <f t="shared" si="15"/>
        <v>35.933674631948946</v>
      </c>
      <c r="P85" s="275">
        <v>0</v>
      </c>
      <c r="Q85" s="249">
        <f t="shared" si="16"/>
        <v>0</v>
      </c>
      <c r="R85" s="275">
        <v>0</v>
      </c>
      <c r="S85" s="249">
        <f t="shared" si="17"/>
        <v>0</v>
      </c>
      <c r="T85" s="275">
        <v>45100</v>
      </c>
      <c r="U85" s="115">
        <v>27843</v>
      </c>
      <c r="V85" s="115">
        <f t="shared" si="18"/>
        <v>27843</v>
      </c>
      <c r="W85" s="115">
        <f t="shared" si="19"/>
        <v>27843</v>
      </c>
    </row>
    <row r="86" spans="1:23" x14ac:dyDescent="0.2">
      <c r="A86" s="117">
        <v>33</v>
      </c>
      <c r="B86" s="117" t="s">
        <v>34</v>
      </c>
      <c r="C86" s="276">
        <v>2229321</v>
      </c>
      <c r="D86" s="119">
        <f t="shared" ref="D86:D117" si="20">IFERROR(C86/$U86,0)</f>
        <v>41.165561813313637</v>
      </c>
      <c r="E86" s="169"/>
      <c r="F86" s="119">
        <f t="shared" ref="F86:F117" si="21">IF(D$149,D86/D$149*100,0)</f>
        <v>77.613475270877061</v>
      </c>
      <c r="G86" s="276">
        <v>872181</v>
      </c>
      <c r="H86" s="276">
        <v>795184</v>
      </c>
      <c r="I86" s="276">
        <v>911146</v>
      </c>
      <c r="J86" s="119">
        <f t="shared" ref="J86:J117" si="22">IFERROR(I86/$U86,0)</f>
        <v>16.824780722001663</v>
      </c>
      <c r="K86" s="169"/>
      <c r="L86" s="123">
        <f t="shared" ref="L86:L117" si="23">IF(J$149,J86/J$149*100,0)</f>
        <v>81.415000805697744</v>
      </c>
      <c r="M86" s="118">
        <f t="shared" ref="M86:M117" si="24">(C86+I86)</f>
        <v>3140467</v>
      </c>
      <c r="N86" s="276">
        <v>1787885</v>
      </c>
      <c r="O86" s="123">
        <f t="shared" ref="O86:O117" si="25">IF($M86,N86/$M86*100,0)</f>
        <v>56.930545679989628</v>
      </c>
      <c r="P86" s="276">
        <v>0</v>
      </c>
      <c r="Q86" s="123">
        <f t="shared" ref="Q86:Q117" si="26">IF($M86,P86/$M86*100,0)</f>
        <v>0</v>
      </c>
      <c r="R86" s="276">
        <v>0</v>
      </c>
      <c r="S86" s="123">
        <f t="shared" ref="S86:S117" si="27">IF($M86,R86/$M86*100,0)</f>
        <v>0</v>
      </c>
      <c r="T86" s="276">
        <v>141115</v>
      </c>
      <c r="U86" s="118">
        <v>54155</v>
      </c>
      <c r="V86" s="118">
        <f t="shared" ref="V86:V117" si="28">IF(C86,U86,0)</f>
        <v>54155</v>
      </c>
      <c r="W86" s="118">
        <f t="shared" ref="W86:W117" si="29">IF(I86,U86,0)</f>
        <v>54155</v>
      </c>
    </row>
    <row r="87" spans="1:23" x14ac:dyDescent="0.2">
      <c r="A87" s="114">
        <v>34</v>
      </c>
      <c r="B87" s="114" t="s">
        <v>119</v>
      </c>
      <c r="C87" s="275">
        <v>2870601</v>
      </c>
      <c r="D87" s="116">
        <f t="shared" si="20"/>
        <v>30.257939728684214</v>
      </c>
      <c r="F87" s="116">
        <f t="shared" si="21"/>
        <v>57.048264457802219</v>
      </c>
      <c r="G87" s="275">
        <v>996827</v>
      </c>
      <c r="H87" s="275">
        <v>946396</v>
      </c>
      <c r="I87" s="275">
        <v>1956221</v>
      </c>
      <c r="J87" s="116">
        <f t="shared" si="22"/>
        <v>20.619799517239198</v>
      </c>
      <c r="L87" s="249">
        <f t="shared" si="23"/>
        <v>99.779071243053394</v>
      </c>
      <c r="M87" s="115">
        <f t="shared" si="24"/>
        <v>4826822</v>
      </c>
      <c r="N87" s="275">
        <v>1507639</v>
      </c>
      <c r="O87" s="249">
        <f t="shared" si="25"/>
        <v>31.234609438674145</v>
      </c>
      <c r="P87" s="275">
        <v>0</v>
      </c>
      <c r="Q87" s="249">
        <f t="shared" si="26"/>
        <v>0</v>
      </c>
      <c r="R87" s="275">
        <v>5707</v>
      </c>
      <c r="S87" s="249">
        <f t="shared" si="27"/>
        <v>0.11823514519491293</v>
      </c>
      <c r="T87" s="275">
        <v>779054</v>
      </c>
      <c r="U87" s="115">
        <v>94871</v>
      </c>
      <c r="V87" s="115">
        <f t="shared" si="28"/>
        <v>94871</v>
      </c>
      <c r="W87" s="115">
        <f t="shared" si="29"/>
        <v>94871</v>
      </c>
    </row>
    <row r="88" spans="1:23" x14ac:dyDescent="0.2">
      <c r="A88" s="117">
        <v>35</v>
      </c>
      <c r="B88" s="117" t="s">
        <v>120</v>
      </c>
      <c r="C88" s="276">
        <v>1082821</v>
      </c>
      <c r="D88" s="119">
        <f t="shared" si="20"/>
        <v>65.006964039142701</v>
      </c>
      <c r="E88" s="169"/>
      <c r="F88" s="119">
        <f t="shared" si="21"/>
        <v>122.56401160678496</v>
      </c>
      <c r="G88" s="276">
        <v>473364</v>
      </c>
      <c r="H88" s="276">
        <v>553127</v>
      </c>
      <c r="I88" s="276">
        <v>577931</v>
      </c>
      <c r="J88" s="119">
        <f t="shared" si="22"/>
        <v>34.695983670528904</v>
      </c>
      <c r="K88" s="169"/>
      <c r="L88" s="123">
        <f t="shared" si="23"/>
        <v>167.89363173076293</v>
      </c>
      <c r="M88" s="118">
        <f t="shared" si="24"/>
        <v>1660752</v>
      </c>
      <c r="N88" s="276">
        <v>951977</v>
      </c>
      <c r="O88" s="123">
        <f t="shared" si="25"/>
        <v>57.322044471420178</v>
      </c>
      <c r="P88" s="276">
        <v>99473</v>
      </c>
      <c r="Q88" s="123">
        <f t="shared" si="26"/>
        <v>5.9896360203088719</v>
      </c>
      <c r="R88" s="276">
        <v>0</v>
      </c>
      <c r="S88" s="123">
        <f t="shared" si="27"/>
        <v>0</v>
      </c>
      <c r="T88" s="276">
        <v>46036</v>
      </c>
      <c r="U88" s="118">
        <v>16657</v>
      </c>
      <c r="V88" s="118">
        <f t="shared" si="28"/>
        <v>16657</v>
      </c>
      <c r="W88" s="118">
        <f t="shared" si="29"/>
        <v>16657</v>
      </c>
    </row>
    <row r="89" spans="1:23" x14ac:dyDescent="0.2">
      <c r="A89" s="114">
        <v>36</v>
      </c>
      <c r="B89" s="114" t="s">
        <v>121</v>
      </c>
      <c r="C89" s="275">
        <v>1737007</v>
      </c>
      <c r="D89" s="116">
        <f t="shared" si="20"/>
        <v>44.769375499368543</v>
      </c>
      <c r="F89" s="116">
        <f t="shared" si="21"/>
        <v>84.408099031192393</v>
      </c>
      <c r="G89" s="275">
        <v>655178</v>
      </c>
      <c r="H89" s="275">
        <v>729988</v>
      </c>
      <c r="I89" s="275">
        <v>1071670</v>
      </c>
      <c r="J89" s="116">
        <f t="shared" si="22"/>
        <v>27.621072708059486</v>
      </c>
      <c r="L89" s="249">
        <f t="shared" si="23"/>
        <v>133.65818514592567</v>
      </c>
      <c r="M89" s="115">
        <f t="shared" si="24"/>
        <v>2808677</v>
      </c>
      <c r="N89" s="275">
        <v>1132639</v>
      </c>
      <c r="O89" s="249">
        <f t="shared" si="25"/>
        <v>40.326424149163472</v>
      </c>
      <c r="P89" s="275">
        <v>114319</v>
      </c>
      <c r="Q89" s="249">
        <f t="shared" si="26"/>
        <v>4.0702081442615157</v>
      </c>
      <c r="R89" s="275">
        <v>16222</v>
      </c>
      <c r="S89" s="249">
        <f t="shared" si="27"/>
        <v>0.57756730303982984</v>
      </c>
      <c r="T89" s="275">
        <v>146535</v>
      </c>
      <c r="U89" s="115">
        <v>38799</v>
      </c>
      <c r="V89" s="115">
        <f t="shared" si="28"/>
        <v>38799</v>
      </c>
      <c r="W89" s="115">
        <f t="shared" si="29"/>
        <v>38799</v>
      </c>
    </row>
    <row r="90" spans="1:23" x14ac:dyDescent="0.2">
      <c r="A90" s="117">
        <v>37</v>
      </c>
      <c r="B90" s="117" t="s">
        <v>122</v>
      </c>
      <c r="C90" s="276">
        <v>1583180</v>
      </c>
      <c r="D90" s="119">
        <f t="shared" si="20"/>
        <v>60.46595118970324</v>
      </c>
      <c r="E90" s="169"/>
      <c r="F90" s="119">
        <f t="shared" si="21"/>
        <v>114.00239425067934</v>
      </c>
      <c r="G90" s="276">
        <v>846709</v>
      </c>
      <c r="H90" s="276">
        <v>642883</v>
      </c>
      <c r="I90" s="276">
        <v>669711</v>
      </c>
      <c r="J90" s="119">
        <f t="shared" si="22"/>
        <v>25.578085016995761</v>
      </c>
      <c r="K90" s="169"/>
      <c r="L90" s="123">
        <f t="shared" si="23"/>
        <v>123.7721814432756</v>
      </c>
      <c r="M90" s="118">
        <f t="shared" si="24"/>
        <v>2252891</v>
      </c>
      <c r="N90" s="276">
        <v>749738</v>
      </c>
      <c r="O90" s="123">
        <f t="shared" si="25"/>
        <v>33.278929162573775</v>
      </c>
      <c r="P90" s="276">
        <v>67801</v>
      </c>
      <c r="Q90" s="123">
        <f t="shared" si="26"/>
        <v>3.0095108906733614</v>
      </c>
      <c r="R90" s="276">
        <v>0</v>
      </c>
      <c r="S90" s="123">
        <f t="shared" si="27"/>
        <v>0</v>
      </c>
      <c r="T90" s="276">
        <v>87881</v>
      </c>
      <c r="U90" s="118">
        <v>26183</v>
      </c>
      <c r="V90" s="118">
        <f t="shared" si="28"/>
        <v>26183</v>
      </c>
      <c r="W90" s="118">
        <f t="shared" si="29"/>
        <v>26183</v>
      </c>
    </row>
    <row r="91" spans="1:23" x14ac:dyDescent="0.2">
      <c r="A91" s="114">
        <v>38</v>
      </c>
      <c r="B91" s="114" t="s">
        <v>123</v>
      </c>
      <c r="C91" s="275">
        <v>1466946</v>
      </c>
      <c r="D91" s="116">
        <f t="shared" si="20"/>
        <v>95.585195803740149</v>
      </c>
      <c r="F91" s="116">
        <f t="shared" si="21"/>
        <v>180.21615408577262</v>
      </c>
      <c r="G91" s="275">
        <v>504387</v>
      </c>
      <c r="H91" s="275">
        <v>762527</v>
      </c>
      <c r="I91" s="275">
        <v>419563</v>
      </c>
      <c r="J91" s="116">
        <f t="shared" si="22"/>
        <v>27.338437479637715</v>
      </c>
      <c r="L91" s="249">
        <f t="shared" si="23"/>
        <v>132.29051517566651</v>
      </c>
      <c r="M91" s="115">
        <f t="shared" si="24"/>
        <v>1886509</v>
      </c>
      <c r="N91" s="275">
        <v>1021781</v>
      </c>
      <c r="O91" s="249">
        <f t="shared" si="25"/>
        <v>54.162529836857388</v>
      </c>
      <c r="P91" s="275">
        <v>0</v>
      </c>
      <c r="Q91" s="249">
        <f t="shared" si="26"/>
        <v>0</v>
      </c>
      <c r="R91" s="275">
        <v>0</v>
      </c>
      <c r="S91" s="249">
        <f t="shared" si="27"/>
        <v>0</v>
      </c>
      <c r="T91" s="275">
        <v>17298</v>
      </c>
      <c r="U91" s="115">
        <v>15347</v>
      </c>
      <c r="V91" s="115">
        <f t="shared" si="28"/>
        <v>15347</v>
      </c>
      <c r="W91" s="115">
        <f t="shared" si="29"/>
        <v>15347</v>
      </c>
    </row>
    <row r="92" spans="1:23" x14ac:dyDescent="0.2">
      <c r="A92" s="117">
        <v>39</v>
      </c>
      <c r="B92" s="117" t="s">
        <v>125</v>
      </c>
      <c r="C92" s="276">
        <v>1325369</v>
      </c>
      <c r="D92" s="119">
        <f t="shared" si="20"/>
        <v>62.62078903850697</v>
      </c>
      <c r="E92" s="169"/>
      <c r="F92" s="119">
        <f t="shared" si="21"/>
        <v>118.06512160635918</v>
      </c>
      <c r="G92" s="276">
        <v>402842</v>
      </c>
      <c r="H92" s="276">
        <v>789653</v>
      </c>
      <c r="I92" s="276">
        <v>382985</v>
      </c>
      <c r="J92" s="119">
        <f t="shared" si="22"/>
        <v>18.095204346798962</v>
      </c>
      <c r="K92" s="169"/>
      <c r="L92" s="123">
        <f t="shared" si="23"/>
        <v>87.562572185406296</v>
      </c>
      <c r="M92" s="118">
        <f t="shared" si="24"/>
        <v>1708354</v>
      </c>
      <c r="N92" s="276">
        <v>657717</v>
      </c>
      <c r="O92" s="123">
        <f t="shared" si="25"/>
        <v>38.50004156047283</v>
      </c>
      <c r="P92" s="276">
        <v>0</v>
      </c>
      <c r="Q92" s="123">
        <f t="shared" si="26"/>
        <v>0</v>
      </c>
      <c r="R92" s="276">
        <v>0</v>
      </c>
      <c r="S92" s="123">
        <f t="shared" si="27"/>
        <v>0</v>
      </c>
      <c r="T92" s="276">
        <v>38624</v>
      </c>
      <c r="U92" s="118">
        <v>21165</v>
      </c>
      <c r="V92" s="118">
        <f t="shared" si="28"/>
        <v>21165</v>
      </c>
      <c r="W92" s="118">
        <f t="shared" si="29"/>
        <v>21165</v>
      </c>
    </row>
    <row r="93" spans="1:23" x14ac:dyDescent="0.2">
      <c r="A93" s="114">
        <v>40</v>
      </c>
      <c r="B93" s="114" t="s">
        <v>127</v>
      </c>
      <c r="C93" s="275">
        <v>0</v>
      </c>
      <c r="D93" s="116">
        <f t="shared" si="20"/>
        <v>0</v>
      </c>
      <c r="F93" s="116">
        <f t="shared" si="21"/>
        <v>0</v>
      </c>
      <c r="G93" s="277">
        <v>0</v>
      </c>
      <c r="H93" s="277">
        <v>0</v>
      </c>
      <c r="I93" s="277">
        <v>0</v>
      </c>
      <c r="J93" s="116">
        <f t="shared" si="22"/>
        <v>0</v>
      </c>
      <c r="L93" s="249">
        <f t="shared" si="23"/>
        <v>0</v>
      </c>
      <c r="M93" s="115">
        <f t="shared" si="24"/>
        <v>0</v>
      </c>
      <c r="N93" s="277">
        <v>0</v>
      </c>
      <c r="O93" s="249">
        <f t="shared" si="25"/>
        <v>0</v>
      </c>
      <c r="P93" s="277">
        <v>0</v>
      </c>
      <c r="Q93" s="249">
        <f t="shared" si="26"/>
        <v>0</v>
      </c>
      <c r="R93" s="277">
        <v>0</v>
      </c>
      <c r="S93" s="249">
        <f t="shared" si="27"/>
        <v>0</v>
      </c>
      <c r="T93" s="277">
        <v>0</v>
      </c>
      <c r="U93" s="115">
        <v>0</v>
      </c>
      <c r="V93" s="115">
        <f t="shared" si="28"/>
        <v>0</v>
      </c>
      <c r="W93" s="115">
        <f t="shared" si="29"/>
        <v>0</v>
      </c>
    </row>
    <row r="94" spans="1:23" x14ac:dyDescent="0.2">
      <c r="A94" s="117">
        <v>41</v>
      </c>
      <c r="B94" s="117" t="s">
        <v>258</v>
      </c>
      <c r="C94" s="276">
        <v>1345325</v>
      </c>
      <c r="D94" s="119">
        <f t="shared" si="20"/>
        <v>40.452385963857232</v>
      </c>
      <c r="E94" s="169"/>
      <c r="F94" s="119">
        <f t="shared" si="21"/>
        <v>76.268854823169008</v>
      </c>
      <c r="G94" s="276">
        <v>675324</v>
      </c>
      <c r="H94" s="276">
        <v>366924</v>
      </c>
      <c r="I94" s="278">
        <v>900502</v>
      </c>
      <c r="J94" s="119">
        <f t="shared" si="22"/>
        <v>27.077066482244341</v>
      </c>
      <c r="K94" s="169"/>
      <c r="L94" s="123">
        <f t="shared" si="23"/>
        <v>131.02574267640054</v>
      </c>
      <c r="M94" s="118">
        <f t="shared" si="24"/>
        <v>2245827</v>
      </c>
      <c r="N94" s="278">
        <v>1255548</v>
      </c>
      <c r="O94" s="123">
        <f t="shared" si="25"/>
        <v>55.905819994149155</v>
      </c>
      <c r="P94" s="278">
        <v>83188</v>
      </c>
      <c r="Q94" s="123">
        <f t="shared" si="26"/>
        <v>3.7041143418437841</v>
      </c>
      <c r="R94" s="278">
        <v>0</v>
      </c>
      <c r="S94" s="123">
        <f t="shared" si="27"/>
        <v>0</v>
      </c>
      <c r="T94" s="276">
        <v>123503</v>
      </c>
      <c r="U94" s="118">
        <v>33257</v>
      </c>
      <c r="V94" s="118">
        <f t="shared" si="28"/>
        <v>33257</v>
      </c>
      <c r="W94" s="118">
        <f t="shared" si="29"/>
        <v>33257</v>
      </c>
    </row>
    <row r="95" spans="1:23" x14ac:dyDescent="0.2">
      <c r="A95" s="114">
        <v>42</v>
      </c>
      <c r="B95" s="114" t="s">
        <v>131</v>
      </c>
      <c r="C95" s="275">
        <v>5606113</v>
      </c>
      <c r="D95" s="116">
        <f t="shared" si="20"/>
        <v>49.872456831748345</v>
      </c>
      <c r="F95" s="116">
        <f t="shared" si="21"/>
        <v>94.029439281377918</v>
      </c>
      <c r="G95" s="275">
        <v>1737820</v>
      </c>
      <c r="H95" s="275">
        <v>3418828</v>
      </c>
      <c r="I95" s="277">
        <v>2822227</v>
      </c>
      <c r="J95" s="116">
        <f t="shared" si="22"/>
        <v>25.106770810166445</v>
      </c>
      <c r="L95" s="249">
        <f t="shared" si="23"/>
        <v>121.49149516493578</v>
      </c>
      <c r="M95" s="115">
        <f t="shared" si="24"/>
        <v>8428340</v>
      </c>
      <c r="N95" s="277">
        <v>2292116</v>
      </c>
      <c r="O95" s="249">
        <f t="shared" si="25"/>
        <v>27.195343329766004</v>
      </c>
      <c r="P95" s="277">
        <v>146525</v>
      </c>
      <c r="Q95" s="249">
        <f t="shared" si="26"/>
        <v>1.7384799379237192</v>
      </c>
      <c r="R95" s="277">
        <v>0</v>
      </c>
      <c r="S95" s="249">
        <f t="shared" si="27"/>
        <v>0</v>
      </c>
      <c r="T95" s="275">
        <v>141366</v>
      </c>
      <c r="U95" s="115">
        <v>112409</v>
      </c>
      <c r="V95" s="115">
        <f t="shared" si="28"/>
        <v>112409</v>
      </c>
      <c r="W95" s="115">
        <f t="shared" si="29"/>
        <v>112409</v>
      </c>
    </row>
    <row r="96" spans="1:23" x14ac:dyDescent="0.2">
      <c r="A96" s="117">
        <v>43</v>
      </c>
      <c r="B96" s="117" t="s">
        <v>133</v>
      </c>
      <c r="C96" s="276">
        <v>12185250</v>
      </c>
      <c r="D96" s="119">
        <f t="shared" si="20"/>
        <v>36.257639686497619</v>
      </c>
      <c r="E96" s="169"/>
      <c r="F96" s="119">
        <f t="shared" si="21"/>
        <v>68.360087831431755</v>
      </c>
      <c r="G96" s="276">
        <v>3158252</v>
      </c>
      <c r="H96" s="276">
        <v>4436115</v>
      </c>
      <c r="I96" s="278">
        <v>8238263</v>
      </c>
      <c r="J96" s="119">
        <f t="shared" si="22"/>
        <v>24.513241131417484</v>
      </c>
      <c r="K96" s="169"/>
      <c r="L96" s="123">
        <f t="shared" si="23"/>
        <v>118.61940903959558</v>
      </c>
      <c r="M96" s="118">
        <f t="shared" si="24"/>
        <v>20423513</v>
      </c>
      <c r="N96" s="278">
        <v>7094071</v>
      </c>
      <c r="O96" s="123">
        <f t="shared" si="25"/>
        <v>34.734822554768122</v>
      </c>
      <c r="P96" s="278">
        <v>547586</v>
      </c>
      <c r="Q96" s="123">
        <f t="shared" si="26"/>
        <v>2.6811548042689815</v>
      </c>
      <c r="R96" s="278">
        <v>0</v>
      </c>
      <c r="S96" s="123">
        <f t="shared" si="27"/>
        <v>0</v>
      </c>
      <c r="T96" s="276">
        <v>20345</v>
      </c>
      <c r="U96" s="118">
        <v>336074</v>
      </c>
      <c r="V96" s="118">
        <f t="shared" si="28"/>
        <v>336074</v>
      </c>
      <c r="W96" s="118">
        <f t="shared" si="29"/>
        <v>336074</v>
      </c>
    </row>
    <row r="97" spans="1:23" x14ac:dyDescent="0.2">
      <c r="A97" s="114">
        <v>44</v>
      </c>
      <c r="B97" s="114" t="s">
        <v>135</v>
      </c>
      <c r="C97" s="275">
        <v>2551075</v>
      </c>
      <c r="D97" s="116">
        <f t="shared" si="20"/>
        <v>52.238660796559842</v>
      </c>
      <c r="F97" s="116">
        <f t="shared" si="21"/>
        <v>98.49067592723253</v>
      </c>
      <c r="G97" s="275">
        <v>1124412</v>
      </c>
      <c r="H97" s="275">
        <v>1227348</v>
      </c>
      <c r="I97" s="277">
        <v>1130721</v>
      </c>
      <c r="J97" s="116">
        <f t="shared" si="22"/>
        <v>23.153906010033786</v>
      </c>
      <c r="L97" s="249">
        <f t="shared" si="23"/>
        <v>112.04159552563138</v>
      </c>
      <c r="M97" s="115">
        <f t="shared" si="24"/>
        <v>3681796</v>
      </c>
      <c r="N97" s="277">
        <v>2521741</v>
      </c>
      <c r="O97" s="249">
        <f t="shared" si="25"/>
        <v>68.492143508222611</v>
      </c>
      <c r="P97" s="277">
        <v>162768</v>
      </c>
      <c r="Q97" s="249">
        <f t="shared" si="26"/>
        <v>4.4208858937322981</v>
      </c>
      <c r="R97" s="277">
        <v>804350</v>
      </c>
      <c r="S97" s="249">
        <f t="shared" si="27"/>
        <v>21.846674829349588</v>
      </c>
      <c r="T97" s="275">
        <v>99766</v>
      </c>
      <c r="U97" s="115">
        <v>48835</v>
      </c>
      <c r="V97" s="115">
        <f t="shared" si="28"/>
        <v>48835</v>
      </c>
      <c r="W97" s="115">
        <f t="shared" si="29"/>
        <v>48835</v>
      </c>
    </row>
    <row r="98" spans="1:23" x14ac:dyDescent="0.2">
      <c r="A98" s="117">
        <v>45</v>
      </c>
      <c r="B98" s="117" t="s">
        <v>137</v>
      </c>
      <c r="C98" s="276">
        <v>397966</v>
      </c>
      <c r="D98" s="119">
        <f t="shared" si="20"/>
        <v>178.14055505819158</v>
      </c>
      <c r="E98" s="169"/>
      <c r="F98" s="119">
        <f t="shared" si="21"/>
        <v>335.86587807184179</v>
      </c>
      <c r="G98" s="276">
        <v>248763</v>
      </c>
      <c r="H98" s="276">
        <v>115456</v>
      </c>
      <c r="I98" s="278">
        <v>125268</v>
      </c>
      <c r="J98" s="119">
        <f t="shared" si="22"/>
        <v>56.073410922112799</v>
      </c>
      <c r="K98" s="169"/>
      <c r="L98" s="123">
        <f t="shared" si="23"/>
        <v>271.33885848700118</v>
      </c>
      <c r="M98" s="118">
        <f t="shared" si="24"/>
        <v>523234</v>
      </c>
      <c r="N98" s="278">
        <v>373126</v>
      </c>
      <c r="O98" s="123">
        <f t="shared" si="25"/>
        <v>71.31149734153361</v>
      </c>
      <c r="P98" s="278">
        <v>0</v>
      </c>
      <c r="Q98" s="123">
        <f t="shared" si="26"/>
        <v>0</v>
      </c>
      <c r="R98" s="278">
        <v>0</v>
      </c>
      <c r="S98" s="123">
        <f t="shared" si="27"/>
        <v>0</v>
      </c>
      <c r="T98" s="276">
        <v>1644</v>
      </c>
      <c r="U98" s="118">
        <v>2234</v>
      </c>
      <c r="V98" s="118">
        <f t="shared" si="28"/>
        <v>2234</v>
      </c>
      <c r="W98" s="118">
        <f t="shared" si="29"/>
        <v>2234</v>
      </c>
    </row>
    <row r="99" spans="1:23" x14ac:dyDescent="0.2">
      <c r="A99" s="114">
        <v>46</v>
      </c>
      <c r="B99" s="114" t="s">
        <v>139</v>
      </c>
      <c r="C99" s="275">
        <v>2669221</v>
      </c>
      <c r="D99" s="116">
        <f t="shared" si="20"/>
        <v>66.814042553191484</v>
      </c>
      <c r="F99" s="116">
        <f t="shared" si="21"/>
        <v>125.97107414606745</v>
      </c>
      <c r="G99" s="275">
        <v>741268</v>
      </c>
      <c r="H99" s="275">
        <v>1432630</v>
      </c>
      <c r="I99" s="277">
        <v>909202</v>
      </c>
      <c r="J99" s="116">
        <f t="shared" si="22"/>
        <v>22.758498122653318</v>
      </c>
      <c r="L99" s="249">
        <f t="shared" si="23"/>
        <v>110.12821941680859</v>
      </c>
      <c r="M99" s="115">
        <f t="shared" si="24"/>
        <v>3578423</v>
      </c>
      <c r="N99" s="277">
        <v>1174474</v>
      </c>
      <c r="O99" s="249">
        <f t="shared" si="25"/>
        <v>32.820994052408004</v>
      </c>
      <c r="P99" s="277">
        <v>87807</v>
      </c>
      <c r="Q99" s="249">
        <f t="shared" si="26"/>
        <v>2.4537903987315084</v>
      </c>
      <c r="R99" s="277">
        <v>85411</v>
      </c>
      <c r="S99" s="249">
        <f t="shared" si="27"/>
        <v>2.3868335297420122</v>
      </c>
      <c r="T99" s="275">
        <v>48764</v>
      </c>
      <c r="U99" s="115">
        <v>39950</v>
      </c>
      <c r="V99" s="115">
        <f t="shared" si="28"/>
        <v>39950</v>
      </c>
      <c r="W99" s="115">
        <f t="shared" si="29"/>
        <v>39950</v>
      </c>
    </row>
    <row r="100" spans="1:23" x14ac:dyDescent="0.2">
      <c r="A100" s="117">
        <v>47</v>
      </c>
      <c r="B100" s="117" t="s">
        <v>141</v>
      </c>
      <c r="C100" s="276">
        <v>6613154</v>
      </c>
      <c r="D100" s="119">
        <f t="shared" si="20"/>
        <v>83.196885064412243</v>
      </c>
      <c r="E100" s="169"/>
      <c r="F100" s="119">
        <f t="shared" si="21"/>
        <v>156.85925557980346</v>
      </c>
      <c r="G100" s="276">
        <v>1298020</v>
      </c>
      <c r="H100" s="276">
        <v>2465621</v>
      </c>
      <c r="I100" s="278">
        <v>1723097</v>
      </c>
      <c r="J100" s="119">
        <f t="shared" si="22"/>
        <v>21.677448168276971</v>
      </c>
      <c r="K100" s="169"/>
      <c r="L100" s="123">
        <f t="shared" si="23"/>
        <v>104.89702595516337</v>
      </c>
      <c r="M100" s="118">
        <f t="shared" si="24"/>
        <v>8336251</v>
      </c>
      <c r="N100" s="278">
        <v>3257028</v>
      </c>
      <c r="O100" s="123">
        <f t="shared" si="25"/>
        <v>39.070656581717614</v>
      </c>
      <c r="P100" s="278">
        <v>192987</v>
      </c>
      <c r="Q100" s="123">
        <f t="shared" si="26"/>
        <v>2.3150334604848148</v>
      </c>
      <c r="R100" s="278">
        <v>0</v>
      </c>
      <c r="S100" s="123">
        <f t="shared" si="27"/>
        <v>0</v>
      </c>
      <c r="T100" s="276">
        <v>255911</v>
      </c>
      <c r="U100" s="118">
        <v>79488</v>
      </c>
      <c r="V100" s="118">
        <f t="shared" si="28"/>
        <v>79488</v>
      </c>
      <c r="W100" s="118">
        <f t="shared" si="29"/>
        <v>79488</v>
      </c>
    </row>
    <row r="101" spans="1:23" x14ac:dyDescent="0.2">
      <c r="A101" s="114">
        <v>48</v>
      </c>
      <c r="B101" s="114" t="s">
        <v>143</v>
      </c>
      <c r="C101" s="275">
        <v>730087</v>
      </c>
      <c r="D101" s="116">
        <f t="shared" si="20"/>
        <v>109.57331532342789</v>
      </c>
      <c r="F101" s="116">
        <f t="shared" si="21"/>
        <v>206.58932915261295</v>
      </c>
      <c r="G101" s="275">
        <v>323842</v>
      </c>
      <c r="H101" s="275">
        <v>309070</v>
      </c>
      <c r="I101" s="277">
        <v>237790</v>
      </c>
      <c r="J101" s="116">
        <f t="shared" si="22"/>
        <v>35.68812847065886</v>
      </c>
      <c r="L101" s="249">
        <f t="shared" si="23"/>
        <v>172.69461374869314</v>
      </c>
      <c r="M101" s="115">
        <f t="shared" si="24"/>
        <v>967877</v>
      </c>
      <c r="N101" s="277">
        <v>472909</v>
      </c>
      <c r="O101" s="249">
        <f t="shared" si="25"/>
        <v>48.860444044026259</v>
      </c>
      <c r="P101" s="277">
        <v>0</v>
      </c>
      <c r="Q101" s="249">
        <f t="shared" si="26"/>
        <v>0</v>
      </c>
      <c r="R101" s="277">
        <v>0</v>
      </c>
      <c r="S101" s="249">
        <f t="shared" si="27"/>
        <v>0</v>
      </c>
      <c r="T101" s="275">
        <v>84031</v>
      </c>
      <c r="U101" s="115">
        <v>6663</v>
      </c>
      <c r="V101" s="115">
        <f t="shared" si="28"/>
        <v>6663</v>
      </c>
      <c r="W101" s="115">
        <f t="shared" si="29"/>
        <v>6663</v>
      </c>
    </row>
    <row r="102" spans="1:23" x14ac:dyDescent="0.2">
      <c r="A102" s="117">
        <v>49</v>
      </c>
      <c r="B102" s="117" t="s">
        <v>145</v>
      </c>
      <c r="C102" s="276">
        <v>2102579</v>
      </c>
      <c r="D102" s="119">
        <f t="shared" si="20"/>
        <v>76.056393561222649</v>
      </c>
      <c r="E102" s="169"/>
      <c r="F102" s="119">
        <f t="shared" si="21"/>
        <v>143.39658590416508</v>
      </c>
      <c r="G102" s="276">
        <v>677846</v>
      </c>
      <c r="H102" s="276">
        <v>1209141</v>
      </c>
      <c r="I102" s="278">
        <v>738043</v>
      </c>
      <c r="J102" s="119">
        <f t="shared" si="22"/>
        <v>26.697160426840295</v>
      </c>
      <c r="K102" s="169"/>
      <c r="L102" s="123">
        <f t="shared" si="23"/>
        <v>129.1873798282974</v>
      </c>
      <c r="M102" s="118">
        <f t="shared" si="24"/>
        <v>2840622</v>
      </c>
      <c r="N102" s="278">
        <v>1025958</v>
      </c>
      <c r="O102" s="123">
        <f t="shared" si="25"/>
        <v>36.117371477091986</v>
      </c>
      <c r="P102" s="278">
        <v>0</v>
      </c>
      <c r="Q102" s="123">
        <f t="shared" si="26"/>
        <v>0</v>
      </c>
      <c r="R102" s="278">
        <v>0</v>
      </c>
      <c r="S102" s="123">
        <f t="shared" si="27"/>
        <v>0</v>
      </c>
      <c r="T102" s="276">
        <v>37792</v>
      </c>
      <c r="U102" s="118">
        <v>27645</v>
      </c>
      <c r="V102" s="118">
        <f t="shared" si="28"/>
        <v>27645</v>
      </c>
      <c r="W102" s="118">
        <f t="shared" si="29"/>
        <v>27645</v>
      </c>
    </row>
    <row r="103" spans="1:23" x14ac:dyDescent="0.2">
      <c r="A103" s="114">
        <v>50</v>
      </c>
      <c r="B103" s="114" t="s">
        <v>147</v>
      </c>
      <c r="C103" s="275">
        <v>1348690</v>
      </c>
      <c r="D103" s="116">
        <f t="shared" si="20"/>
        <v>74.484453526260566</v>
      </c>
      <c r="F103" s="116">
        <f t="shared" si="21"/>
        <v>140.43285302511148</v>
      </c>
      <c r="G103" s="275">
        <v>482439</v>
      </c>
      <c r="H103" s="275">
        <v>702741</v>
      </c>
      <c r="I103" s="277">
        <v>455455</v>
      </c>
      <c r="J103" s="116">
        <f t="shared" si="22"/>
        <v>25.15353178328823</v>
      </c>
      <c r="L103" s="249">
        <f t="shared" si="23"/>
        <v>121.71777119951179</v>
      </c>
      <c r="M103" s="115">
        <f t="shared" si="24"/>
        <v>1804145</v>
      </c>
      <c r="N103" s="277">
        <v>937760</v>
      </c>
      <c r="O103" s="249">
        <f t="shared" si="25"/>
        <v>51.978083801468287</v>
      </c>
      <c r="P103" s="277">
        <v>0</v>
      </c>
      <c r="Q103" s="249">
        <f t="shared" si="26"/>
        <v>0</v>
      </c>
      <c r="R103" s="277">
        <v>0</v>
      </c>
      <c r="S103" s="249">
        <f t="shared" si="27"/>
        <v>0</v>
      </c>
      <c r="T103" s="277">
        <v>5570</v>
      </c>
      <c r="U103" s="115">
        <v>18107</v>
      </c>
      <c r="V103" s="115">
        <f t="shared" si="28"/>
        <v>18107</v>
      </c>
      <c r="W103" s="115">
        <f t="shared" si="29"/>
        <v>18107</v>
      </c>
    </row>
    <row r="104" spans="1:23" x14ac:dyDescent="0.2">
      <c r="A104" s="117">
        <v>51</v>
      </c>
      <c r="B104" s="117" t="s">
        <v>149</v>
      </c>
      <c r="C104" s="276">
        <v>734208</v>
      </c>
      <c r="D104" s="119">
        <f t="shared" si="20"/>
        <v>68.253974156363299</v>
      </c>
      <c r="E104" s="169"/>
      <c r="F104" s="119">
        <f t="shared" si="21"/>
        <v>128.68591856824136</v>
      </c>
      <c r="G104" s="276">
        <v>409198</v>
      </c>
      <c r="H104" s="276">
        <v>192363</v>
      </c>
      <c r="I104" s="278">
        <v>409993</v>
      </c>
      <c r="J104" s="119">
        <f t="shared" si="22"/>
        <v>38.114065259830809</v>
      </c>
      <c r="K104" s="169"/>
      <c r="L104" s="123">
        <f t="shared" si="23"/>
        <v>184.43370556263437</v>
      </c>
      <c r="M104" s="118">
        <f t="shared" si="24"/>
        <v>1144201</v>
      </c>
      <c r="N104" s="278">
        <v>611109</v>
      </c>
      <c r="O104" s="123">
        <f t="shared" si="25"/>
        <v>53.409234915893279</v>
      </c>
      <c r="P104" s="278">
        <v>12048</v>
      </c>
      <c r="Q104" s="123">
        <f t="shared" si="26"/>
        <v>1.0529618484864109</v>
      </c>
      <c r="R104" s="278">
        <v>0</v>
      </c>
      <c r="S104" s="123">
        <f t="shared" si="27"/>
        <v>0</v>
      </c>
      <c r="T104" s="278">
        <v>34701</v>
      </c>
      <c r="U104" s="118">
        <v>10757</v>
      </c>
      <c r="V104" s="118">
        <f t="shared" si="28"/>
        <v>10757</v>
      </c>
      <c r="W104" s="118">
        <f t="shared" si="29"/>
        <v>10757</v>
      </c>
    </row>
    <row r="105" spans="1:23" x14ac:dyDescent="0.2">
      <c r="A105" s="114">
        <v>52</v>
      </c>
      <c r="B105" s="114" t="s">
        <v>151</v>
      </c>
      <c r="C105" s="275">
        <v>0</v>
      </c>
      <c r="D105" s="116">
        <f t="shared" si="20"/>
        <v>0</v>
      </c>
      <c r="F105" s="116">
        <f t="shared" si="21"/>
        <v>0</v>
      </c>
      <c r="G105" s="275">
        <v>0</v>
      </c>
      <c r="H105" s="275">
        <v>0</v>
      </c>
      <c r="I105" s="277">
        <v>0</v>
      </c>
      <c r="J105" s="116">
        <f t="shared" si="22"/>
        <v>0</v>
      </c>
      <c r="L105" s="249">
        <f t="shared" si="23"/>
        <v>0</v>
      </c>
      <c r="M105" s="115">
        <f t="shared" si="24"/>
        <v>0</v>
      </c>
      <c r="N105" s="277">
        <v>0</v>
      </c>
      <c r="O105" s="116">
        <f t="shared" si="25"/>
        <v>0</v>
      </c>
      <c r="P105" s="277">
        <v>0</v>
      </c>
      <c r="Q105" s="116">
        <f t="shared" si="26"/>
        <v>0</v>
      </c>
      <c r="R105" s="277">
        <v>0</v>
      </c>
      <c r="S105" s="116">
        <f t="shared" si="27"/>
        <v>0</v>
      </c>
      <c r="T105" s="275">
        <v>0</v>
      </c>
      <c r="U105" s="115">
        <v>0</v>
      </c>
      <c r="V105" s="115">
        <f t="shared" si="28"/>
        <v>0</v>
      </c>
      <c r="W105" s="115">
        <f t="shared" si="29"/>
        <v>0</v>
      </c>
    </row>
    <row r="106" spans="1:23" x14ac:dyDescent="0.2">
      <c r="A106" s="117">
        <v>53</v>
      </c>
      <c r="B106" s="117" t="s">
        <v>153</v>
      </c>
      <c r="C106" s="276">
        <v>19622068</v>
      </c>
      <c r="D106" s="119">
        <f t="shared" si="20"/>
        <v>45.52620613170118</v>
      </c>
      <c r="E106" s="169"/>
      <c r="F106" s="119">
        <f t="shared" si="21"/>
        <v>85.835026127029906</v>
      </c>
      <c r="G106" s="276">
        <v>7078968</v>
      </c>
      <c r="H106" s="276">
        <v>9443226</v>
      </c>
      <c r="I106" s="278">
        <v>7670164</v>
      </c>
      <c r="J106" s="119">
        <f t="shared" si="22"/>
        <v>17.795956436801344</v>
      </c>
      <c r="K106" s="169"/>
      <c r="L106" s="123">
        <f t="shared" si="23"/>
        <v>86.11451356068379</v>
      </c>
      <c r="M106" s="118">
        <f t="shared" si="24"/>
        <v>27292232</v>
      </c>
      <c r="N106" s="278">
        <v>4319544</v>
      </c>
      <c r="O106" s="119">
        <f t="shared" si="25"/>
        <v>15.827008945255924</v>
      </c>
      <c r="P106" s="278">
        <v>0</v>
      </c>
      <c r="Q106" s="119">
        <f t="shared" si="26"/>
        <v>0</v>
      </c>
      <c r="R106" s="278">
        <v>132117</v>
      </c>
      <c r="S106" s="119">
        <f t="shared" si="27"/>
        <v>0.48408279689253703</v>
      </c>
      <c r="T106" s="276">
        <v>1037603</v>
      </c>
      <c r="U106" s="118">
        <v>431006</v>
      </c>
      <c r="V106" s="118">
        <f t="shared" si="28"/>
        <v>431006</v>
      </c>
      <c r="W106" s="118">
        <f t="shared" si="29"/>
        <v>431006</v>
      </c>
    </row>
    <row r="107" spans="1:23" x14ac:dyDescent="0.2">
      <c r="A107" s="114">
        <v>54</v>
      </c>
      <c r="B107" s="114" t="s">
        <v>155</v>
      </c>
      <c r="C107" s="275">
        <v>1644955</v>
      </c>
      <c r="D107" s="116">
        <f t="shared" si="20"/>
        <v>41.408558842039021</v>
      </c>
      <c r="F107" s="116">
        <f t="shared" si="21"/>
        <v>78.071621426282491</v>
      </c>
      <c r="G107" s="275">
        <v>593051</v>
      </c>
      <c r="H107" s="275">
        <v>941068</v>
      </c>
      <c r="I107" s="277">
        <v>1009556</v>
      </c>
      <c r="J107" s="116">
        <f t="shared" si="22"/>
        <v>25.413618628067969</v>
      </c>
      <c r="L107" s="249">
        <f t="shared" si="23"/>
        <v>122.97632969291334</v>
      </c>
      <c r="M107" s="115">
        <f t="shared" si="24"/>
        <v>2654511</v>
      </c>
      <c r="N107" s="277">
        <v>1017099</v>
      </c>
      <c r="O107" s="116">
        <f t="shared" si="25"/>
        <v>38.315870606676711</v>
      </c>
      <c r="P107" s="277">
        <v>0</v>
      </c>
      <c r="Q107" s="116">
        <f t="shared" si="26"/>
        <v>0</v>
      </c>
      <c r="R107" s="277">
        <v>0</v>
      </c>
      <c r="S107" s="116">
        <f t="shared" si="27"/>
        <v>0</v>
      </c>
      <c r="T107" s="275">
        <v>137546</v>
      </c>
      <c r="U107" s="115">
        <v>39725</v>
      </c>
      <c r="V107" s="115">
        <f t="shared" si="28"/>
        <v>39725</v>
      </c>
      <c r="W107" s="115">
        <f t="shared" si="29"/>
        <v>39725</v>
      </c>
    </row>
    <row r="108" spans="1:23" x14ac:dyDescent="0.2">
      <c r="A108" s="117">
        <v>55</v>
      </c>
      <c r="B108" s="117" t="s">
        <v>157</v>
      </c>
      <c r="C108" s="276">
        <v>970278</v>
      </c>
      <c r="D108" s="119">
        <f t="shared" si="20"/>
        <v>81.140491721023579</v>
      </c>
      <c r="E108" s="169"/>
      <c r="F108" s="119">
        <f t="shared" si="21"/>
        <v>152.98213531534313</v>
      </c>
      <c r="G108" s="276">
        <v>476193</v>
      </c>
      <c r="H108" s="276">
        <v>308871</v>
      </c>
      <c r="I108" s="278">
        <v>348611</v>
      </c>
      <c r="J108" s="119">
        <f t="shared" si="22"/>
        <v>29.152951998661983</v>
      </c>
      <c r="K108" s="169"/>
      <c r="L108" s="123">
        <f t="shared" si="23"/>
        <v>141.07093873477578</v>
      </c>
      <c r="M108" s="118">
        <f t="shared" si="24"/>
        <v>1318889</v>
      </c>
      <c r="N108" s="278">
        <v>823061</v>
      </c>
      <c r="O108" s="123">
        <f t="shared" si="25"/>
        <v>62.405630799862607</v>
      </c>
      <c r="P108" s="278">
        <v>0</v>
      </c>
      <c r="Q108" s="123">
        <f t="shared" si="26"/>
        <v>0</v>
      </c>
      <c r="R108" s="278">
        <v>0</v>
      </c>
      <c r="S108" s="123">
        <f t="shared" si="27"/>
        <v>0</v>
      </c>
      <c r="T108" s="276">
        <v>27218</v>
      </c>
      <c r="U108" s="118">
        <v>11958</v>
      </c>
      <c r="V108" s="118">
        <f t="shared" si="28"/>
        <v>11958</v>
      </c>
      <c r="W108" s="118">
        <f t="shared" si="29"/>
        <v>11958</v>
      </c>
    </row>
    <row r="109" spans="1:23" x14ac:dyDescent="0.2">
      <c r="A109" s="114">
        <v>56</v>
      </c>
      <c r="B109" s="114" t="s">
        <v>159</v>
      </c>
      <c r="C109" s="275">
        <v>2070954</v>
      </c>
      <c r="D109" s="116">
        <f t="shared" si="20"/>
        <v>147.74588000285368</v>
      </c>
      <c r="F109" s="116">
        <f t="shared" si="21"/>
        <v>278.5598130781932</v>
      </c>
      <c r="G109" s="275">
        <v>490326</v>
      </c>
      <c r="H109" s="275">
        <v>1465569</v>
      </c>
      <c r="I109" s="277">
        <v>462001</v>
      </c>
      <c r="J109" s="116">
        <f t="shared" si="22"/>
        <v>32.960048512520508</v>
      </c>
      <c r="L109" s="249">
        <f t="shared" si="23"/>
        <v>159.49345317134345</v>
      </c>
      <c r="M109" s="115">
        <f t="shared" si="24"/>
        <v>2532955</v>
      </c>
      <c r="N109" s="277">
        <v>751065</v>
      </c>
      <c r="O109" s="249">
        <f t="shared" si="25"/>
        <v>29.651730883493787</v>
      </c>
      <c r="P109" s="277">
        <v>0</v>
      </c>
      <c r="Q109" s="249">
        <f t="shared" si="26"/>
        <v>0</v>
      </c>
      <c r="R109" s="277">
        <v>0</v>
      </c>
      <c r="S109" s="249">
        <f t="shared" si="27"/>
        <v>0</v>
      </c>
      <c r="T109" s="275">
        <v>57261</v>
      </c>
      <c r="U109" s="115">
        <v>14017</v>
      </c>
      <c r="V109" s="115">
        <f t="shared" si="28"/>
        <v>14017</v>
      </c>
      <c r="W109" s="115">
        <f t="shared" si="29"/>
        <v>14017</v>
      </c>
    </row>
    <row r="110" spans="1:23" x14ac:dyDescent="0.2">
      <c r="A110" s="117">
        <v>57</v>
      </c>
      <c r="B110" s="117" t="s">
        <v>161</v>
      </c>
      <c r="C110" s="276">
        <v>734132</v>
      </c>
      <c r="D110" s="119">
        <f t="shared" si="20"/>
        <v>86.920672507695954</v>
      </c>
      <c r="E110" s="169"/>
      <c r="F110" s="119">
        <f t="shared" si="21"/>
        <v>163.8800776434982</v>
      </c>
      <c r="G110" s="276">
        <v>324582</v>
      </c>
      <c r="H110" s="276">
        <v>311448</v>
      </c>
      <c r="I110" s="278">
        <v>296897</v>
      </c>
      <c r="J110" s="119">
        <f t="shared" si="22"/>
        <v>35.15237982476912</v>
      </c>
      <c r="K110" s="169"/>
      <c r="L110" s="123">
        <f t="shared" si="23"/>
        <v>170.10212965291379</v>
      </c>
      <c r="M110" s="118">
        <f t="shared" si="24"/>
        <v>1031029</v>
      </c>
      <c r="N110" s="278">
        <v>553829</v>
      </c>
      <c r="O110" s="123">
        <f t="shared" si="25"/>
        <v>53.716141835001729</v>
      </c>
      <c r="P110" s="278">
        <v>0</v>
      </c>
      <c r="Q110" s="123">
        <f t="shared" si="26"/>
        <v>0</v>
      </c>
      <c r="R110" s="278">
        <v>0</v>
      </c>
      <c r="S110" s="123">
        <f t="shared" si="27"/>
        <v>0</v>
      </c>
      <c r="T110" s="276">
        <v>37053</v>
      </c>
      <c r="U110" s="118">
        <v>8446</v>
      </c>
      <c r="V110" s="118">
        <f t="shared" si="28"/>
        <v>8446</v>
      </c>
      <c r="W110" s="118">
        <f t="shared" si="29"/>
        <v>8446</v>
      </c>
    </row>
    <row r="111" spans="1:23" x14ac:dyDescent="0.2">
      <c r="A111" s="114">
        <v>58</v>
      </c>
      <c r="B111" s="114" t="s">
        <v>163</v>
      </c>
      <c r="C111" s="275">
        <v>1810674</v>
      </c>
      <c r="D111" s="116">
        <f t="shared" si="20"/>
        <v>59.997813048808773</v>
      </c>
      <c r="F111" s="116">
        <f t="shared" si="21"/>
        <v>113.119767452424</v>
      </c>
      <c r="G111" s="275">
        <v>766024</v>
      </c>
      <c r="H111" s="275">
        <v>504</v>
      </c>
      <c r="I111" s="277">
        <v>873386</v>
      </c>
      <c r="J111" s="116">
        <f t="shared" si="22"/>
        <v>28.940190198482387</v>
      </c>
      <c r="L111" s="249">
        <f t="shared" si="23"/>
        <v>140.04138581404192</v>
      </c>
      <c r="M111" s="115">
        <f t="shared" si="24"/>
        <v>2684060</v>
      </c>
      <c r="N111" s="277">
        <v>1535602</v>
      </c>
      <c r="O111" s="249">
        <f t="shared" si="25"/>
        <v>57.211910314970602</v>
      </c>
      <c r="P111" s="277">
        <v>93079</v>
      </c>
      <c r="Q111" s="249">
        <f t="shared" si="26"/>
        <v>3.4678434908310547</v>
      </c>
      <c r="R111" s="277">
        <v>0</v>
      </c>
      <c r="S111" s="249">
        <f t="shared" si="27"/>
        <v>0</v>
      </c>
      <c r="T111" s="275">
        <v>43968</v>
      </c>
      <c r="U111" s="115">
        <v>30179</v>
      </c>
      <c r="V111" s="115">
        <f t="shared" si="28"/>
        <v>30179</v>
      </c>
      <c r="W111" s="115">
        <f t="shared" si="29"/>
        <v>30179</v>
      </c>
    </row>
    <row r="112" spans="1:23" x14ac:dyDescent="0.2">
      <c r="A112" s="117">
        <v>59</v>
      </c>
      <c r="B112" s="117" t="s">
        <v>165</v>
      </c>
      <c r="C112" s="276">
        <v>754944</v>
      </c>
      <c r="D112" s="119">
        <f t="shared" si="20"/>
        <v>70.038408015585858</v>
      </c>
      <c r="E112" s="169"/>
      <c r="F112" s="119">
        <f t="shared" si="21"/>
        <v>132.05028691655559</v>
      </c>
      <c r="G112" s="276">
        <v>388490</v>
      </c>
      <c r="H112" s="276">
        <v>252263</v>
      </c>
      <c r="I112" s="278">
        <v>248271</v>
      </c>
      <c r="J112" s="119">
        <f t="shared" si="22"/>
        <v>23.032841636515446</v>
      </c>
      <c r="K112" s="169"/>
      <c r="L112" s="123">
        <f t="shared" si="23"/>
        <v>111.45576583605643</v>
      </c>
      <c r="M112" s="118">
        <f t="shared" si="24"/>
        <v>1003215</v>
      </c>
      <c r="N112" s="278">
        <v>554590</v>
      </c>
      <c r="O112" s="123">
        <f t="shared" si="25"/>
        <v>55.2812707146524</v>
      </c>
      <c r="P112" s="278">
        <v>47706</v>
      </c>
      <c r="Q112" s="123">
        <f t="shared" si="26"/>
        <v>4.7553116729713967</v>
      </c>
      <c r="R112" s="278">
        <v>0</v>
      </c>
      <c r="S112" s="123">
        <f t="shared" si="27"/>
        <v>0</v>
      </c>
      <c r="T112" s="276">
        <v>22496</v>
      </c>
      <c r="U112" s="118">
        <v>10779</v>
      </c>
      <c r="V112" s="118">
        <f t="shared" si="28"/>
        <v>10779</v>
      </c>
      <c r="W112" s="118">
        <f t="shared" si="29"/>
        <v>10779</v>
      </c>
    </row>
    <row r="113" spans="1:23" x14ac:dyDescent="0.2">
      <c r="A113" s="114">
        <v>60</v>
      </c>
      <c r="B113" s="114" t="s">
        <v>167</v>
      </c>
      <c r="C113" s="275">
        <v>2826510</v>
      </c>
      <c r="D113" s="116">
        <f t="shared" si="20"/>
        <v>27.694320063491443</v>
      </c>
      <c r="F113" s="116">
        <f t="shared" si="21"/>
        <v>52.214820609988088</v>
      </c>
      <c r="G113" s="275">
        <v>931823</v>
      </c>
      <c r="H113" s="275">
        <v>1615870</v>
      </c>
      <c r="I113" s="277">
        <v>1620864</v>
      </c>
      <c r="J113" s="116">
        <f t="shared" si="22"/>
        <v>15.881325873742174</v>
      </c>
      <c r="L113" s="249">
        <f t="shared" si="23"/>
        <v>76.849629137540433</v>
      </c>
      <c r="M113" s="115">
        <f t="shared" si="24"/>
        <v>4447374</v>
      </c>
      <c r="N113" s="277">
        <v>2378421</v>
      </c>
      <c r="O113" s="249">
        <f t="shared" si="25"/>
        <v>53.479221671035539</v>
      </c>
      <c r="P113" s="277">
        <v>7287</v>
      </c>
      <c r="Q113" s="249">
        <f t="shared" si="26"/>
        <v>0.16384949860299583</v>
      </c>
      <c r="R113" s="277">
        <v>0</v>
      </c>
      <c r="S113" s="249">
        <f t="shared" si="27"/>
        <v>0</v>
      </c>
      <c r="T113" s="275">
        <v>4584</v>
      </c>
      <c r="U113" s="115">
        <v>102061</v>
      </c>
      <c r="V113" s="115">
        <f t="shared" si="28"/>
        <v>102061</v>
      </c>
      <c r="W113" s="115">
        <f t="shared" si="29"/>
        <v>102061</v>
      </c>
    </row>
    <row r="114" spans="1:23" x14ac:dyDescent="0.2">
      <c r="A114" s="117">
        <v>61</v>
      </c>
      <c r="B114" s="117" t="s">
        <v>169</v>
      </c>
      <c r="C114" s="276">
        <v>1012700</v>
      </c>
      <c r="D114" s="119">
        <f t="shared" si="20"/>
        <v>68.365624789036659</v>
      </c>
      <c r="E114" s="169"/>
      <c r="F114" s="119">
        <f t="shared" si="21"/>
        <v>128.89642446774226</v>
      </c>
      <c r="G114" s="276">
        <v>422794</v>
      </c>
      <c r="H114" s="276">
        <v>378394</v>
      </c>
      <c r="I114" s="278">
        <v>643384</v>
      </c>
      <c r="J114" s="119">
        <f t="shared" si="22"/>
        <v>43.433740633227572</v>
      </c>
      <c r="K114" s="169"/>
      <c r="L114" s="123">
        <f t="shared" si="23"/>
        <v>210.17557893188336</v>
      </c>
      <c r="M114" s="118">
        <f t="shared" si="24"/>
        <v>1656084</v>
      </c>
      <c r="N114" s="278">
        <v>1020595</v>
      </c>
      <c r="O114" s="123">
        <f t="shared" si="25"/>
        <v>61.627006842648079</v>
      </c>
      <c r="P114" s="278">
        <v>0</v>
      </c>
      <c r="Q114" s="123">
        <f t="shared" si="26"/>
        <v>0</v>
      </c>
      <c r="R114" s="278">
        <v>0</v>
      </c>
      <c r="S114" s="123">
        <f t="shared" si="27"/>
        <v>0</v>
      </c>
      <c r="T114" s="276">
        <v>14725</v>
      </c>
      <c r="U114" s="118">
        <v>14813</v>
      </c>
      <c r="V114" s="118">
        <f t="shared" si="28"/>
        <v>14813</v>
      </c>
      <c r="W114" s="118">
        <f t="shared" si="29"/>
        <v>14813</v>
      </c>
    </row>
    <row r="115" spans="1:23" x14ac:dyDescent="0.2">
      <c r="A115" s="114">
        <v>62</v>
      </c>
      <c r="B115" s="114" t="s">
        <v>259</v>
      </c>
      <c r="C115" s="275">
        <v>1543013</v>
      </c>
      <c r="D115" s="116">
        <f t="shared" si="20"/>
        <v>62.198202192841016</v>
      </c>
      <c r="F115" s="116">
        <f t="shared" si="21"/>
        <v>117.26837713716832</v>
      </c>
      <c r="G115" s="275">
        <v>439667</v>
      </c>
      <c r="H115" s="275">
        <v>844166</v>
      </c>
      <c r="I115" s="277">
        <v>527358</v>
      </c>
      <c r="J115" s="116">
        <f t="shared" si="22"/>
        <v>21.257578200580458</v>
      </c>
      <c r="L115" s="249">
        <f t="shared" si="23"/>
        <v>102.86527800414265</v>
      </c>
      <c r="M115" s="115">
        <f t="shared" si="24"/>
        <v>2070371</v>
      </c>
      <c r="N115" s="277">
        <v>1083313</v>
      </c>
      <c r="O115" s="249">
        <f t="shared" si="25"/>
        <v>52.324583371772505</v>
      </c>
      <c r="P115" s="277">
        <v>0</v>
      </c>
      <c r="Q115" s="249">
        <f t="shared" si="26"/>
        <v>0</v>
      </c>
      <c r="R115" s="277">
        <v>0</v>
      </c>
      <c r="S115" s="249">
        <f t="shared" si="27"/>
        <v>0</v>
      </c>
      <c r="T115" s="275">
        <v>264309</v>
      </c>
      <c r="U115" s="115">
        <v>24808</v>
      </c>
      <c r="V115" s="115">
        <f t="shared" si="28"/>
        <v>24808</v>
      </c>
      <c r="W115" s="115">
        <f t="shared" si="29"/>
        <v>24808</v>
      </c>
    </row>
    <row r="116" spans="1:23" x14ac:dyDescent="0.2">
      <c r="A116" s="117">
        <v>63</v>
      </c>
      <c r="B116" s="117" t="s">
        <v>173</v>
      </c>
      <c r="C116" s="276">
        <v>1286811</v>
      </c>
      <c r="D116" s="119">
        <f t="shared" si="20"/>
        <v>106.88686768003987</v>
      </c>
      <c r="E116" s="169"/>
      <c r="F116" s="119">
        <f t="shared" si="21"/>
        <v>201.52430565840746</v>
      </c>
      <c r="G116" s="276">
        <v>466010</v>
      </c>
      <c r="H116" s="276">
        <v>715549</v>
      </c>
      <c r="I116" s="278">
        <v>432571</v>
      </c>
      <c r="J116" s="119">
        <f t="shared" si="22"/>
        <v>35.930808206661681</v>
      </c>
      <c r="K116" s="169"/>
      <c r="L116" s="123">
        <f t="shared" si="23"/>
        <v>173.86893935974607</v>
      </c>
      <c r="M116" s="118">
        <f t="shared" si="24"/>
        <v>1719382</v>
      </c>
      <c r="N116" s="278">
        <v>810601</v>
      </c>
      <c r="O116" s="123">
        <f t="shared" si="25"/>
        <v>47.144904390065733</v>
      </c>
      <c r="P116" s="278">
        <v>41635</v>
      </c>
      <c r="Q116" s="123">
        <f t="shared" si="26"/>
        <v>2.4215095889104341</v>
      </c>
      <c r="R116" s="278">
        <v>0</v>
      </c>
      <c r="S116" s="123">
        <f t="shared" si="27"/>
        <v>0</v>
      </c>
      <c r="T116" s="276">
        <v>505316</v>
      </c>
      <c r="U116" s="118">
        <v>12039</v>
      </c>
      <c r="V116" s="118">
        <f t="shared" si="28"/>
        <v>12039</v>
      </c>
      <c r="W116" s="118">
        <f t="shared" si="29"/>
        <v>12039</v>
      </c>
    </row>
    <row r="117" spans="1:23" x14ac:dyDescent="0.2">
      <c r="A117" s="114">
        <v>64</v>
      </c>
      <c r="B117" s="114" t="s">
        <v>175</v>
      </c>
      <c r="C117" s="275">
        <v>1081649</v>
      </c>
      <c r="D117" s="116">
        <f t="shared" si="20"/>
        <v>91.83638987943624</v>
      </c>
      <c r="F117" s="116">
        <f t="shared" si="21"/>
        <v>173.14816222352678</v>
      </c>
      <c r="G117" s="275">
        <v>460935</v>
      </c>
      <c r="H117" s="275">
        <v>569113</v>
      </c>
      <c r="I117" s="277">
        <v>373233</v>
      </c>
      <c r="J117" s="116">
        <f t="shared" si="22"/>
        <v>31.688996434029548</v>
      </c>
      <c r="L117" s="249">
        <f t="shared" si="23"/>
        <v>153.34284070843617</v>
      </c>
      <c r="M117" s="115">
        <f t="shared" si="24"/>
        <v>1454882</v>
      </c>
      <c r="N117" s="277">
        <v>806113</v>
      </c>
      <c r="O117" s="249">
        <f t="shared" si="25"/>
        <v>55.407448851521977</v>
      </c>
      <c r="P117" s="277">
        <v>31256</v>
      </c>
      <c r="Q117" s="249">
        <f t="shared" si="26"/>
        <v>2.1483529248420146</v>
      </c>
      <c r="R117" s="277">
        <v>0</v>
      </c>
      <c r="S117" s="249">
        <f t="shared" si="27"/>
        <v>0</v>
      </c>
      <c r="T117" s="275">
        <v>12427</v>
      </c>
      <c r="U117" s="115">
        <v>11778</v>
      </c>
      <c r="V117" s="115">
        <f t="shared" si="28"/>
        <v>11778</v>
      </c>
      <c r="W117" s="115">
        <f t="shared" si="29"/>
        <v>11778</v>
      </c>
    </row>
    <row r="118" spans="1:23" x14ac:dyDescent="0.2">
      <c r="A118" s="117">
        <v>65</v>
      </c>
      <c r="B118" s="117" t="s">
        <v>177</v>
      </c>
      <c r="C118" s="276">
        <v>618345</v>
      </c>
      <c r="D118" s="119">
        <f t="shared" ref="D118:D148" si="30">IFERROR(C118/$U118,0)</f>
        <v>39.61718349564326</v>
      </c>
      <c r="E118" s="169"/>
      <c r="F118" s="119">
        <f t="shared" ref="F118:F149" si="31">IF(D$149,D118/D$149*100,0)</f>
        <v>74.694165610693943</v>
      </c>
      <c r="G118" s="276">
        <v>386259</v>
      </c>
      <c r="H118" s="276">
        <v>203051</v>
      </c>
      <c r="I118" s="278">
        <v>451972</v>
      </c>
      <c r="J118" s="119">
        <f t="shared" ref="J118:J148" si="32">IFERROR(I118/$U118,0)</f>
        <v>28.957713992824193</v>
      </c>
      <c r="K118" s="169"/>
      <c r="L118" s="123">
        <f t="shared" ref="L118:L149" si="33">IF(J$149,J118/J$149*100,0)</f>
        <v>140.12618333705458</v>
      </c>
      <c r="M118" s="118">
        <f t="shared" ref="M118:M148" si="34">(C118+I118)</f>
        <v>1070317</v>
      </c>
      <c r="N118" s="278">
        <v>659951</v>
      </c>
      <c r="O118" s="123">
        <f t="shared" ref="O118:O149" si="35">IF($M118,N118/$M118*100,0)</f>
        <v>61.659396234947216</v>
      </c>
      <c r="P118" s="278">
        <v>0</v>
      </c>
      <c r="Q118" s="123">
        <f t="shared" ref="Q118:Q149" si="36">IF($M118,P118/$M118*100,0)</f>
        <v>0</v>
      </c>
      <c r="R118" s="278">
        <v>0</v>
      </c>
      <c r="S118" s="123">
        <f t="shared" ref="S118:S149" si="37">IF($M118,R118/$M118*100,0)</f>
        <v>0</v>
      </c>
      <c r="T118" s="276">
        <v>30873</v>
      </c>
      <c r="U118" s="118">
        <v>15608</v>
      </c>
      <c r="V118" s="118">
        <f t="shared" ref="V118:V148" si="38">IF(C118,U118,0)</f>
        <v>15608</v>
      </c>
      <c r="W118" s="118">
        <f t="shared" ref="W118:W148" si="39">IF(I118,U118,0)</f>
        <v>15608</v>
      </c>
    </row>
    <row r="119" spans="1:23" x14ac:dyDescent="0.2">
      <c r="A119" s="114">
        <v>66</v>
      </c>
      <c r="B119" s="114" t="s">
        <v>179</v>
      </c>
      <c r="C119" s="275">
        <v>2048788</v>
      </c>
      <c r="D119" s="116">
        <f t="shared" si="30"/>
        <v>55.210002964240481</v>
      </c>
      <c r="F119" s="116">
        <f t="shared" si="31"/>
        <v>104.09283903868096</v>
      </c>
      <c r="G119" s="275">
        <v>595516</v>
      </c>
      <c r="H119" s="275">
        <v>928148</v>
      </c>
      <c r="I119" s="277">
        <v>650378</v>
      </c>
      <c r="J119" s="116">
        <f t="shared" si="32"/>
        <v>17.526152685332399</v>
      </c>
      <c r="L119" s="249">
        <f t="shared" si="33"/>
        <v>84.808935021137088</v>
      </c>
      <c r="M119" s="115">
        <f t="shared" si="34"/>
        <v>2699166</v>
      </c>
      <c r="N119" s="277">
        <v>692393</v>
      </c>
      <c r="O119" s="249">
        <f t="shared" si="35"/>
        <v>25.652108836581373</v>
      </c>
      <c r="P119" s="277">
        <v>31200</v>
      </c>
      <c r="Q119" s="249">
        <f t="shared" si="36"/>
        <v>1.1559126041154935</v>
      </c>
      <c r="R119" s="277">
        <v>0</v>
      </c>
      <c r="S119" s="249">
        <f t="shared" si="37"/>
        <v>0</v>
      </c>
      <c r="T119" s="275">
        <v>133007</v>
      </c>
      <c r="U119" s="115">
        <v>37109</v>
      </c>
      <c r="V119" s="115">
        <f t="shared" si="38"/>
        <v>37109</v>
      </c>
      <c r="W119" s="115">
        <f t="shared" si="39"/>
        <v>37109</v>
      </c>
    </row>
    <row r="120" spans="1:23" x14ac:dyDescent="0.2">
      <c r="A120" s="117">
        <v>67</v>
      </c>
      <c r="B120" s="117" t="s">
        <v>260</v>
      </c>
      <c r="C120" s="276">
        <v>1126642</v>
      </c>
      <c r="D120" s="119">
        <f t="shared" si="30"/>
        <v>48.200650295199793</v>
      </c>
      <c r="E120" s="169"/>
      <c r="F120" s="119">
        <f t="shared" si="31"/>
        <v>90.877418282113027</v>
      </c>
      <c r="G120" s="276">
        <v>596379</v>
      </c>
      <c r="H120" s="276">
        <v>268214</v>
      </c>
      <c r="I120" s="278">
        <v>675387</v>
      </c>
      <c r="J120" s="119">
        <f t="shared" si="32"/>
        <v>28.894797638401641</v>
      </c>
      <c r="K120" s="169"/>
      <c r="L120" s="123">
        <f t="shared" si="33"/>
        <v>139.82173152097207</v>
      </c>
      <c r="M120" s="118">
        <f t="shared" si="34"/>
        <v>1802029</v>
      </c>
      <c r="N120" s="278">
        <v>928891</v>
      </c>
      <c r="O120" s="123">
        <f t="shared" si="35"/>
        <v>51.546950687253087</v>
      </c>
      <c r="P120" s="278">
        <v>46540</v>
      </c>
      <c r="Q120" s="123">
        <f t="shared" si="36"/>
        <v>2.5826443414617635</v>
      </c>
      <c r="R120" s="278">
        <v>0</v>
      </c>
      <c r="S120" s="123">
        <f t="shared" si="37"/>
        <v>0</v>
      </c>
      <c r="T120" s="276">
        <v>7752</v>
      </c>
      <c r="U120" s="118">
        <v>23374</v>
      </c>
      <c r="V120" s="118">
        <f t="shared" si="38"/>
        <v>23374</v>
      </c>
      <c r="W120" s="118">
        <f t="shared" si="39"/>
        <v>23374</v>
      </c>
    </row>
    <row r="121" spans="1:23" x14ac:dyDescent="0.2">
      <c r="A121" s="114">
        <v>68</v>
      </c>
      <c r="B121" s="114" t="s">
        <v>183</v>
      </c>
      <c r="C121" s="275">
        <v>1547166</v>
      </c>
      <c r="D121" s="116">
        <f t="shared" si="30"/>
        <v>90.583489461358312</v>
      </c>
      <c r="F121" s="116">
        <f t="shared" si="31"/>
        <v>170.78594605710214</v>
      </c>
      <c r="G121" s="275">
        <v>480153</v>
      </c>
      <c r="H121" s="275">
        <v>688976</v>
      </c>
      <c r="I121" s="277">
        <v>555947</v>
      </c>
      <c r="J121" s="116">
        <f t="shared" si="32"/>
        <v>32.549590163934425</v>
      </c>
      <c r="L121" s="249">
        <f t="shared" si="33"/>
        <v>157.50724798192653</v>
      </c>
      <c r="M121" s="115">
        <f t="shared" si="34"/>
        <v>2103113</v>
      </c>
      <c r="N121" s="277">
        <v>889823</v>
      </c>
      <c r="O121" s="249">
        <f t="shared" si="35"/>
        <v>42.309804561143409</v>
      </c>
      <c r="P121" s="277">
        <v>0</v>
      </c>
      <c r="Q121" s="249">
        <f t="shared" si="36"/>
        <v>0</v>
      </c>
      <c r="R121" s="277">
        <v>0</v>
      </c>
      <c r="S121" s="249">
        <f t="shared" si="37"/>
        <v>0</v>
      </c>
      <c r="T121" s="275">
        <v>22974</v>
      </c>
      <c r="U121" s="115">
        <v>17080</v>
      </c>
      <c r="V121" s="115">
        <f t="shared" si="38"/>
        <v>17080</v>
      </c>
      <c r="W121" s="115">
        <f t="shared" si="39"/>
        <v>17080</v>
      </c>
    </row>
    <row r="122" spans="1:23" x14ac:dyDescent="0.2">
      <c r="A122" s="117">
        <v>69</v>
      </c>
      <c r="B122" s="117" t="s">
        <v>185</v>
      </c>
      <c r="C122" s="276">
        <v>1546366</v>
      </c>
      <c r="D122" s="119">
        <f t="shared" si="30"/>
        <v>26.048007276892498</v>
      </c>
      <c r="E122" s="169"/>
      <c r="F122" s="119">
        <f t="shared" si="31"/>
        <v>49.110865480448204</v>
      </c>
      <c r="G122" s="276">
        <v>912730</v>
      </c>
      <c r="H122" s="276">
        <v>294493</v>
      </c>
      <c r="I122" s="278">
        <v>954068</v>
      </c>
      <c r="J122" s="119">
        <f t="shared" si="32"/>
        <v>16.070949701849543</v>
      </c>
      <c r="K122" s="169"/>
      <c r="L122" s="123">
        <f t="shared" si="33"/>
        <v>77.767217566966579</v>
      </c>
      <c r="M122" s="118">
        <f t="shared" si="34"/>
        <v>2500434</v>
      </c>
      <c r="N122" s="278">
        <v>1442396</v>
      </c>
      <c r="O122" s="123">
        <f t="shared" si="35"/>
        <v>57.685825740651417</v>
      </c>
      <c r="P122" s="278">
        <v>1908</v>
      </c>
      <c r="Q122" s="123">
        <f t="shared" si="36"/>
        <v>7.6306753147653575E-2</v>
      </c>
      <c r="R122" s="278">
        <v>0</v>
      </c>
      <c r="S122" s="123">
        <f t="shared" si="37"/>
        <v>0</v>
      </c>
      <c r="T122" s="276">
        <v>17838</v>
      </c>
      <c r="U122" s="118">
        <v>59366</v>
      </c>
      <c r="V122" s="118">
        <f t="shared" si="38"/>
        <v>59366</v>
      </c>
      <c r="W122" s="118">
        <f t="shared" si="39"/>
        <v>59366</v>
      </c>
    </row>
    <row r="123" spans="1:23" x14ac:dyDescent="0.2">
      <c r="A123" s="114">
        <v>70</v>
      </c>
      <c r="B123" s="114" t="s">
        <v>187</v>
      </c>
      <c r="C123" s="275">
        <v>1781972</v>
      </c>
      <c r="D123" s="116">
        <f t="shared" si="30"/>
        <v>56.814028375577877</v>
      </c>
      <c r="F123" s="116">
        <f t="shared" si="31"/>
        <v>107.11706562791774</v>
      </c>
      <c r="G123" s="275">
        <v>635247</v>
      </c>
      <c r="H123" s="275">
        <v>987228</v>
      </c>
      <c r="I123" s="277">
        <v>610567</v>
      </c>
      <c r="J123" s="116">
        <f t="shared" si="32"/>
        <v>19.466507253307828</v>
      </c>
      <c r="L123" s="249">
        <f t="shared" si="33"/>
        <v>94.198297731135284</v>
      </c>
      <c r="M123" s="115">
        <f t="shared" si="34"/>
        <v>2392539</v>
      </c>
      <c r="N123" s="277">
        <v>812918</v>
      </c>
      <c r="O123" s="249">
        <f t="shared" si="35"/>
        <v>33.977209984873809</v>
      </c>
      <c r="P123" s="277">
        <v>0</v>
      </c>
      <c r="Q123" s="249">
        <f t="shared" si="36"/>
        <v>0</v>
      </c>
      <c r="R123" s="277">
        <v>0</v>
      </c>
      <c r="S123" s="249">
        <f t="shared" si="37"/>
        <v>0</v>
      </c>
      <c r="T123" s="275">
        <v>138935</v>
      </c>
      <c r="U123" s="115">
        <v>31365</v>
      </c>
      <c r="V123" s="115">
        <f t="shared" si="38"/>
        <v>31365</v>
      </c>
      <c r="W123" s="115">
        <f t="shared" si="39"/>
        <v>31365</v>
      </c>
    </row>
    <row r="124" spans="1:23" x14ac:dyDescent="0.2">
      <c r="A124" s="117">
        <v>71</v>
      </c>
      <c r="B124" s="117" t="s">
        <v>189</v>
      </c>
      <c r="C124" s="276">
        <v>1249669</v>
      </c>
      <c r="D124" s="119">
        <f t="shared" si="30"/>
        <v>56.916970304244856</v>
      </c>
      <c r="E124" s="169"/>
      <c r="F124" s="119">
        <f t="shared" si="31"/>
        <v>107.31115215274556</v>
      </c>
      <c r="G124" s="276">
        <v>609537</v>
      </c>
      <c r="H124" s="276">
        <v>512853</v>
      </c>
      <c r="I124" s="278">
        <v>651626</v>
      </c>
      <c r="J124" s="119">
        <f t="shared" si="32"/>
        <v>29.678721078520677</v>
      </c>
      <c r="K124" s="169"/>
      <c r="L124" s="123">
        <f t="shared" si="33"/>
        <v>143.61513177762063</v>
      </c>
      <c r="M124" s="118">
        <f t="shared" si="34"/>
        <v>1901295</v>
      </c>
      <c r="N124" s="278">
        <v>964627</v>
      </c>
      <c r="O124" s="123">
        <f t="shared" si="35"/>
        <v>50.735262018781938</v>
      </c>
      <c r="P124" s="278">
        <v>17713</v>
      </c>
      <c r="Q124" s="123">
        <f t="shared" si="36"/>
        <v>0.93162817974065049</v>
      </c>
      <c r="R124" s="278">
        <v>0</v>
      </c>
      <c r="S124" s="123">
        <f t="shared" si="37"/>
        <v>0</v>
      </c>
      <c r="T124" s="276">
        <v>123634</v>
      </c>
      <c r="U124" s="118">
        <v>21956</v>
      </c>
      <c r="V124" s="118">
        <f t="shared" si="38"/>
        <v>21956</v>
      </c>
      <c r="W124" s="118">
        <f t="shared" si="39"/>
        <v>21956</v>
      </c>
    </row>
    <row r="125" spans="1:23" x14ac:dyDescent="0.2">
      <c r="A125" s="114">
        <v>72</v>
      </c>
      <c r="B125" s="114" t="s">
        <v>191</v>
      </c>
      <c r="C125" s="275">
        <v>2041647</v>
      </c>
      <c r="D125" s="116">
        <f t="shared" si="30"/>
        <v>47.156646264002774</v>
      </c>
      <c r="F125" s="116">
        <f t="shared" si="31"/>
        <v>88.909054983065317</v>
      </c>
      <c r="G125" s="275">
        <v>416853</v>
      </c>
      <c r="H125" s="275">
        <v>1252811</v>
      </c>
      <c r="I125" s="277">
        <v>869664</v>
      </c>
      <c r="J125" s="116">
        <f t="shared" si="32"/>
        <v>20.086938445547986</v>
      </c>
      <c r="L125" s="249">
        <f t="shared" si="33"/>
        <v>97.200560099408392</v>
      </c>
      <c r="M125" s="115">
        <f t="shared" si="34"/>
        <v>2911311</v>
      </c>
      <c r="N125" s="277">
        <v>1434570</v>
      </c>
      <c r="O125" s="249">
        <f t="shared" si="35"/>
        <v>49.275738662066679</v>
      </c>
      <c r="P125" s="277">
        <v>0</v>
      </c>
      <c r="Q125" s="249">
        <f t="shared" si="36"/>
        <v>0</v>
      </c>
      <c r="R125" s="277">
        <v>0</v>
      </c>
      <c r="S125" s="249">
        <f t="shared" si="37"/>
        <v>0</v>
      </c>
      <c r="T125" s="275">
        <v>27445</v>
      </c>
      <c r="U125" s="115">
        <v>43295</v>
      </c>
      <c r="V125" s="115">
        <f t="shared" si="38"/>
        <v>43295</v>
      </c>
      <c r="W125" s="115">
        <f t="shared" si="39"/>
        <v>43295</v>
      </c>
    </row>
    <row r="126" spans="1:23" x14ac:dyDescent="0.2">
      <c r="A126" s="117">
        <v>73</v>
      </c>
      <c r="B126" s="117" t="s">
        <v>193</v>
      </c>
      <c r="C126" s="276">
        <v>22678000</v>
      </c>
      <c r="D126" s="119">
        <f t="shared" si="30"/>
        <v>46.250955998572373</v>
      </c>
      <c r="E126" s="169"/>
      <c r="F126" s="119">
        <f t="shared" si="31"/>
        <v>87.201468206092869</v>
      </c>
      <c r="G126" s="276">
        <v>6572000</v>
      </c>
      <c r="H126" s="276">
        <v>14340000</v>
      </c>
      <c r="I126" s="278">
        <v>8963000</v>
      </c>
      <c r="J126" s="119">
        <f t="shared" si="32"/>
        <v>18.279712435629431</v>
      </c>
      <c r="K126" s="169"/>
      <c r="L126" s="123">
        <f t="shared" si="33"/>
        <v>88.455405586863151</v>
      </c>
      <c r="M126" s="118">
        <f t="shared" si="34"/>
        <v>31641000</v>
      </c>
      <c r="N126" s="278">
        <v>6868000</v>
      </c>
      <c r="O126" s="123">
        <f t="shared" si="35"/>
        <v>21.706014348471918</v>
      </c>
      <c r="P126" s="278">
        <v>305000</v>
      </c>
      <c r="Q126" s="123">
        <f t="shared" si="36"/>
        <v>0.96393919281944318</v>
      </c>
      <c r="R126" s="278">
        <v>0</v>
      </c>
      <c r="S126" s="123">
        <f t="shared" si="37"/>
        <v>0</v>
      </c>
      <c r="T126" s="276">
        <v>1217000</v>
      </c>
      <c r="U126" s="118">
        <v>490325</v>
      </c>
      <c r="V126" s="118">
        <f t="shared" si="38"/>
        <v>490325</v>
      </c>
      <c r="W126" s="118">
        <f t="shared" si="39"/>
        <v>490325</v>
      </c>
    </row>
    <row r="127" spans="1:23" x14ac:dyDescent="0.2">
      <c r="A127" s="114">
        <v>74</v>
      </c>
      <c r="B127" s="114" t="s">
        <v>195</v>
      </c>
      <c r="C127" s="275">
        <v>0</v>
      </c>
      <c r="D127" s="116">
        <f t="shared" si="30"/>
        <v>0</v>
      </c>
      <c r="F127" s="116">
        <f t="shared" si="31"/>
        <v>0</v>
      </c>
      <c r="G127" s="275">
        <v>0</v>
      </c>
      <c r="H127" s="275">
        <v>0</v>
      </c>
      <c r="I127" s="277">
        <v>0</v>
      </c>
      <c r="J127" s="116">
        <f t="shared" si="32"/>
        <v>0</v>
      </c>
      <c r="L127" s="249">
        <f t="shared" si="33"/>
        <v>0</v>
      </c>
      <c r="M127" s="115">
        <f t="shared" si="34"/>
        <v>0</v>
      </c>
      <c r="N127" s="277">
        <v>0</v>
      </c>
      <c r="O127" s="249">
        <f t="shared" si="35"/>
        <v>0</v>
      </c>
      <c r="P127" s="277">
        <v>0</v>
      </c>
      <c r="Q127" s="249">
        <f t="shared" si="36"/>
        <v>0</v>
      </c>
      <c r="R127" s="277">
        <v>0</v>
      </c>
      <c r="S127" s="249">
        <f t="shared" si="37"/>
        <v>0</v>
      </c>
      <c r="T127" s="275">
        <v>0</v>
      </c>
      <c r="U127" s="115">
        <v>0</v>
      </c>
      <c r="V127" s="115">
        <f t="shared" si="38"/>
        <v>0</v>
      </c>
      <c r="W127" s="115">
        <f t="shared" si="39"/>
        <v>0</v>
      </c>
    </row>
    <row r="128" spans="1:23" x14ac:dyDescent="0.2">
      <c r="A128" s="117">
        <v>75</v>
      </c>
      <c r="B128" s="117" t="s">
        <v>197</v>
      </c>
      <c r="C128" s="276">
        <v>1150830</v>
      </c>
      <c r="D128" s="119">
        <f t="shared" si="30"/>
        <v>155.64376521503922</v>
      </c>
      <c r="E128" s="169"/>
      <c r="F128" s="119">
        <f t="shared" si="31"/>
        <v>293.45047147338454</v>
      </c>
      <c r="G128" s="276">
        <v>317618</v>
      </c>
      <c r="H128" s="276">
        <v>721396</v>
      </c>
      <c r="I128" s="278">
        <v>309771</v>
      </c>
      <c r="J128" s="119">
        <f t="shared" si="32"/>
        <v>41.894914795780359</v>
      </c>
      <c r="K128" s="169"/>
      <c r="L128" s="123">
        <f t="shared" si="33"/>
        <v>202.72921104955122</v>
      </c>
      <c r="M128" s="118">
        <f t="shared" si="34"/>
        <v>1460601</v>
      </c>
      <c r="N128" s="278">
        <v>615322</v>
      </c>
      <c r="O128" s="123">
        <f t="shared" si="35"/>
        <v>42.128000733944454</v>
      </c>
      <c r="P128" s="278">
        <v>0</v>
      </c>
      <c r="Q128" s="123">
        <f t="shared" si="36"/>
        <v>0</v>
      </c>
      <c r="R128" s="278">
        <v>0</v>
      </c>
      <c r="S128" s="123">
        <f t="shared" si="37"/>
        <v>0</v>
      </c>
      <c r="T128" s="276">
        <v>63837</v>
      </c>
      <c r="U128" s="118">
        <v>7394</v>
      </c>
      <c r="V128" s="118">
        <f t="shared" si="38"/>
        <v>7394</v>
      </c>
      <c r="W128" s="118">
        <f t="shared" si="39"/>
        <v>7394</v>
      </c>
    </row>
    <row r="129" spans="1:23" x14ac:dyDescent="0.2">
      <c r="A129" s="114">
        <v>76</v>
      </c>
      <c r="B129" s="114" t="s">
        <v>70</v>
      </c>
      <c r="C129" s="275">
        <v>865054</v>
      </c>
      <c r="D129" s="116">
        <f t="shared" si="30"/>
        <v>94.386688488816148</v>
      </c>
      <c r="F129" s="116">
        <f t="shared" si="31"/>
        <v>177.95649057697204</v>
      </c>
      <c r="G129" s="275">
        <v>364862</v>
      </c>
      <c r="H129" s="275">
        <v>449623</v>
      </c>
      <c r="I129" s="277">
        <v>327028</v>
      </c>
      <c r="J129" s="116">
        <f t="shared" si="32"/>
        <v>35.682269503546102</v>
      </c>
      <c r="L129" s="249">
        <f t="shared" si="33"/>
        <v>172.66626224622263</v>
      </c>
      <c r="M129" s="115">
        <f t="shared" si="34"/>
        <v>1192082</v>
      </c>
      <c r="N129" s="277">
        <v>638872</v>
      </c>
      <c r="O129" s="249">
        <f t="shared" si="35"/>
        <v>53.592957531444988</v>
      </c>
      <c r="P129" s="277">
        <v>0</v>
      </c>
      <c r="Q129" s="249">
        <f t="shared" si="36"/>
        <v>0</v>
      </c>
      <c r="R129" s="277">
        <v>0</v>
      </c>
      <c r="S129" s="249">
        <f t="shared" si="37"/>
        <v>0</v>
      </c>
      <c r="T129" s="275">
        <v>44028</v>
      </c>
      <c r="U129" s="115">
        <v>9165</v>
      </c>
      <c r="V129" s="115">
        <f t="shared" si="38"/>
        <v>9165</v>
      </c>
      <c r="W129" s="115">
        <f t="shared" si="39"/>
        <v>9165</v>
      </c>
    </row>
    <row r="130" spans="1:23" x14ac:dyDescent="0.2">
      <c r="A130" s="117">
        <v>77</v>
      </c>
      <c r="B130" s="117" t="s">
        <v>72</v>
      </c>
      <c r="C130" s="276">
        <v>4443541</v>
      </c>
      <c r="D130" s="119">
        <f t="shared" si="30"/>
        <v>45.997008436416337</v>
      </c>
      <c r="E130" s="169"/>
      <c r="F130" s="119">
        <f t="shared" si="31"/>
        <v>86.722675934900735</v>
      </c>
      <c r="G130" s="276">
        <v>1271438</v>
      </c>
      <c r="H130" s="276">
        <v>2739782</v>
      </c>
      <c r="I130" s="278">
        <v>1813531</v>
      </c>
      <c r="J130" s="119">
        <f t="shared" si="32"/>
        <v>18.772641167641428</v>
      </c>
      <c r="K130" s="169"/>
      <c r="L130" s="123">
        <f t="shared" si="33"/>
        <v>90.840684407253846</v>
      </c>
      <c r="M130" s="118">
        <f t="shared" si="34"/>
        <v>6257072</v>
      </c>
      <c r="N130" s="278">
        <v>1678315</v>
      </c>
      <c r="O130" s="123">
        <f t="shared" si="35"/>
        <v>26.822689590274813</v>
      </c>
      <c r="P130" s="278">
        <v>145725</v>
      </c>
      <c r="Q130" s="123">
        <f t="shared" si="36"/>
        <v>2.328964729828904</v>
      </c>
      <c r="R130" s="278">
        <v>0</v>
      </c>
      <c r="S130" s="123">
        <f t="shared" si="37"/>
        <v>0</v>
      </c>
      <c r="T130" s="276">
        <v>132019</v>
      </c>
      <c r="U130" s="118">
        <v>96605</v>
      </c>
      <c r="V130" s="118">
        <f t="shared" si="38"/>
        <v>96605</v>
      </c>
      <c r="W130" s="118">
        <f t="shared" si="39"/>
        <v>96605</v>
      </c>
    </row>
    <row r="131" spans="1:23" x14ac:dyDescent="0.2">
      <c r="A131" s="114">
        <v>78</v>
      </c>
      <c r="B131" s="114" t="s">
        <v>201</v>
      </c>
      <c r="C131" s="275">
        <v>1306591</v>
      </c>
      <c r="D131" s="116">
        <f t="shared" si="30"/>
        <v>58.075873410969862</v>
      </c>
      <c r="F131" s="116">
        <f t="shared" si="31"/>
        <v>109.49614595953612</v>
      </c>
      <c r="G131" s="275">
        <v>599941</v>
      </c>
      <c r="H131" s="275">
        <v>508826</v>
      </c>
      <c r="I131" s="277">
        <v>839261</v>
      </c>
      <c r="J131" s="116">
        <f t="shared" si="32"/>
        <v>37.303804782647347</v>
      </c>
      <c r="L131" s="249">
        <f t="shared" si="33"/>
        <v>180.51286056068727</v>
      </c>
      <c r="M131" s="115">
        <f t="shared" si="34"/>
        <v>2145852</v>
      </c>
      <c r="N131" s="277">
        <v>1175654</v>
      </c>
      <c r="O131" s="249">
        <f t="shared" si="35"/>
        <v>54.787282627133649</v>
      </c>
      <c r="P131" s="277">
        <v>51393</v>
      </c>
      <c r="Q131" s="249">
        <f t="shared" si="36"/>
        <v>2.3949927581212496</v>
      </c>
      <c r="R131" s="277">
        <v>0</v>
      </c>
      <c r="S131" s="249">
        <f t="shared" si="37"/>
        <v>0</v>
      </c>
      <c r="T131" s="275">
        <v>249364</v>
      </c>
      <c r="U131" s="115">
        <v>22498</v>
      </c>
      <c r="V131" s="115">
        <f t="shared" si="38"/>
        <v>22498</v>
      </c>
      <c r="W131" s="115">
        <f t="shared" si="39"/>
        <v>22498</v>
      </c>
    </row>
    <row r="132" spans="1:23" x14ac:dyDescent="0.2">
      <c r="A132" s="117">
        <v>79</v>
      </c>
      <c r="B132" s="117" t="s">
        <v>203</v>
      </c>
      <c r="C132" s="276">
        <v>2361781</v>
      </c>
      <c r="D132" s="119">
        <f t="shared" si="30"/>
        <v>28.066655575229653</v>
      </c>
      <c r="E132" s="169"/>
      <c r="F132" s="119">
        <f t="shared" si="31"/>
        <v>52.916821305710812</v>
      </c>
      <c r="G132" s="276">
        <v>1205574</v>
      </c>
      <c r="H132" s="276">
        <v>1086048</v>
      </c>
      <c r="I132" s="278">
        <v>2170521</v>
      </c>
      <c r="J132" s="119">
        <f t="shared" si="32"/>
        <v>25.79378245730787</v>
      </c>
      <c r="K132" s="169"/>
      <c r="L132" s="123">
        <f t="shared" si="33"/>
        <v>124.81593990687526</v>
      </c>
      <c r="M132" s="118">
        <f t="shared" si="34"/>
        <v>4532302</v>
      </c>
      <c r="N132" s="278">
        <v>3019678</v>
      </c>
      <c r="O132" s="123">
        <f t="shared" si="35"/>
        <v>66.625701464730284</v>
      </c>
      <c r="P132" s="278">
        <v>0</v>
      </c>
      <c r="Q132" s="123">
        <f t="shared" si="36"/>
        <v>0</v>
      </c>
      <c r="R132" s="278">
        <v>234490</v>
      </c>
      <c r="S132" s="123">
        <f t="shared" si="37"/>
        <v>5.1737505576636336</v>
      </c>
      <c r="T132" s="276">
        <v>641257</v>
      </c>
      <c r="U132" s="118">
        <v>84149</v>
      </c>
      <c r="V132" s="118">
        <f t="shared" si="38"/>
        <v>84149</v>
      </c>
      <c r="W132" s="118">
        <f t="shared" si="39"/>
        <v>84149</v>
      </c>
    </row>
    <row r="133" spans="1:23" x14ac:dyDescent="0.2">
      <c r="A133" s="114">
        <v>80</v>
      </c>
      <c r="B133" s="114" t="s">
        <v>205</v>
      </c>
      <c r="C133" s="275">
        <v>2171809</v>
      </c>
      <c r="D133" s="116">
        <f t="shared" si="30"/>
        <v>85.713513300181546</v>
      </c>
      <c r="F133" s="116">
        <f t="shared" si="31"/>
        <v>161.60410187216476</v>
      </c>
      <c r="G133" s="275">
        <v>617892</v>
      </c>
      <c r="H133" s="275">
        <v>1389119</v>
      </c>
      <c r="I133" s="277">
        <v>992744</v>
      </c>
      <c r="J133" s="116">
        <f t="shared" si="32"/>
        <v>39.180045781040334</v>
      </c>
      <c r="L133" s="249">
        <f t="shared" si="33"/>
        <v>189.59197813849275</v>
      </c>
      <c r="M133" s="115">
        <f t="shared" si="34"/>
        <v>3164553</v>
      </c>
      <c r="N133" s="277">
        <v>1362506</v>
      </c>
      <c r="O133" s="249">
        <f t="shared" si="35"/>
        <v>43.055243505164867</v>
      </c>
      <c r="P133" s="277">
        <v>43975</v>
      </c>
      <c r="Q133" s="249">
        <f t="shared" si="36"/>
        <v>1.3896117397938981</v>
      </c>
      <c r="R133" s="277">
        <v>0</v>
      </c>
      <c r="S133" s="249">
        <f t="shared" si="37"/>
        <v>0</v>
      </c>
      <c r="T133" s="275">
        <v>24096</v>
      </c>
      <c r="U133" s="115">
        <v>25338</v>
      </c>
      <c r="V133" s="115">
        <f t="shared" si="38"/>
        <v>25338</v>
      </c>
      <c r="W133" s="115">
        <f t="shared" si="39"/>
        <v>25338</v>
      </c>
    </row>
    <row r="134" spans="1:23" x14ac:dyDescent="0.2">
      <c r="A134" s="117">
        <v>81</v>
      </c>
      <c r="B134" s="117" t="s">
        <v>207</v>
      </c>
      <c r="C134" s="276">
        <v>0</v>
      </c>
      <c r="D134" s="119">
        <f t="shared" si="30"/>
        <v>0</v>
      </c>
      <c r="E134" s="169"/>
      <c r="F134" s="119">
        <f t="shared" si="31"/>
        <v>0</v>
      </c>
      <c r="G134" s="276">
        <v>0</v>
      </c>
      <c r="H134" s="276">
        <v>0</v>
      </c>
      <c r="I134" s="278">
        <v>0</v>
      </c>
      <c r="J134" s="119">
        <f t="shared" si="32"/>
        <v>0</v>
      </c>
      <c r="K134" s="169"/>
      <c r="L134" s="123">
        <f t="shared" si="33"/>
        <v>0</v>
      </c>
      <c r="M134" s="118">
        <f t="shared" si="34"/>
        <v>0</v>
      </c>
      <c r="N134" s="278">
        <v>0</v>
      </c>
      <c r="O134" s="123">
        <f t="shared" si="35"/>
        <v>0</v>
      </c>
      <c r="P134" s="278">
        <v>0</v>
      </c>
      <c r="Q134" s="123">
        <f t="shared" si="36"/>
        <v>0</v>
      </c>
      <c r="R134" s="278">
        <v>0</v>
      </c>
      <c r="S134" s="123">
        <f t="shared" si="37"/>
        <v>0</v>
      </c>
      <c r="T134" s="276">
        <v>0</v>
      </c>
      <c r="U134" s="118">
        <v>0</v>
      </c>
      <c r="V134" s="118">
        <f t="shared" si="38"/>
        <v>0</v>
      </c>
      <c r="W134" s="118">
        <f t="shared" si="39"/>
        <v>0</v>
      </c>
    </row>
    <row r="135" spans="1:23" x14ac:dyDescent="0.2">
      <c r="A135" s="114">
        <v>82</v>
      </c>
      <c r="B135" s="114" t="s">
        <v>209</v>
      </c>
      <c r="C135" s="275">
        <v>1951692</v>
      </c>
      <c r="D135" s="116">
        <f t="shared" si="30"/>
        <v>43.817875665117533</v>
      </c>
      <c r="F135" s="116">
        <f t="shared" si="31"/>
        <v>82.614142976595318</v>
      </c>
      <c r="G135" s="275">
        <v>784747</v>
      </c>
      <c r="H135" s="275">
        <v>895251</v>
      </c>
      <c r="I135" s="277">
        <v>527052</v>
      </c>
      <c r="J135" s="116">
        <f t="shared" si="32"/>
        <v>11.832962888125547</v>
      </c>
      <c r="L135" s="249">
        <f t="shared" si="33"/>
        <v>57.259627866099073</v>
      </c>
      <c r="M135" s="115">
        <f t="shared" si="34"/>
        <v>2478744</v>
      </c>
      <c r="N135" s="277">
        <v>964955</v>
      </c>
      <c r="O135" s="249">
        <f t="shared" si="35"/>
        <v>38.929191558305334</v>
      </c>
      <c r="P135" s="277">
        <v>74659</v>
      </c>
      <c r="Q135" s="249">
        <f t="shared" si="36"/>
        <v>3.0119689649273989</v>
      </c>
      <c r="R135" s="277">
        <v>0</v>
      </c>
      <c r="S135" s="249">
        <f t="shared" si="37"/>
        <v>0</v>
      </c>
      <c r="T135" s="275">
        <v>95557</v>
      </c>
      <c r="U135" s="115">
        <v>44541</v>
      </c>
      <c r="V135" s="115">
        <f t="shared" si="38"/>
        <v>44541</v>
      </c>
      <c r="W135" s="115">
        <f t="shared" si="39"/>
        <v>44541</v>
      </c>
    </row>
    <row r="136" spans="1:23" x14ac:dyDescent="0.2">
      <c r="A136" s="117">
        <v>83</v>
      </c>
      <c r="B136" s="117" t="s">
        <v>211</v>
      </c>
      <c r="C136" s="276">
        <v>1546237</v>
      </c>
      <c r="D136" s="119">
        <f t="shared" si="30"/>
        <v>53.272592592592595</v>
      </c>
      <c r="E136" s="169"/>
      <c r="F136" s="119">
        <f t="shared" si="31"/>
        <v>100.44004905244537</v>
      </c>
      <c r="G136" s="276">
        <v>727427</v>
      </c>
      <c r="H136" s="276">
        <v>494013</v>
      </c>
      <c r="I136" s="278">
        <v>919280</v>
      </c>
      <c r="J136" s="119">
        <f t="shared" si="32"/>
        <v>31.672006890611542</v>
      </c>
      <c r="K136" s="169"/>
      <c r="L136" s="123">
        <f t="shared" si="33"/>
        <v>153.26062842205218</v>
      </c>
      <c r="M136" s="118">
        <f t="shared" si="34"/>
        <v>2465517</v>
      </c>
      <c r="N136" s="278">
        <v>1280359</v>
      </c>
      <c r="O136" s="123">
        <f t="shared" si="35"/>
        <v>51.930649839364321</v>
      </c>
      <c r="P136" s="278">
        <v>0</v>
      </c>
      <c r="Q136" s="123">
        <f t="shared" si="36"/>
        <v>0</v>
      </c>
      <c r="R136" s="278">
        <v>0</v>
      </c>
      <c r="S136" s="123">
        <f t="shared" si="37"/>
        <v>0</v>
      </c>
      <c r="T136" s="276">
        <v>241945</v>
      </c>
      <c r="U136" s="118">
        <v>29025</v>
      </c>
      <c r="V136" s="118">
        <f t="shared" si="38"/>
        <v>29025</v>
      </c>
      <c r="W136" s="118">
        <f t="shared" si="39"/>
        <v>29025</v>
      </c>
    </row>
    <row r="137" spans="1:23" x14ac:dyDescent="0.2">
      <c r="A137" s="114">
        <v>84</v>
      </c>
      <c r="B137" s="114" t="s">
        <v>213</v>
      </c>
      <c r="C137" s="275">
        <v>1517285</v>
      </c>
      <c r="D137" s="116">
        <f t="shared" si="30"/>
        <v>84.703008987885894</v>
      </c>
      <c r="F137" s="116">
        <f t="shared" si="31"/>
        <v>159.69889888212302</v>
      </c>
      <c r="G137" s="275">
        <v>739562</v>
      </c>
      <c r="H137" s="275">
        <v>359343</v>
      </c>
      <c r="I137" s="277">
        <v>730115</v>
      </c>
      <c r="J137" s="116">
        <f t="shared" si="32"/>
        <v>40.758946016859262</v>
      </c>
      <c r="L137" s="249">
        <f t="shared" si="33"/>
        <v>197.23226576513716</v>
      </c>
      <c r="M137" s="115">
        <f t="shared" si="34"/>
        <v>2247400</v>
      </c>
      <c r="N137" s="277">
        <v>1259533</v>
      </c>
      <c r="O137" s="249">
        <f t="shared" si="35"/>
        <v>56.044006407404112</v>
      </c>
      <c r="P137" s="277">
        <v>75655</v>
      </c>
      <c r="Q137" s="249">
        <f t="shared" si="36"/>
        <v>3.3663344308979264</v>
      </c>
      <c r="R137" s="277">
        <v>0</v>
      </c>
      <c r="S137" s="249">
        <f t="shared" si="37"/>
        <v>0</v>
      </c>
      <c r="T137" s="275">
        <v>41479</v>
      </c>
      <c r="U137" s="115">
        <v>17913</v>
      </c>
      <c r="V137" s="115">
        <f t="shared" si="38"/>
        <v>17913</v>
      </c>
      <c r="W137" s="115">
        <f t="shared" si="39"/>
        <v>17913</v>
      </c>
    </row>
    <row r="138" spans="1:23" x14ac:dyDescent="0.2">
      <c r="A138" s="117">
        <v>85</v>
      </c>
      <c r="B138" s="117" t="s">
        <v>215</v>
      </c>
      <c r="C138" s="276">
        <v>8055163</v>
      </c>
      <c r="D138" s="119">
        <f t="shared" si="30"/>
        <v>55.54786812216836</v>
      </c>
      <c r="E138" s="169"/>
      <c r="F138" s="119">
        <f t="shared" si="31"/>
        <v>104.72984939210812</v>
      </c>
      <c r="G138" s="276">
        <v>2050995</v>
      </c>
      <c r="H138" s="276">
        <v>5196401</v>
      </c>
      <c r="I138" s="278">
        <v>3141211</v>
      </c>
      <c r="J138" s="119">
        <f t="shared" si="32"/>
        <v>21.661582065056237</v>
      </c>
      <c r="K138" s="169"/>
      <c r="L138" s="123">
        <f t="shared" si="33"/>
        <v>104.8202499883414</v>
      </c>
      <c r="M138" s="118">
        <f t="shared" si="34"/>
        <v>11196374</v>
      </c>
      <c r="N138" s="278">
        <v>3174250</v>
      </c>
      <c r="O138" s="123">
        <f t="shared" si="35"/>
        <v>28.350696395100773</v>
      </c>
      <c r="P138" s="278">
        <v>189507</v>
      </c>
      <c r="Q138" s="123">
        <f t="shared" si="36"/>
        <v>1.692574756791797</v>
      </c>
      <c r="R138" s="278">
        <v>16859</v>
      </c>
      <c r="S138" s="123">
        <f t="shared" si="37"/>
        <v>0.15057553454359421</v>
      </c>
      <c r="T138" s="276">
        <v>217515</v>
      </c>
      <c r="U138" s="118">
        <v>145013</v>
      </c>
      <c r="V138" s="118">
        <f t="shared" si="38"/>
        <v>145013</v>
      </c>
      <c r="W138" s="118">
        <f t="shared" si="39"/>
        <v>145013</v>
      </c>
    </row>
    <row r="139" spans="1:23" x14ac:dyDescent="0.2">
      <c r="A139" s="114">
        <v>86</v>
      </c>
      <c r="B139" s="114" t="s">
        <v>217</v>
      </c>
      <c r="C139" s="275">
        <v>7023993</v>
      </c>
      <c r="D139" s="116">
        <f t="shared" si="30"/>
        <v>43.028890154926209</v>
      </c>
      <c r="F139" s="116">
        <f t="shared" si="31"/>
        <v>81.12659113260446</v>
      </c>
      <c r="G139" s="275">
        <v>1945649</v>
      </c>
      <c r="H139" s="275">
        <v>4134844</v>
      </c>
      <c r="I139" s="277">
        <v>3949535</v>
      </c>
      <c r="J139" s="116">
        <f t="shared" si="32"/>
        <v>24.194800262192246</v>
      </c>
      <c r="L139" s="249">
        <f t="shared" si="33"/>
        <v>117.07847581419925</v>
      </c>
      <c r="M139" s="115">
        <f t="shared" si="34"/>
        <v>10973528</v>
      </c>
      <c r="N139" s="277">
        <v>7611696</v>
      </c>
      <c r="O139" s="249">
        <f t="shared" si="35"/>
        <v>69.364164378128891</v>
      </c>
      <c r="P139" s="277">
        <v>0</v>
      </c>
      <c r="Q139" s="249">
        <f t="shared" si="36"/>
        <v>0</v>
      </c>
      <c r="R139" s="277">
        <v>0</v>
      </c>
      <c r="S139" s="249">
        <f t="shared" si="37"/>
        <v>0</v>
      </c>
      <c r="T139" s="275">
        <v>329051</v>
      </c>
      <c r="U139" s="115">
        <v>163239</v>
      </c>
      <c r="V139" s="115">
        <f t="shared" si="38"/>
        <v>163239</v>
      </c>
      <c r="W139" s="115">
        <f t="shared" si="39"/>
        <v>163239</v>
      </c>
    </row>
    <row r="140" spans="1:23" x14ac:dyDescent="0.2">
      <c r="A140" s="117">
        <v>87</v>
      </c>
      <c r="B140" s="117" t="s">
        <v>219</v>
      </c>
      <c r="C140" s="276">
        <v>941817</v>
      </c>
      <c r="D140" s="119">
        <f t="shared" si="30"/>
        <v>145.07347504621072</v>
      </c>
      <c r="E140" s="169"/>
      <c r="F140" s="119">
        <f t="shared" si="31"/>
        <v>273.52126564000184</v>
      </c>
      <c r="G140" s="276">
        <v>383103</v>
      </c>
      <c r="H140" s="276">
        <v>399901</v>
      </c>
      <c r="I140" s="278">
        <v>324344</v>
      </c>
      <c r="J140" s="119">
        <f t="shared" si="32"/>
        <v>49.960566851509547</v>
      </c>
      <c r="K140" s="169"/>
      <c r="L140" s="123">
        <f t="shared" si="33"/>
        <v>241.7588471242106</v>
      </c>
      <c r="M140" s="118">
        <f t="shared" si="34"/>
        <v>1266161</v>
      </c>
      <c r="N140" s="278">
        <v>648185</v>
      </c>
      <c r="O140" s="123">
        <f t="shared" si="35"/>
        <v>51.192936759227301</v>
      </c>
      <c r="P140" s="278">
        <v>1449</v>
      </c>
      <c r="Q140" s="123">
        <f t="shared" si="36"/>
        <v>0.11444042266346856</v>
      </c>
      <c r="R140" s="278">
        <v>0</v>
      </c>
      <c r="S140" s="123">
        <f t="shared" si="37"/>
        <v>0</v>
      </c>
      <c r="T140" s="276">
        <v>8805</v>
      </c>
      <c r="U140" s="118">
        <v>6492</v>
      </c>
      <c r="V140" s="118">
        <f t="shared" si="38"/>
        <v>6492</v>
      </c>
      <c r="W140" s="118">
        <f t="shared" si="39"/>
        <v>6492</v>
      </c>
    </row>
    <row r="141" spans="1:23" x14ac:dyDescent="0.2">
      <c r="A141" s="114">
        <v>88</v>
      </c>
      <c r="B141" s="114" t="s">
        <v>221</v>
      </c>
      <c r="C141" s="275">
        <v>877260</v>
      </c>
      <c r="D141" s="116">
        <f t="shared" si="30"/>
        <v>84.44936465152098</v>
      </c>
      <c r="F141" s="116">
        <f t="shared" si="31"/>
        <v>159.2206783122852</v>
      </c>
      <c r="G141" s="275">
        <v>442910</v>
      </c>
      <c r="H141" s="275">
        <v>183144</v>
      </c>
      <c r="I141" s="277">
        <v>609113</v>
      </c>
      <c r="J141" s="116">
        <f t="shared" si="32"/>
        <v>58.636214863303813</v>
      </c>
      <c r="L141" s="249">
        <f t="shared" si="33"/>
        <v>283.7402495294449</v>
      </c>
      <c r="M141" s="115">
        <f t="shared" si="34"/>
        <v>1486373</v>
      </c>
      <c r="N141" s="277">
        <v>650480</v>
      </c>
      <c r="O141" s="249">
        <f t="shared" si="35"/>
        <v>43.76290473521788</v>
      </c>
      <c r="P141" s="277">
        <v>0</v>
      </c>
      <c r="Q141" s="249">
        <f t="shared" si="36"/>
        <v>0</v>
      </c>
      <c r="R141" s="277">
        <v>0</v>
      </c>
      <c r="S141" s="249">
        <f t="shared" si="37"/>
        <v>0</v>
      </c>
      <c r="T141" s="275">
        <v>117495</v>
      </c>
      <c r="U141" s="115">
        <v>10388</v>
      </c>
      <c r="V141" s="115">
        <f t="shared" si="38"/>
        <v>10388</v>
      </c>
      <c r="W141" s="115">
        <f t="shared" si="39"/>
        <v>10388</v>
      </c>
    </row>
    <row r="142" spans="1:23" x14ac:dyDescent="0.2">
      <c r="A142" s="117">
        <v>89</v>
      </c>
      <c r="B142" s="117" t="s">
        <v>223</v>
      </c>
      <c r="C142" s="276">
        <v>1783529</v>
      </c>
      <c r="D142" s="119">
        <f t="shared" si="30"/>
        <v>45.186952115530779</v>
      </c>
      <c r="E142" s="169"/>
      <c r="F142" s="119">
        <f t="shared" si="31"/>
        <v>85.195397222801745</v>
      </c>
      <c r="G142" s="276">
        <v>1263072</v>
      </c>
      <c r="H142" s="276">
        <v>351352</v>
      </c>
      <c r="I142" s="278">
        <v>1530639</v>
      </c>
      <c r="J142" s="119">
        <f t="shared" si="32"/>
        <v>38.779807448695209</v>
      </c>
      <c r="K142" s="169"/>
      <c r="L142" s="123">
        <f t="shared" si="33"/>
        <v>187.65522753895968</v>
      </c>
      <c r="M142" s="118">
        <f t="shared" si="34"/>
        <v>3314168</v>
      </c>
      <c r="N142" s="278">
        <v>1740374</v>
      </c>
      <c r="O142" s="123">
        <f t="shared" si="35"/>
        <v>52.513149604968724</v>
      </c>
      <c r="P142" s="278">
        <v>0</v>
      </c>
      <c r="Q142" s="123">
        <f t="shared" si="36"/>
        <v>0</v>
      </c>
      <c r="R142" s="278">
        <v>0</v>
      </c>
      <c r="S142" s="123">
        <f t="shared" si="37"/>
        <v>0</v>
      </c>
      <c r="T142" s="276">
        <v>106154</v>
      </c>
      <c r="U142" s="118">
        <v>39470</v>
      </c>
      <c r="V142" s="118">
        <f t="shared" si="38"/>
        <v>39470</v>
      </c>
      <c r="W142" s="118">
        <f t="shared" si="39"/>
        <v>39470</v>
      </c>
    </row>
    <row r="143" spans="1:23" x14ac:dyDescent="0.2">
      <c r="A143" s="114">
        <v>90</v>
      </c>
      <c r="B143" s="114" t="s">
        <v>225</v>
      </c>
      <c r="C143" s="275">
        <v>0</v>
      </c>
      <c r="D143" s="116">
        <f t="shared" si="30"/>
        <v>0</v>
      </c>
      <c r="F143" s="116">
        <f t="shared" si="31"/>
        <v>0</v>
      </c>
      <c r="G143" s="275">
        <v>0</v>
      </c>
      <c r="H143" s="275">
        <v>0</v>
      </c>
      <c r="I143" s="277">
        <v>0</v>
      </c>
      <c r="J143" s="116">
        <f t="shared" si="32"/>
        <v>0</v>
      </c>
      <c r="L143" s="249">
        <f t="shared" si="33"/>
        <v>0</v>
      </c>
      <c r="M143" s="115">
        <f t="shared" si="34"/>
        <v>0</v>
      </c>
      <c r="N143" s="277">
        <v>0</v>
      </c>
      <c r="O143" s="249">
        <f t="shared" si="35"/>
        <v>0</v>
      </c>
      <c r="P143" s="277">
        <v>0</v>
      </c>
      <c r="Q143" s="249">
        <f t="shared" si="36"/>
        <v>0</v>
      </c>
      <c r="R143" s="277">
        <v>0</v>
      </c>
      <c r="S143" s="249">
        <f t="shared" si="37"/>
        <v>0</v>
      </c>
      <c r="T143" s="277">
        <v>0</v>
      </c>
      <c r="U143" s="115">
        <v>0</v>
      </c>
      <c r="V143" s="115">
        <f t="shared" si="38"/>
        <v>0</v>
      </c>
      <c r="W143" s="115">
        <f t="shared" si="39"/>
        <v>0</v>
      </c>
    </row>
    <row r="144" spans="1:23" x14ac:dyDescent="0.2">
      <c r="A144" s="117">
        <v>91</v>
      </c>
      <c r="B144" s="117" t="s">
        <v>227</v>
      </c>
      <c r="C144" s="276">
        <v>2075147</v>
      </c>
      <c r="D144" s="119">
        <f t="shared" si="30"/>
        <v>38.62678927088956</v>
      </c>
      <c r="E144" s="169"/>
      <c r="F144" s="119">
        <f t="shared" si="31"/>
        <v>72.826878143078702</v>
      </c>
      <c r="G144" s="276">
        <v>942307</v>
      </c>
      <c r="H144" s="276">
        <v>974655</v>
      </c>
      <c r="I144" s="278">
        <v>1251475</v>
      </c>
      <c r="J144" s="119">
        <f t="shared" si="32"/>
        <v>23.294957467006682</v>
      </c>
      <c r="K144" s="169"/>
      <c r="L144" s="123">
        <f t="shared" si="33"/>
        <v>112.72414257767562</v>
      </c>
      <c r="M144" s="118">
        <f t="shared" si="34"/>
        <v>3326622</v>
      </c>
      <c r="N144" s="278">
        <v>1627259</v>
      </c>
      <c r="O144" s="123">
        <f t="shared" si="35"/>
        <v>48.916257993844809</v>
      </c>
      <c r="P144" s="278">
        <v>0</v>
      </c>
      <c r="Q144" s="123">
        <f t="shared" si="36"/>
        <v>0</v>
      </c>
      <c r="R144" s="278">
        <v>0</v>
      </c>
      <c r="S144" s="123">
        <f t="shared" si="37"/>
        <v>0</v>
      </c>
      <c r="T144" s="276">
        <v>4350</v>
      </c>
      <c r="U144" s="118">
        <v>53723</v>
      </c>
      <c r="V144" s="118">
        <f t="shared" si="38"/>
        <v>53723</v>
      </c>
      <c r="W144" s="118">
        <f t="shared" si="39"/>
        <v>53723</v>
      </c>
    </row>
    <row r="145" spans="1:23" x14ac:dyDescent="0.2">
      <c r="A145" s="114">
        <v>92</v>
      </c>
      <c r="B145" s="114" t="s">
        <v>229</v>
      </c>
      <c r="C145" s="275">
        <v>0</v>
      </c>
      <c r="D145" s="116">
        <f t="shared" si="30"/>
        <v>0</v>
      </c>
      <c r="F145" s="116">
        <f t="shared" si="31"/>
        <v>0</v>
      </c>
      <c r="G145" s="275">
        <v>0</v>
      </c>
      <c r="H145" s="275">
        <v>0</v>
      </c>
      <c r="I145" s="277">
        <v>0</v>
      </c>
      <c r="J145" s="116">
        <f t="shared" si="32"/>
        <v>0</v>
      </c>
      <c r="L145" s="249">
        <f t="shared" si="33"/>
        <v>0</v>
      </c>
      <c r="M145" s="115">
        <f t="shared" si="34"/>
        <v>0</v>
      </c>
      <c r="N145" s="277">
        <v>0</v>
      </c>
      <c r="O145" s="249">
        <f t="shared" si="35"/>
        <v>0</v>
      </c>
      <c r="P145" s="277">
        <v>0</v>
      </c>
      <c r="Q145" s="249">
        <f t="shared" si="36"/>
        <v>0</v>
      </c>
      <c r="R145" s="277">
        <v>0</v>
      </c>
      <c r="S145" s="249">
        <f t="shared" si="37"/>
        <v>0</v>
      </c>
      <c r="T145" s="275">
        <v>0</v>
      </c>
      <c r="U145" s="115">
        <v>0</v>
      </c>
      <c r="V145" s="115">
        <f t="shared" si="38"/>
        <v>0</v>
      </c>
      <c r="W145" s="115">
        <f t="shared" si="39"/>
        <v>0</v>
      </c>
    </row>
    <row r="146" spans="1:23" x14ac:dyDescent="0.2">
      <c r="A146" s="117">
        <v>93</v>
      </c>
      <c r="B146" s="117" t="s">
        <v>231</v>
      </c>
      <c r="C146" s="276">
        <v>3336701</v>
      </c>
      <c r="D146" s="119">
        <f t="shared" si="30"/>
        <v>93.951879487540481</v>
      </c>
      <c r="E146" s="169"/>
      <c r="F146" s="119">
        <f t="shared" si="31"/>
        <v>177.13670247785399</v>
      </c>
      <c r="G146" s="276">
        <v>1188774</v>
      </c>
      <c r="H146" s="276">
        <v>1990384</v>
      </c>
      <c r="I146" s="278">
        <v>1367299</v>
      </c>
      <c r="J146" s="119">
        <f t="shared" si="32"/>
        <v>38.499197522173731</v>
      </c>
      <c r="K146" s="169"/>
      <c r="L146" s="123">
        <f t="shared" si="33"/>
        <v>186.29735799098049</v>
      </c>
      <c r="M146" s="118">
        <f t="shared" si="34"/>
        <v>4704000</v>
      </c>
      <c r="N146" s="278">
        <v>2030213</v>
      </c>
      <c r="O146" s="123">
        <f t="shared" si="35"/>
        <v>43.159289965986396</v>
      </c>
      <c r="P146" s="278">
        <v>0</v>
      </c>
      <c r="Q146" s="123">
        <f t="shared" si="36"/>
        <v>0</v>
      </c>
      <c r="R146" s="278">
        <v>276551</v>
      </c>
      <c r="S146" s="123">
        <f t="shared" si="37"/>
        <v>5.8790603741496597</v>
      </c>
      <c r="T146" s="276">
        <v>38256</v>
      </c>
      <c r="U146" s="118">
        <v>35515</v>
      </c>
      <c r="V146" s="118">
        <f t="shared" si="38"/>
        <v>35515</v>
      </c>
      <c r="W146" s="118">
        <f t="shared" si="39"/>
        <v>35515</v>
      </c>
    </row>
    <row r="147" spans="1:23" x14ac:dyDescent="0.2">
      <c r="A147" s="114">
        <v>94</v>
      </c>
      <c r="B147" s="114" t="s">
        <v>233</v>
      </c>
      <c r="C147" s="275">
        <v>1520909</v>
      </c>
      <c r="D147" s="116">
        <f t="shared" si="30"/>
        <v>54.432876418166849</v>
      </c>
      <c r="F147" s="116">
        <f t="shared" si="31"/>
        <v>102.62764606403969</v>
      </c>
      <c r="G147" s="275">
        <v>618184</v>
      </c>
      <c r="H147" s="275">
        <v>740453</v>
      </c>
      <c r="I147" s="277">
        <v>787569</v>
      </c>
      <c r="J147" s="116">
        <f t="shared" si="32"/>
        <v>28.186858022261195</v>
      </c>
      <c r="L147" s="249">
        <f t="shared" si="33"/>
        <v>136.39601647773893</v>
      </c>
      <c r="M147" s="115">
        <f t="shared" si="34"/>
        <v>2308478</v>
      </c>
      <c r="N147" s="277">
        <v>1370650</v>
      </c>
      <c r="O147" s="249">
        <f t="shared" si="35"/>
        <v>59.374618254971459</v>
      </c>
      <c r="P147" s="277">
        <v>0</v>
      </c>
      <c r="Q147" s="249">
        <f t="shared" si="36"/>
        <v>0</v>
      </c>
      <c r="R147" s="277">
        <v>0</v>
      </c>
      <c r="S147" s="249">
        <f t="shared" si="37"/>
        <v>0</v>
      </c>
      <c r="T147" s="275">
        <v>207874</v>
      </c>
      <c r="U147" s="115">
        <v>27941</v>
      </c>
      <c r="V147" s="115">
        <f t="shared" si="38"/>
        <v>27941</v>
      </c>
      <c r="W147" s="115">
        <f t="shared" si="39"/>
        <v>27941</v>
      </c>
    </row>
    <row r="148" spans="1:23" x14ac:dyDescent="0.2">
      <c r="A148" s="117">
        <v>95</v>
      </c>
      <c r="B148" s="117" t="s">
        <v>235</v>
      </c>
      <c r="C148" s="278">
        <v>2840159</v>
      </c>
      <c r="D148" s="119">
        <f t="shared" si="30"/>
        <v>39.727504161362965</v>
      </c>
      <c r="E148" s="169"/>
      <c r="F148" s="119">
        <f t="shared" si="31"/>
        <v>74.902163992922581</v>
      </c>
      <c r="G148" s="278">
        <v>1192247</v>
      </c>
      <c r="H148" s="278">
        <v>1495233</v>
      </c>
      <c r="I148" s="278">
        <v>1699571</v>
      </c>
      <c r="J148" s="119">
        <f t="shared" si="32"/>
        <v>23.773216209033304</v>
      </c>
      <c r="K148" s="169"/>
      <c r="L148" s="123">
        <f t="shared" si="33"/>
        <v>115.03843341514914</v>
      </c>
      <c r="M148" s="122">
        <f t="shared" si="34"/>
        <v>4539730</v>
      </c>
      <c r="N148" s="278">
        <v>1660764</v>
      </c>
      <c r="O148" s="123">
        <f t="shared" si="35"/>
        <v>36.582880479676106</v>
      </c>
      <c r="P148" s="278">
        <v>120493</v>
      </c>
      <c r="Q148" s="123">
        <f t="shared" si="36"/>
        <v>2.6541886852301788</v>
      </c>
      <c r="R148" s="278">
        <v>0</v>
      </c>
      <c r="S148" s="123">
        <f t="shared" si="37"/>
        <v>0</v>
      </c>
      <c r="T148" s="278">
        <v>143759</v>
      </c>
      <c r="U148" s="122">
        <v>71491</v>
      </c>
      <c r="V148" s="122">
        <f t="shared" si="38"/>
        <v>71491</v>
      </c>
      <c r="W148" s="122">
        <f t="shared" si="39"/>
        <v>71491</v>
      </c>
    </row>
    <row r="149" spans="1:23" ht="13.5" thickBot="1" x14ac:dyDescent="0.25">
      <c r="A149" s="125">
        <f>A148</f>
        <v>95</v>
      </c>
      <c r="B149" s="135" t="s">
        <v>255</v>
      </c>
      <c r="C149" s="127">
        <f>SUM(C54:C148)</f>
        <v>310719617</v>
      </c>
      <c r="D149" s="251">
        <f>IF(V149=0,0,IF(ISNONTEXT(E149),C149/$U149,C149/V149))</f>
        <v>53.039194121436552</v>
      </c>
      <c r="E149" s="172"/>
      <c r="F149" s="252">
        <f t="shared" si="31"/>
        <v>100</v>
      </c>
      <c r="G149" s="127">
        <f>SUM(G54:G148)</f>
        <v>100629467</v>
      </c>
      <c r="H149" s="127">
        <f>SUM(H54:H148)</f>
        <v>158409415</v>
      </c>
      <c r="I149" s="127">
        <f>SUM(I54:I148)</f>
        <v>121064479</v>
      </c>
      <c r="J149" s="251">
        <f>IF(W149=0,0,IF(ISNONTEXT(K149),I149/$U149,I149/W149))</f>
        <v>20.665455451084632</v>
      </c>
      <c r="K149" s="172"/>
      <c r="L149" s="252">
        <f t="shared" si="33"/>
        <v>100</v>
      </c>
      <c r="M149" s="127">
        <f>SUM(M54:M148)</f>
        <v>431784096</v>
      </c>
      <c r="N149" s="127">
        <f>SUM(N54:N148)</f>
        <v>148727658</v>
      </c>
      <c r="O149" s="252">
        <f t="shared" si="35"/>
        <v>34.444913413392605</v>
      </c>
      <c r="P149" s="127">
        <f>SUM(P54:P148)</f>
        <v>4033574</v>
      </c>
      <c r="Q149" s="252">
        <f t="shared" si="36"/>
        <v>0.93416455987299729</v>
      </c>
      <c r="R149" s="127">
        <f>SUM(R54:R148)</f>
        <v>1812434</v>
      </c>
      <c r="S149" s="252">
        <f t="shared" si="37"/>
        <v>0.4197546914743242</v>
      </c>
      <c r="T149" s="127">
        <f>SUM(T54:T148)</f>
        <v>14902737</v>
      </c>
      <c r="U149" s="265">
        <f>SUM(U54:U148)</f>
        <v>5858302</v>
      </c>
      <c r="V149" s="265">
        <f>SUM(V54:V148)</f>
        <v>5858302</v>
      </c>
      <c r="W149" s="265">
        <f>SUM(W54:W148)</f>
        <v>5858302</v>
      </c>
    </row>
    <row r="150" spans="1:23" customFormat="1" x14ac:dyDescent="0.2">
      <c r="E150" s="181"/>
      <c r="K150" s="181"/>
    </row>
    <row r="151" spans="1:23" customFormat="1" x14ac:dyDescent="0.2">
      <c r="E151" s="181"/>
      <c r="K151" s="181"/>
    </row>
    <row r="152" spans="1:23" s="325" customFormat="1" ht="15.75" x14ac:dyDescent="0.2">
      <c r="A152" s="319" t="s">
        <v>0</v>
      </c>
      <c r="B152" s="319"/>
      <c r="C152" s="319"/>
      <c r="D152" s="319"/>
      <c r="E152" s="319"/>
      <c r="F152" s="319"/>
      <c r="G152" s="319"/>
      <c r="H152" s="319"/>
      <c r="I152" s="319"/>
      <c r="J152" s="319"/>
      <c r="K152" s="319"/>
      <c r="L152" s="319"/>
      <c r="M152" s="319"/>
      <c r="N152" s="319"/>
      <c r="O152" s="319"/>
      <c r="P152" s="319"/>
      <c r="Q152" s="319"/>
      <c r="R152" s="319"/>
      <c r="S152" s="319"/>
      <c r="T152" s="319"/>
    </row>
    <row r="153" spans="1:23" s="325" customFormat="1" ht="15.75" x14ac:dyDescent="0.2">
      <c r="A153" s="321" t="s">
        <v>428</v>
      </c>
      <c r="B153" s="321"/>
      <c r="C153" s="321"/>
      <c r="D153" s="321"/>
      <c r="E153" s="321"/>
      <c r="F153" s="321"/>
      <c r="G153" s="321"/>
      <c r="H153" s="321"/>
      <c r="I153" s="321"/>
      <c r="J153" s="321"/>
      <c r="K153" s="321"/>
      <c r="L153" s="321"/>
      <c r="M153" s="321"/>
      <c r="N153" s="321"/>
      <c r="O153" s="321"/>
      <c r="P153" s="321"/>
      <c r="Q153" s="321"/>
      <c r="R153" s="321"/>
      <c r="S153" s="321"/>
      <c r="T153" s="321"/>
    </row>
    <row r="154" spans="1:23" s="325" customFormat="1" ht="15.75" x14ac:dyDescent="0.2">
      <c r="A154" s="321" t="s">
        <v>370</v>
      </c>
      <c r="B154" s="321"/>
      <c r="C154" s="321"/>
      <c r="D154" s="321"/>
      <c r="E154" s="321"/>
      <c r="F154" s="321"/>
      <c r="G154" s="321"/>
      <c r="H154" s="321"/>
      <c r="I154" s="321"/>
      <c r="J154" s="321"/>
      <c r="K154" s="321"/>
      <c r="L154" s="321"/>
      <c r="M154" s="321"/>
      <c r="N154" s="321"/>
      <c r="O154" s="321"/>
      <c r="P154" s="321"/>
      <c r="Q154" s="321"/>
      <c r="R154" s="321"/>
      <c r="S154" s="321"/>
      <c r="T154" s="321"/>
    </row>
    <row r="155" spans="1:23" customFormat="1" ht="13.5" thickBot="1" x14ac:dyDescent="0.25">
      <c r="E155" s="181"/>
      <c r="K155" s="181"/>
    </row>
    <row r="156" spans="1:23" customFormat="1" ht="32.25" customHeight="1" x14ac:dyDescent="0.2">
      <c r="E156" s="181"/>
      <c r="G156" s="427" t="s">
        <v>430</v>
      </c>
      <c r="H156" s="429"/>
      <c r="K156" s="181"/>
      <c r="N156" s="433" t="s">
        <v>346</v>
      </c>
      <c r="O156" s="434"/>
      <c r="P156" s="434"/>
      <c r="Q156" s="434"/>
      <c r="R156" s="434"/>
      <c r="S156" s="434"/>
      <c r="T156" s="435"/>
    </row>
    <row r="157" spans="1:23" ht="38.25" customHeight="1" thickBot="1" x14ac:dyDescent="0.3">
      <c r="A157" s="141" t="s">
        <v>1</v>
      </c>
      <c r="B157" s="217" t="s">
        <v>342</v>
      </c>
      <c r="C157" s="142" t="s">
        <v>398</v>
      </c>
      <c r="D157" s="142" t="s">
        <v>362</v>
      </c>
      <c r="E157" s="219"/>
      <c r="F157" s="142" t="s">
        <v>363</v>
      </c>
      <c r="G157" s="271" t="s">
        <v>429</v>
      </c>
      <c r="H157" s="273" t="s">
        <v>397</v>
      </c>
      <c r="I157" s="142" t="s">
        <v>399</v>
      </c>
      <c r="J157" s="142" t="s">
        <v>362</v>
      </c>
      <c r="K157" s="219"/>
      <c r="L157" s="142" t="s">
        <v>363</v>
      </c>
      <c r="M157" s="142" t="s">
        <v>255</v>
      </c>
      <c r="N157" s="271" t="s">
        <v>349</v>
      </c>
      <c r="O157" s="272" t="s">
        <v>364</v>
      </c>
      <c r="P157" s="272" t="s">
        <v>368</v>
      </c>
      <c r="Q157" s="272" t="s">
        <v>364</v>
      </c>
      <c r="R157" s="272" t="s">
        <v>369</v>
      </c>
      <c r="S157" s="272" t="s">
        <v>364</v>
      </c>
      <c r="T157" s="273" t="s">
        <v>353</v>
      </c>
      <c r="U157" s="184" t="s">
        <v>253</v>
      </c>
      <c r="V157" s="215" t="s">
        <v>354</v>
      </c>
      <c r="W157" s="215" t="s">
        <v>354</v>
      </c>
    </row>
    <row r="158" spans="1:23" x14ac:dyDescent="0.2">
      <c r="A158" s="117">
        <v>1</v>
      </c>
      <c r="B158" s="117" t="s">
        <v>262</v>
      </c>
      <c r="C158" s="263">
        <v>0</v>
      </c>
      <c r="D158" s="119">
        <f t="shared" ref="D158:D194" si="40">IFERROR(C158/$U158,0)</f>
        <v>0</v>
      </c>
      <c r="E158" s="169"/>
      <c r="F158" s="119">
        <f t="shared" ref="F158:F195" si="41">IF(D$195,D158/D$195*100,0)</f>
        <v>0</v>
      </c>
      <c r="G158" s="263">
        <v>0</v>
      </c>
      <c r="H158" s="263">
        <v>0</v>
      </c>
      <c r="I158" s="263">
        <v>0</v>
      </c>
      <c r="J158" s="119">
        <f t="shared" ref="J158:J194" si="42">IFERROR(I158/$U158,0)</f>
        <v>0</v>
      </c>
      <c r="K158" s="169"/>
      <c r="L158" s="119">
        <f t="shared" ref="L158:L195" si="43">IF(J$195,J158/J$195*100,0)</f>
        <v>0</v>
      </c>
      <c r="M158" s="263">
        <f t="shared" ref="M158:M194" si="44">(C158+I158)</f>
        <v>0</v>
      </c>
      <c r="N158" s="263">
        <v>0</v>
      </c>
      <c r="O158" s="119">
        <f t="shared" ref="O158:O195" si="45">IF($M158,N158/$M158*100,0)</f>
        <v>0</v>
      </c>
      <c r="P158" s="263">
        <v>0</v>
      </c>
      <c r="Q158" s="119">
        <f t="shared" ref="Q158:Q195" si="46">IF($M158,P158/$M158*100,0)</f>
        <v>0</v>
      </c>
      <c r="R158" s="263">
        <v>0</v>
      </c>
      <c r="S158" s="119">
        <f t="shared" ref="S158:S195" si="47">IF($M158,R158/$M158*100,0)</f>
        <v>0</v>
      </c>
      <c r="T158" s="263">
        <v>0</v>
      </c>
      <c r="U158" s="264">
        <v>8376</v>
      </c>
      <c r="V158" s="264">
        <f t="shared" ref="V158:V194" si="48">IF(C158,U158,0)</f>
        <v>0</v>
      </c>
      <c r="W158" s="264">
        <f t="shared" ref="W158:W194" si="49">IF(I158,U158,0)</f>
        <v>0</v>
      </c>
    </row>
    <row r="159" spans="1:23" x14ac:dyDescent="0.2">
      <c r="A159" s="114">
        <v>2</v>
      </c>
      <c r="B159" s="114" t="s">
        <v>263</v>
      </c>
      <c r="C159" s="275">
        <v>0</v>
      </c>
      <c r="D159" s="116">
        <f t="shared" si="40"/>
        <v>0</v>
      </c>
      <c r="F159" s="116">
        <f t="shared" si="41"/>
        <v>0</v>
      </c>
      <c r="G159" s="275">
        <v>0</v>
      </c>
      <c r="H159" s="275">
        <v>0</v>
      </c>
      <c r="I159" s="275">
        <v>0</v>
      </c>
      <c r="J159" s="116">
        <f t="shared" si="42"/>
        <v>0</v>
      </c>
      <c r="L159" s="116">
        <f t="shared" si="43"/>
        <v>0</v>
      </c>
      <c r="M159" s="115">
        <f t="shared" si="44"/>
        <v>0</v>
      </c>
      <c r="N159" s="275">
        <v>0</v>
      </c>
      <c r="O159" s="116">
        <f t="shared" si="45"/>
        <v>0</v>
      </c>
      <c r="P159" s="277">
        <v>0</v>
      </c>
      <c r="Q159" s="116">
        <f t="shared" si="46"/>
        <v>0</v>
      </c>
      <c r="R159" s="275">
        <v>0</v>
      </c>
      <c r="S159" s="116">
        <f t="shared" si="47"/>
        <v>0</v>
      </c>
      <c r="T159" s="275">
        <v>0</v>
      </c>
      <c r="U159" s="115">
        <v>7565</v>
      </c>
      <c r="V159" s="115">
        <f t="shared" si="48"/>
        <v>0</v>
      </c>
      <c r="W159" s="115">
        <f t="shared" si="49"/>
        <v>0</v>
      </c>
    </row>
    <row r="160" spans="1:23" x14ac:dyDescent="0.2">
      <c r="A160" s="117">
        <v>3</v>
      </c>
      <c r="B160" s="117" t="s">
        <v>97</v>
      </c>
      <c r="C160" s="276">
        <v>0</v>
      </c>
      <c r="D160" s="119">
        <f t="shared" si="40"/>
        <v>0</v>
      </c>
      <c r="E160" s="169"/>
      <c r="F160" s="119">
        <f t="shared" si="41"/>
        <v>0</v>
      </c>
      <c r="G160" s="276">
        <v>0</v>
      </c>
      <c r="H160" s="276">
        <v>0</v>
      </c>
      <c r="I160" s="276">
        <v>0</v>
      </c>
      <c r="J160" s="119">
        <f t="shared" si="42"/>
        <v>0</v>
      </c>
      <c r="K160" s="169"/>
      <c r="L160" s="119">
        <f t="shared" si="43"/>
        <v>0</v>
      </c>
      <c r="M160" s="118">
        <f t="shared" si="44"/>
        <v>0</v>
      </c>
      <c r="N160" s="276">
        <v>0</v>
      </c>
      <c r="O160" s="119">
        <f t="shared" si="45"/>
        <v>0</v>
      </c>
      <c r="P160" s="278">
        <v>0</v>
      </c>
      <c r="Q160" s="119">
        <f t="shared" si="46"/>
        <v>0</v>
      </c>
      <c r="R160" s="276">
        <v>0</v>
      </c>
      <c r="S160" s="119">
        <f t="shared" si="47"/>
        <v>0</v>
      </c>
      <c r="T160" s="276">
        <v>0</v>
      </c>
      <c r="U160" s="118">
        <v>6657</v>
      </c>
      <c r="V160" s="118">
        <f t="shared" si="48"/>
        <v>0</v>
      </c>
      <c r="W160" s="118">
        <f t="shared" si="49"/>
        <v>0</v>
      </c>
    </row>
    <row r="161" spans="1:23" x14ac:dyDescent="0.2">
      <c r="A161" s="114">
        <v>4</v>
      </c>
      <c r="B161" s="114" t="s">
        <v>264</v>
      </c>
      <c r="C161" s="275">
        <v>0</v>
      </c>
      <c r="D161" s="116">
        <f t="shared" si="40"/>
        <v>0</v>
      </c>
      <c r="F161" s="116">
        <f t="shared" si="41"/>
        <v>0</v>
      </c>
      <c r="G161" s="275">
        <v>0</v>
      </c>
      <c r="H161" s="275">
        <v>0</v>
      </c>
      <c r="I161" s="275">
        <v>0</v>
      </c>
      <c r="J161" s="116">
        <f t="shared" si="42"/>
        <v>0</v>
      </c>
      <c r="L161" s="116">
        <f t="shared" si="43"/>
        <v>0</v>
      </c>
      <c r="M161" s="115">
        <f t="shared" si="44"/>
        <v>0</v>
      </c>
      <c r="N161" s="275">
        <v>0</v>
      </c>
      <c r="O161" s="116">
        <f t="shared" si="45"/>
        <v>0</v>
      </c>
      <c r="P161" s="277">
        <v>0</v>
      </c>
      <c r="Q161" s="116">
        <f t="shared" si="46"/>
        <v>0</v>
      </c>
      <c r="R161" s="275">
        <v>0</v>
      </c>
      <c r="S161" s="116">
        <f t="shared" si="47"/>
        <v>0</v>
      </c>
      <c r="T161" s="275">
        <v>0</v>
      </c>
      <c r="U161" s="115">
        <v>4574</v>
      </c>
      <c r="V161" s="115">
        <f t="shared" si="48"/>
        <v>0</v>
      </c>
      <c r="W161" s="115">
        <f t="shared" si="49"/>
        <v>0</v>
      </c>
    </row>
    <row r="162" spans="1:23" x14ac:dyDescent="0.2">
      <c r="A162" s="117">
        <v>5</v>
      </c>
      <c r="B162" s="117" t="s">
        <v>265</v>
      </c>
      <c r="C162" s="276">
        <v>0</v>
      </c>
      <c r="D162" s="119">
        <f t="shared" si="40"/>
        <v>0</v>
      </c>
      <c r="E162" s="169"/>
      <c r="F162" s="123">
        <f t="shared" si="41"/>
        <v>0</v>
      </c>
      <c r="G162" s="276">
        <v>0</v>
      </c>
      <c r="H162" s="276">
        <v>0</v>
      </c>
      <c r="I162" s="276">
        <v>0</v>
      </c>
      <c r="J162" s="119">
        <f t="shared" si="42"/>
        <v>0</v>
      </c>
      <c r="K162" s="169"/>
      <c r="L162" s="123">
        <f t="shared" si="43"/>
        <v>0</v>
      </c>
      <c r="M162" s="118">
        <f t="shared" si="44"/>
        <v>0</v>
      </c>
      <c r="N162" s="276">
        <v>0</v>
      </c>
      <c r="O162" s="123">
        <f t="shared" si="45"/>
        <v>0</v>
      </c>
      <c r="P162" s="278">
        <v>0</v>
      </c>
      <c r="Q162" s="123">
        <f t="shared" si="46"/>
        <v>0</v>
      </c>
      <c r="R162" s="276">
        <v>0</v>
      </c>
      <c r="S162" s="123">
        <f t="shared" si="47"/>
        <v>0</v>
      </c>
      <c r="T162" s="276">
        <v>0</v>
      </c>
      <c r="U162" s="118">
        <v>0</v>
      </c>
      <c r="V162" s="118">
        <f t="shared" si="48"/>
        <v>0</v>
      </c>
      <c r="W162" s="118">
        <f t="shared" si="49"/>
        <v>0</v>
      </c>
    </row>
    <row r="163" spans="1:23" x14ac:dyDescent="0.2">
      <c r="A163" s="114">
        <v>6</v>
      </c>
      <c r="B163" s="114" t="s">
        <v>266</v>
      </c>
      <c r="C163" s="275">
        <v>0</v>
      </c>
      <c r="D163" s="116">
        <f t="shared" si="40"/>
        <v>0</v>
      </c>
      <c r="F163" s="249">
        <f t="shared" si="41"/>
        <v>0</v>
      </c>
      <c r="G163" s="275">
        <v>0</v>
      </c>
      <c r="H163" s="275">
        <v>0</v>
      </c>
      <c r="I163" s="275">
        <v>0</v>
      </c>
      <c r="J163" s="116">
        <f t="shared" si="42"/>
        <v>0</v>
      </c>
      <c r="L163" s="249">
        <f t="shared" si="43"/>
        <v>0</v>
      </c>
      <c r="M163" s="115">
        <f t="shared" si="44"/>
        <v>0</v>
      </c>
      <c r="N163" s="275">
        <v>0</v>
      </c>
      <c r="O163" s="249">
        <f t="shared" si="45"/>
        <v>0</v>
      </c>
      <c r="P163" s="277">
        <v>0</v>
      </c>
      <c r="Q163" s="249">
        <f t="shared" si="46"/>
        <v>0</v>
      </c>
      <c r="R163" s="275">
        <v>0</v>
      </c>
      <c r="S163" s="249">
        <f t="shared" si="47"/>
        <v>0</v>
      </c>
      <c r="T163" s="275">
        <v>0</v>
      </c>
      <c r="U163" s="115">
        <v>44826</v>
      </c>
      <c r="V163" s="115">
        <f t="shared" si="48"/>
        <v>0</v>
      </c>
      <c r="W163" s="115">
        <f t="shared" si="49"/>
        <v>0</v>
      </c>
    </row>
    <row r="164" spans="1:23" x14ac:dyDescent="0.2">
      <c r="A164" s="117">
        <v>7</v>
      </c>
      <c r="B164" s="117" t="s">
        <v>267</v>
      </c>
      <c r="C164" s="276">
        <v>0</v>
      </c>
      <c r="D164" s="119">
        <f t="shared" si="40"/>
        <v>0</v>
      </c>
      <c r="E164" s="169"/>
      <c r="F164" s="123">
        <f t="shared" si="41"/>
        <v>0</v>
      </c>
      <c r="G164" s="276">
        <v>0</v>
      </c>
      <c r="H164" s="276">
        <v>0</v>
      </c>
      <c r="I164" s="276">
        <v>0</v>
      </c>
      <c r="J164" s="119">
        <f t="shared" si="42"/>
        <v>0</v>
      </c>
      <c r="K164" s="169"/>
      <c r="L164" s="123">
        <f t="shared" si="43"/>
        <v>0</v>
      </c>
      <c r="M164" s="118">
        <f t="shared" si="44"/>
        <v>0</v>
      </c>
      <c r="N164" s="276">
        <v>0</v>
      </c>
      <c r="O164" s="123">
        <f t="shared" si="45"/>
        <v>0</v>
      </c>
      <c r="P164" s="278">
        <v>0</v>
      </c>
      <c r="Q164" s="123">
        <f t="shared" si="46"/>
        <v>0</v>
      </c>
      <c r="R164" s="276">
        <v>0</v>
      </c>
      <c r="S164" s="123">
        <f t="shared" si="47"/>
        <v>0</v>
      </c>
      <c r="T164" s="276">
        <v>0</v>
      </c>
      <c r="U164" s="118">
        <v>5096</v>
      </c>
      <c r="V164" s="118">
        <f t="shared" si="48"/>
        <v>0</v>
      </c>
      <c r="W164" s="118">
        <f t="shared" si="49"/>
        <v>0</v>
      </c>
    </row>
    <row r="165" spans="1:23" x14ac:dyDescent="0.2">
      <c r="A165" s="114">
        <v>8</v>
      </c>
      <c r="B165" s="114" t="s">
        <v>268</v>
      </c>
      <c r="C165" s="275">
        <v>0</v>
      </c>
      <c r="D165" s="116">
        <f t="shared" si="40"/>
        <v>0</v>
      </c>
      <c r="F165" s="249">
        <f t="shared" si="41"/>
        <v>0</v>
      </c>
      <c r="G165" s="275">
        <v>0</v>
      </c>
      <c r="H165" s="275">
        <v>0</v>
      </c>
      <c r="I165" s="275">
        <v>0</v>
      </c>
      <c r="J165" s="116">
        <f t="shared" si="42"/>
        <v>0</v>
      </c>
      <c r="L165" s="249">
        <f t="shared" si="43"/>
        <v>0</v>
      </c>
      <c r="M165" s="115">
        <f t="shared" si="44"/>
        <v>0</v>
      </c>
      <c r="N165" s="275">
        <v>0</v>
      </c>
      <c r="O165" s="249">
        <f t="shared" si="45"/>
        <v>0</v>
      </c>
      <c r="P165" s="277">
        <v>0</v>
      </c>
      <c r="Q165" s="249">
        <f t="shared" si="46"/>
        <v>0</v>
      </c>
      <c r="R165" s="275">
        <v>0</v>
      </c>
      <c r="S165" s="249">
        <f t="shared" si="47"/>
        <v>0</v>
      </c>
      <c r="T165" s="275">
        <v>0</v>
      </c>
      <c r="U165" s="115">
        <v>6596</v>
      </c>
      <c r="V165" s="115">
        <f t="shared" si="48"/>
        <v>0</v>
      </c>
      <c r="W165" s="115">
        <f t="shared" si="49"/>
        <v>0</v>
      </c>
    </row>
    <row r="166" spans="1:23" x14ac:dyDescent="0.2">
      <c r="A166" s="117">
        <v>9</v>
      </c>
      <c r="B166" s="117" t="s">
        <v>269</v>
      </c>
      <c r="C166" s="276">
        <v>0</v>
      </c>
      <c r="D166" s="119">
        <f t="shared" si="40"/>
        <v>0</v>
      </c>
      <c r="E166" s="169"/>
      <c r="F166" s="123">
        <f t="shared" si="41"/>
        <v>0</v>
      </c>
      <c r="G166" s="276">
        <v>0</v>
      </c>
      <c r="H166" s="276">
        <v>0</v>
      </c>
      <c r="I166" s="276">
        <v>0</v>
      </c>
      <c r="J166" s="119">
        <f t="shared" si="42"/>
        <v>0</v>
      </c>
      <c r="K166" s="169"/>
      <c r="L166" s="123">
        <f t="shared" si="43"/>
        <v>0</v>
      </c>
      <c r="M166" s="118">
        <f t="shared" si="44"/>
        <v>0</v>
      </c>
      <c r="N166" s="276">
        <v>0</v>
      </c>
      <c r="O166" s="123">
        <f t="shared" si="45"/>
        <v>0</v>
      </c>
      <c r="P166" s="278">
        <v>0</v>
      </c>
      <c r="Q166" s="123">
        <f t="shared" si="46"/>
        <v>0</v>
      </c>
      <c r="R166" s="276">
        <v>0</v>
      </c>
      <c r="S166" s="123">
        <f t="shared" si="47"/>
        <v>0</v>
      </c>
      <c r="T166" s="276">
        <v>0</v>
      </c>
      <c r="U166" s="118">
        <v>4170</v>
      </c>
      <c r="V166" s="118">
        <f t="shared" si="48"/>
        <v>0</v>
      </c>
      <c r="W166" s="118">
        <f t="shared" si="49"/>
        <v>0</v>
      </c>
    </row>
    <row r="167" spans="1:23" x14ac:dyDescent="0.2">
      <c r="A167" s="114">
        <v>10</v>
      </c>
      <c r="B167" s="114" t="s">
        <v>270</v>
      </c>
      <c r="C167" s="275">
        <v>0</v>
      </c>
      <c r="D167" s="116">
        <f t="shared" si="40"/>
        <v>0</v>
      </c>
      <c r="F167" s="249">
        <f t="shared" si="41"/>
        <v>0</v>
      </c>
      <c r="G167" s="275">
        <v>0</v>
      </c>
      <c r="H167" s="275">
        <v>0</v>
      </c>
      <c r="I167" s="275">
        <v>0</v>
      </c>
      <c r="J167" s="116">
        <f t="shared" si="42"/>
        <v>0</v>
      </c>
      <c r="L167" s="249">
        <f t="shared" si="43"/>
        <v>0</v>
      </c>
      <c r="M167" s="115">
        <f t="shared" si="44"/>
        <v>0</v>
      </c>
      <c r="N167" s="275">
        <v>0</v>
      </c>
      <c r="O167" s="249">
        <f t="shared" si="45"/>
        <v>0</v>
      </c>
      <c r="P167" s="277">
        <v>0</v>
      </c>
      <c r="Q167" s="249">
        <f t="shared" si="46"/>
        <v>0</v>
      </c>
      <c r="R167" s="275">
        <v>0</v>
      </c>
      <c r="S167" s="249">
        <f t="shared" si="47"/>
        <v>0</v>
      </c>
      <c r="T167" s="275">
        <v>0</v>
      </c>
      <c r="U167" s="115">
        <v>23348</v>
      </c>
      <c r="V167" s="115">
        <f t="shared" si="48"/>
        <v>0</v>
      </c>
      <c r="W167" s="115">
        <f t="shared" si="49"/>
        <v>0</v>
      </c>
    </row>
    <row r="168" spans="1:23" x14ac:dyDescent="0.2">
      <c r="A168" s="117">
        <v>11</v>
      </c>
      <c r="B168" s="117" t="s">
        <v>271</v>
      </c>
      <c r="C168" s="276">
        <v>0</v>
      </c>
      <c r="D168" s="119">
        <f t="shared" si="40"/>
        <v>0</v>
      </c>
      <c r="E168" s="169"/>
      <c r="F168" s="123">
        <f t="shared" si="41"/>
        <v>0</v>
      </c>
      <c r="G168" s="276">
        <v>0</v>
      </c>
      <c r="H168" s="276">
        <v>0</v>
      </c>
      <c r="I168" s="276">
        <v>0</v>
      </c>
      <c r="J168" s="119">
        <f t="shared" si="42"/>
        <v>0</v>
      </c>
      <c r="K168" s="169"/>
      <c r="L168" s="123">
        <f t="shared" si="43"/>
        <v>0</v>
      </c>
      <c r="M168" s="118">
        <f t="shared" si="44"/>
        <v>0</v>
      </c>
      <c r="N168" s="276">
        <v>0</v>
      </c>
      <c r="O168" s="123">
        <f t="shared" si="45"/>
        <v>0</v>
      </c>
      <c r="P168" s="278">
        <v>0</v>
      </c>
      <c r="Q168" s="123">
        <f t="shared" si="46"/>
        <v>0</v>
      </c>
      <c r="R168" s="276">
        <v>0</v>
      </c>
      <c r="S168" s="123">
        <f t="shared" si="47"/>
        <v>0</v>
      </c>
      <c r="T168" s="276">
        <v>0</v>
      </c>
      <c r="U168" s="118">
        <v>0</v>
      </c>
      <c r="V168" s="118">
        <f t="shared" si="48"/>
        <v>0</v>
      </c>
      <c r="W168" s="118">
        <f t="shared" si="49"/>
        <v>0</v>
      </c>
    </row>
    <row r="169" spans="1:23" x14ac:dyDescent="0.2">
      <c r="A169" s="114">
        <v>12</v>
      </c>
      <c r="B169" s="114" t="s">
        <v>272</v>
      </c>
      <c r="C169" s="275">
        <v>0</v>
      </c>
      <c r="D169" s="116">
        <f t="shared" si="40"/>
        <v>0</v>
      </c>
      <c r="F169" s="249">
        <f t="shared" si="41"/>
        <v>0</v>
      </c>
      <c r="G169" s="275">
        <v>0</v>
      </c>
      <c r="H169" s="275">
        <v>0</v>
      </c>
      <c r="I169" s="275">
        <v>0</v>
      </c>
      <c r="J169" s="116">
        <f t="shared" si="42"/>
        <v>0</v>
      </c>
      <c r="L169" s="249">
        <f t="shared" si="43"/>
        <v>0</v>
      </c>
      <c r="M169" s="115">
        <f t="shared" si="44"/>
        <v>0</v>
      </c>
      <c r="N169" s="275">
        <v>0</v>
      </c>
      <c r="O169" s="249">
        <f t="shared" si="45"/>
        <v>0</v>
      </c>
      <c r="P169" s="277">
        <v>0</v>
      </c>
      <c r="Q169" s="249">
        <f t="shared" si="46"/>
        <v>0</v>
      </c>
      <c r="R169" s="275">
        <v>0</v>
      </c>
      <c r="S169" s="249">
        <f t="shared" si="47"/>
        <v>0</v>
      </c>
      <c r="T169" s="275">
        <v>0</v>
      </c>
      <c r="U169" s="115">
        <v>3908</v>
      </c>
      <c r="V169" s="115">
        <f t="shared" si="48"/>
        <v>0</v>
      </c>
      <c r="W169" s="115">
        <f t="shared" si="49"/>
        <v>0</v>
      </c>
    </row>
    <row r="170" spans="1:23" x14ac:dyDescent="0.2">
      <c r="A170" s="117">
        <v>13</v>
      </c>
      <c r="B170" s="117" t="s">
        <v>111</v>
      </c>
      <c r="C170" s="276">
        <v>0</v>
      </c>
      <c r="D170" s="119">
        <f t="shared" si="40"/>
        <v>0</v>
      </c>
      <c r="E170" s="169"/>
      <c r="F170" s="123">
        <f t="shared" si="41"/>
        <v>0</v>
      </c>
      <c r="G170" s="276">
        <v>0</v>
      </c>
      <c r="H170" s="276">
        <v>0</v>
      </c>
      <c r="I170" s="276">
        <v>0</v>
      </c>
      <c r="J170" s="119">
        <f t="shared" si="42"/>
        <v>0</v>
      </c>
      <c r="K170" s="169"/>
      <c r="L170" s="123">
        <f t="shared" si="43"/>
        <v>0</v>
      </c>
      <c r="M170" s="118">
        <f t="shared" si="44"/>
        <v>0</v>
      </c>
      <c r="N170" s="276">
        <v>0</v>
      </c>
      <c r="O170" s="123">
        <f t="shared" si="45"/>
        <v>0</v>
      </c>
      <c r="P170" s="278">
        <v>0</v>
      </c>
      <c r="Q170" s="123">
        <f t="shared" si="46"/>
        <v>0</v>
      </c>
      <c r="R170" s="276">
        <v>0</v>
      </c>
      <c r="S170" s="123">
        <f t="shared" si="47"/>
        <v>0</v>
      </c>
      <c r="T170" s="276">
        <v>0</v>
      </c>
      <c r="U170" s="118">
        <v>20062</v>
      </c>
      <c r="V170" s="118">
        <f t="shared" si="48"/>
        <v>0</v>
      </c>
      <c r="W170" s="118">
        <f t="shared" si="49"/>
        <v>0</v>
      </c>
    </row>
    <row r="171" spans="1:23" x14ac:dyDescent="0.2">
      <c r="A171" s="114">
        <v>14</v>
      </c>
      <c r="B171" s="114" t="s">
        <v>273</v>
      </c>
      <c r="C171" s="275">
        <v>0</v>
      </c>
      <c r="D171" s="116">
        <f t="shared" si="40"/>
        <v>0</v>
      </c>
      <c r="F171" s="249">
        <f t="shared" si="41"/>
        <v>0</v>
      </c>
      <c r="G171" s="275">
        <v>0</v>
      </c>
      <c r="H171" s="275">
        <v>0</v>
      </c>
      <c r="I171" s="275">
        <v>0</v>
      </c>
      <c r="J171" s="116">
        <f t="shared" si="42"/>
        <v>0</v>
      </c>
      <c r="L171" s="249">
        <f t="shared" si="43"/>
        <v>0</v>
      </c>
      <c r="M171" s="115">
        <f t="shared" si="44"/>
        <v>0</v>
      </c>
      <c r="N171" s="275">
        <v>0</v>
      </c>
      <c r="O171" s="249">
        <f t="shared" si="45"/>
        <v>0</v>
      </c>
      <c r="P171" s="277">
        <v>0</v>
      </c>
      <c r="Q171" s="249">
        <f t="shared" si="46"/>
        <v>0</v>
      </c>
      <c r="R171" s="275">
        <v>0</v>
      </c>
      <c r="S171" s="249">
        <f t="shared" si="47"/>
        <v>0</v>
      </c>
      <c r="T171" s="275">
        <v>0</v>
      </c>
      <c r="U171" s="115">
        <v>5679</v>
      </c>
      <c r="V171" s="115">
        <f t="shared" si="48"/>
        <v>0</v>
      </c>
      <c r="W171" s="115">
        <f t="shared" si="49"/>
        <v>0</v>
      </c>
    </row>
    <row r="172" spans="1:23" x14ac:dyDescent="0.2">
      <c r="A172" s="117">
        <v>15</v>
      </c>
      <c r="B172" s="117" t="s">
        <v>274</v>
      </c>
      <c r="C172" s="276">
        <v>0</v>
      </c>
      <c r="D172" s="119">
        <f t="shared" si="40"/>
        <v>0</v>
      </c>
      <c r="E172" s="169"/>
      <c r="F172" s="123">
        <f t="shared" si="41"/>
        <v>0</v>
      </c>
      <c r="G172" s="276">
        <v>0</v>
      </c>
      <c r="H172" s="276">
        <v>0</v>
      </c>
      <c r="I172" s="276">
        <v>0</v>
      </c>
      <c r="J172" s="119">
        <f t="shared" si="42"/>
        <v>0</v>
      </c>
      <c r="K172" s="169"/>
      <c r="L172" s="123">
        <f t="shared" si="43"/>
        <v>0</v>
      </c>
      <c r="M172" s="118">
        <f t="shared" si="44"/>
        <v>0</v>
      </c>
      <c r="N172" s="276">
        <v>0</v>
      </c>
      <c r="O172" s="123">
        <f t="shared" si="45"/>
        <v>0</v>
      </c>
      <c r="P172" s="278">
        <v>0</v>
      </c>
      <c r="Q172" s="123">
        <f t="shared" si="46"/>
        <v>0</v>
      </c>
      <c r="R172" s="276">
        <v>0</v>
      </c>
      <c r="S172" s="123">
        <f t="shared" si="47"/>
        <v>0</v>
      </c>
      <c r="T172" s="276">
        <v>0</v>
      </c>
      <c r="U172" s="118">
        <v>7473</v>
      </c>
      <c r="V172" s="118">
        <f t="shared" si="48"/>
        <v>0</v>
      </c>
      <c r="W172" s="118">
        <f t="shared" si="49"/>
        <v>0</v>
      </c>
    </row>
    <row r="173" spans="1:23" x14ac:dyDescent="0.2">
      <c r="A173" s="114">
        <v>16</v>
      </c>
      <c r="B173" s="114" t="s">
        <v>275</v>
      </c>
      <c r="C173" s="275">
        <v>0</v>
      </c>
      <c r="D173" s="116">
        <f t="shared" si="40"/>
        <v>0</v>
      </c>
      <c r="F173" s="249">
        <f t="shared" si="41"/>
        <v>0</v>
      </c>
      <c r="G173" s="275">
        <v>0</v>
      </c>
      <c r="H173" s="275">
        <v>0</v>
      </c>
      <c r="I173" s="275">
        <v>0</v>
      </c>
      <c r="J173" s="116">
        <f t="shared" si="42"/>
        <v>0</v>
      </c>
      <c r="L173" s="249">
        <f t="shared" si="43"/>
        <v>0</v>
      </c>
      <c r="M173" s="115">
        <f t="shared" si="44"/>
        <v>0</v>
      </c>
      <c r="N173" s="275">
        <v>0</v>
      </c>
      <c r="O173" s="249">
        <f t="shared" si="45"/>
        <v>0</v>
      </c>
      <c r="P173" s="277">
        <v>0</v>
      </c>
      <c r="Q173" s="249">
        <f t="shared" si="46"/>
        <v>0</v>
      </c>
      <c r="R173" s="275">
        <v>0</v>
      </c>
      <c r="S173" s="249">
        <f t="shared" si="47"/>
        <v>0</v>
      </c>
      <c r="T173" s="275">
        <v>0</v>
      </c>
      <c r="U173" s="115">
        <v>15011</v>
      </c>
      <c r="V173" s="115">
        <f t="shared" si="48"/>
        <v>0</v>
      </c>
      <c r="W173" s="115">
        <f t="shared" si="49"/>
        <v>0</v>
      </c>
    </row>
    <row r="174" spans="1:23" x14ac:dyDescent="0.2">
      <c r="A174" s="117">
        <v>17</v>
      </c>
      <c r="B174" s="117" t="s">
        <v>276</v>
      </c>
      <c r="C174" s="276">
        <v>0</v>
      </c>
      <c r="D174" s="119">
        <f t="shared" si="40"/>
        <v>0</v>
      </c>
      <c r="E174" s="169"/>
      <c r="F174" s="123">
        <f t="shared" si="41"/>
        <v>0</v>
      </c>
      <c r="G174" s="276">
        <v>0</v>
      </c>
      <c r="H174" s="276">
        <v>0</v>
      </c>
      <c r="I174" s="276">
        <v>0</v>
      </c>
      <c r="J174" s="119">
        <f t="shared" si="42"/>
        <v>0</v>
      </c>
      <c r="K174" s="169"/>
      <c r="L174" s="123">
        <f t="shared" si="43"/>
        <v>0</v>
      </c>
      <c r="M174" s="118">
        <f t="shared" si="44"/>
        <v>0</v>
      </c>
      <c r="N174" s="276">
        <v>0</v>
      </c>
      <c r="O174" s="123">
        <f t="shared" si="45"/>
        <v>0</v>
      </c>
      <c r="P174" s="278">
        <v>0</v>
      </c>
      <c r="Q174" s="123">
        <f t="shared" si="46"/>
        <v>0</v>
      </c>
      <c r="R174" s="276">
        <v>0</v>
      </c>
      <c r="S174" s="123">
        <f t="shared" si="47"/>
        <v>0</v>
      </c>
      <c r="T174" s="276">
        <v>0</v>
      </c>
      <c r="U174" s="118">
        <v>24655</v>
      </c>
      <c r="V174" s="118">
        <f t="shared" si="48"/>
        <v>0</v>
      </c>
      <c r="W174" s="118">
        <f t="shared" si="49"/>
        <v>0</v>
      </c>
    </row>
    <row r="175" spans="1:23" x14ac:dyDescent="0.2">
      <c r="A175" s="114">
        <v>18</v>
      </c>
      <c r="B175" s="114" t="s">
        <v>277</v>
      </c>
      <c r="C175" s="275">
        <v>0</v>
      </c>
      <c r="D175" s="116">
        <f t="shared" si="40"/>
        <v>0</v>
      </c>
      <c r="F175" s="249">
        <f t="shared" si="41"/>
        <v>0</v>
      </c>
      <c r="G175" s="275">
        <v>0</v>
      </c>
      <c r="H175" s="275">
        <v>0</v>
      </c>
      <c r="I175" s="275">
        <v>0</v>
      </c>
      <c r="J175" s="116">
        <f t="shared" si="42"/>
        <v>0</v>
      </c>
      <c r="L175" s="249">
        <f t="shared" si="43"/>
        <v>0</v>
      </c>
      <c r="M175" s="115">
        <f t="shared" si="44"/>
        <v>0</v>
      </c>
      <c r="N175" s="275">
        <v>0</v>
      </c>
      <c r="O175" s="249">
        <f t="shared" si="45"/>
        <v>0</v>
      </c>
      <c r="P175" s="277">
        <v>0</v>
      </c>
      <c r="Q175" s="249">
        <f t="shared" si="46"/>
        <v>0</v>
      </c>
      <c r="R175" s="275">
        <v>0</v>
      </c>
      <c r="S175" s="249">
        <f t="shared" si="47"/>
        <v>0</v>
      </c>
      <c r="T175" s="275">
        <v>0</v>
      </c>
      <c r="U175" s="115">
        <v>48250</v>
      </c>
      <c r="V175" s="115">
        <f t="shared" si="48"/>
        <v>0</v>
      </c>
      <c r="W175" s="115">
        <f t="shared" si="49"/>
        <v>0</v>
      </c>
    </row>
    <row r="176" spans="1:23" x14ac:dyDescent="0.2">
      <c r="A176" s="117">
        <v>19</v>
      </c>
      <c r="B176" s="117" t="s">
        <v>278</v>
      </c>
      <c r="C176" s="276">
        <v>0</v>
      </c>
      <c r="D176" s="119">
        <f t="shared" si="40"/>
        <v>0</v>
      </c>
      <c r="E176" s="169"/>
      <c r="F176" s="123">
        <f t="shared" si="41"/>
        <v>0</v>
      </c>
      <c r="G176" s="276">
        <v>0</v>
      </c>
      <c r="H176" s="276">
        <v>0</v>
      </c>
      <c r="I176" s="276">
        <v>0</v>
      </c>
      <c r="J176" s="119">
        <f t="shared" si="42"/>
        <v>0</v>
      </c>
      <c r="K176" s="169"/>
      <c r="L176" s="123">
        <f t="shared" si="43"/>
        <v>0</v>
      </c>
      <c r="M176" s="118">
        <f t="shared" si="44"/>
        <v>0</v>
      </c>
      <c r="N176" s="276">
        <v>0</v>
      </c>
      <c r="O176" s="123">
        <f t="shared" si="45"/>
        <v>0</v>
      </c>
      <c r="P176" s="278">
        <v>0</v>
      </c>
      <c r="Q176" s="123">
        <f t="shared" si="46"/>
        <v>0</v>
      </c>
      <c r="R176" s="276">
        <v>0</v>
      </c>
      <c r="S176" s="123">
        <f t="shared" si="47"/>
        <v>0</v>
      </c>
      <c r="T176" s="276">
        <v>0</v>
      </c>
      <c r="U176" s="118">
        <v>4831</v>
      </c>
      <c r="V176" s="118">
        <f t="shared" si="48"/>
        <v>0</v>
      </c>
      <c r="W176" s="118">
        <f t="shared" si="49"/>
        <v>0</v>
      </c>
    </row>
    <row r="177" spans="1:23" x14ac:dyDescent="0.2">
      <c r="A177" s="114">
        <v>20</v>
      </c>
      <c r="B177" s="114" t="s">
        <v>279</v>
      </c>
      <c r="C177" s="275">
        <v>0</v>
      </c>
      <c r="D177" s="116">
        <f t="shared" si="40"/>
        <v>0</v>
      </c>
      <c r="F177" s="249">
        <f t="shared" si="41"/>
        <v>0</v>
      </c>
      <c r="G177" s="275">
        <v>0</v>
      </c>
      <c r="H177" s="275">
        <v>0</v>
      </c>
      <c r="I177" s="275">
        <v>0</v>
      </c>
      <c r="J177" s="116">
        <f t="shared" si="42"/>
        <v>0</v>
      </c>
      <c r="L177" s="249">
        <f t="shared" si="43"/>
        <v>0</v>
      </c>
      <c r="M177" s="115">
        <f t="shared" si="44"/>
        <v>0</v>
      </c>
      <c r="N177" s="275">
        <v>0</v>
      </c>
      <c r="O177" s="249">
        <f t="shared" si="45"/>
        <v>0</v>
      </c>
      <c r="P177" s="277">
        <v>0</v>
      </c>
      <c r="Q177" s="249">
        <f t="shared" si="46"/>
        <v>0</v>
      </c>
      <c r="R177" s="275">
        <v>0</v>
      </c>
      <c r="S177" s="249">
        <f t="shared" si="47"/>
        <v>0</v>
      </c>
      <c r="T177" s="275">
        <v>0</v>
      </c>
      <c r="U177" s="115">
        <v>5751</v>
      </c>
      <c r="V177" s="115">
        <f t="shared" si="48"/>
        <v>0</v>
      </c>
      <c r="W177" s="115">
        <f t="shared" si="49"/>
        <v>0</v>
      </c>
    </row>
    <row r="178" spans="1:23" x14ac:dyDescent="0.2">
      <c r="A178" s="117">
        <v>21</v>
      </c>
      <c r="B178" s="117" t="s">
        <v>179</v>
      </c>
      <c r="C178" s="276">
        <v>0</v>
      </c>
      <c r="D178" s="119">
        <f t="shared" si="40"/>
        <v>0</v>
      </c>
      <c r="E178" s="169"/>
      <c r="F178" s="123">
        <f t="shared" si="41"/>
        <v>0</v>
      </c>
      <c r="G178" s="276">
        <v>0</v>
      </c>
      <c r="H178" s="276">
        <v>0</v>
      </c>
      <c r="I178" s="276">
        <v>0</v>
      </c>
      <c r="J178" s="119">
        <f t="shared" si="42"/>
        <v>0</v>
      </c>
      <c r="K178" s="169"/>
      <c r="L178" s="123">
        <f t="shared" si="43"/>
        <v>0</v>
      </c>
      <c r="M178" s="118">
        <f t="shared" si="44"/>
        <v>0</v>
      </c>
      <c r="N178" s="276">
        <v>0</v>
      </c>
      <c r="O178" s="123">
        <f t="shared" si="45"/>
        <v>0</v>
      </c>
      <c r="P178" s="278">
        <v>0</v>
      </c>
      <c r="Q178" s="123">
        <f t="shared" si="46"/>
        <v>0</v>
      </c>
      <c r="R178" s="276">
        <v>0</v>
      </c>
      <c r="S178" s="123">
        <f t="shared" si="47"/>
        <v>0</v>
      </c>
      <c r="T178" s="276">
        <v>0</v>
      </c>
      <c r="U178" s="118">
        <v>4880</v>
      </c>
      <c r="V178" s="118">
        <f t="shared" si="48"/>
        <v>0</v>
      </c>
      <c r="W178" s="118">
        <f t="shared" si="49"/>
        <v>0</v>
      </c>
    </row>
    <row r="179" spans="1:23" x14ac:dyDescent="0.2">
      <c r="A179" s="114">
        <v>22</v>
      </c>
      <c r="B179" s="114" t="s">
        <v>195</v>
      </c>
      <c r="C179" s="275">
        <v>0</v>
      </c>
      <c r="D179" s="116">
        <f t="shared" si="40"/>
        <v>0</v>
      </c>
      <c r="F179" s="249">
        <f t="shared" si="41"/>
        <v>0</v>
      </c>
      <c r="G179" s="275">
        <v>0</v>
      </c>
      <c r="H179" s="275">
        <v>0</v>
      </c>
      <c r="I179" s="275">
        <v>0</v>
      </c>
      <c r="J179" s="116">
        <f t="shared" si="42"/>
        <v>0</v>
      </c>
      <c r="L179" s="249">
        <f t="shared" si="43"/>
        <v>0</v>
      </c>
      <c r="M179" s="115">
        <f t="shared" si="44"/>
        <v>0</v>
      </c>
      <c r="N179" s="275">
        <v>0</v>
      </c>
      <c r="O179" s="249">
        <f t="shared" si="45"/>
        <v>0</v>
      </c>
      <c r="P179" s="277">
        <v>0</v>
      </c>
      <c r="Q179" s="249">
        <f t="shared" si="46"/>
        <v>0</v>
      </c>
      <c r="R179" s="275">
        <v>0</v>
      </c>
      <c r="S179" s="249">
        <f t="shared" si="47"/>
        <v>0</v>
      </c>
      <c r="T179" s="275">
        <v>0</v>
      </c>
      <c r="U179" s="115">
        <v>8985</v>
      </c>
      <c r="V179" s="115">
        <f t="shared" si="48"/>
        <v>0</v>
      </c>
      <c r="W179" s="115">
        <f t="shared" si="49"/>
        <v>0</v>
      </c>
    </row>
    <row r="180" spans="1:23" x14ac:dyDescent="0.2">
      <c r="A180" s="117">
        <v>23</v>
      </c>
      <c r="B180" s="134" t="s">
        <v>280</v>
      </c>
      <c r="C180" s="276">
        <v>0</v>
      </c>
      <c r="D180" s="119">
        <f t="shared" si="40"/>
        <v>0</v>
      </c>
      <c r="E180" s="169"/>
      <c r="F180" s="123">
        <f t="shared" si="41"/>
        <v>0</v>
      </c>
      <c r="G180" s="276">
        <v>0</v>
      </c>
      <c r="H180" s="276">
        <v>0</v>
      </c>
      <c r="I180" s="276">
        <v>0</v>
      </c>
      <c r="J180" s="119">
        <f t="shared" si="42"/>
        <v>0</v>
      </c>
      <c r="K180" s="169"/>
      <c r="L180" s="123">
        <f t="shared" si="43"/>
        <v>0</v>
      </c>
      <c r="M180" s="118">
        <f t="shared" si="44"/>
        <v>0</v>
      </c>
      <c r="N180" s="276">
        <v>0</v>
      </c>
      <c r="O180" s="123">
        <f t="shared" si="45"/>
        <v>0</v>
      </c>
      <c r="P180" s="278">
        <v>0</v>
      </c>
      <c r="Q180" s="123">
        <f t="shared" si="46"/>
        <v>0</v>
      </c>
      <c r="R180" s="276">
        <v>0</v>
      </c>
      <c r="S180" s="123">
        <f t="shared" si="47"/>
        <v>0</v>
      </c>
      <c r="T180" s="276">
        <v>0</v>
      </c>
      <c r="U180" s="118">
        <v>8929</v>
      </c>
      <c r="V180" s="118">
        <f t="shared" si="48"/>
        <v>0</v>
      </c>
      <c r="W180" s="118">
        <f t="shared" si="49"/>
        <v>0</v>
      </c>
    </row>
    <row r="181" spans="1:23" x14ac:dyDescent="0.2">
      <c r="A181" s="114">
        <v>24</v>
      </c>
      <c r="B181" s="114" t="s">
        <v>281</v>
      </c>
      <c r="C181" s="275">
        <v>0</v>
      </c>
      <c r="D181" s="116">
        <f t="shared" si="40"/>
        <v>0</v>
      </c>
      <c r="F181" s="249">
        <f t="shared" si="41"/>
        <v>0</v>
      </c>
      <c r="G181" s="275">
        <v>0</v>
      </c>
      <c r="H181" s="275">
        <v>0</v>
      </c>
      <c r="I181" s="275">
        <v>0</v>
      </c>
      <c r="J181" s="116">
        <f t="shared" si="42"/>
        <v>0</v>
      </c>
      <c r="L181" s="249">
        <f t="shared" si="43"/>
        <v>0</v>
      </c>
      <c r="M181" s="115">
        <f t="shared" si="44"/>
        <v>0</v>
      </c>
      <c r="N181" s="275">
        <v>0</v>
      </c>
      <c r="O181" s="249">
        <f t="shared" si="45"/>
        <v>0</v>
      </c>
      <c r="P181" s="277">
        <v>0</v>
      </c>
      <c r="Q181" s="249">
        <f t="shared" si="46"/>
        <v>0</v>
      </c>
      <c r="R181" s="275">
        <v>0</v>
      </c>
      <c r="S181" s="249">
        <f t="shared" si="47"/>
        <v>0</v>
      </c>
      <c r="T181" s="275">
        <v>0</v>
      </c>
      <c r="U181" s="115">
        <v>0</v>
      </c>
      <c r="V181" s="115">
        <f t="shared" si="48"/>
        <v>0</v>
      </c>
      <c r="W181" s="115">
        <f t="shared" si="49"/>
        <v>0</v>
      </c>
    </row>
    <row r="182" spans="1:23" x14ac:dyDescent="0.2">
      <c r="A182" s="117">
        <v>25</v>
      </c>
      <c r="B182" s="117" t="s">
        <v>282</v>
      </c>
      <c r="C182" s="276">
        <v>0</v>
      </c>
      <c r="D182" s="119">
        <f t="shared" si="40"/>
        <v>0</v>
      </c>
      <c r="E182" s="169"/>
      <c r="F182" s="123">
        <f t="shared" si="41"/>
        <v>0</v>
      </c>
      <c r="G182" s="276">
        <v>0</v>
      </c>
      <c r="H182" s="276">
        <v>0</v>
      </c>
      <c r="I182" s="276">
        <v>0</v>
      </c>
      <c r="J182" s="119">
        <f t="shared" si="42"/>
        <v>0</v>
      </c>
      <c r="K182" s="169"/>
      <c r="L182" s="123">
        <f t="shared" si="43"/>
        <v>0</v>
      </c>
      <c r="M182" s="118">
        <f t="shared" si="44"/>
        <v>0</v>
      </c>
      <c r="N182" s="276">
        <v>0</v>
      </c>
      <c r="O182" s="123">
        <f t="shared" si="45"/>
        <v>0</v>
      </c>
      <c r="P182" s="278">
        <v>0</v>
      </c>
      <c r="Q182" s="123">
        <f t="shared" si="46"/>
        <v>0</v>
      </c>
      <c r="R182" s="276">
        <v>0</v>
      </c>
      <c r="S182" s="123">
        <f t="shared" si="47"/>
        <v>0</v>
      </c>
      <c r="T182" s="276">
        <v>0</v>
      </c>
      <c r="U182" s="118">
        <v>4903</v>
      </c>
      <c r="V182" s="118">
        <f t="shared" si="48"/>
        <v>0</v>
      </c>
      <c r="W182" s="118">
        <f t="shared" si="49"/>
        <v>0</v>
      </c>
    </row>
    <row r="183" spans="1:23" x14ac:dyDescent="0.2">
      <c r="A183" s="114">
        <v>26</v>
      </c>
      <c r="B183" s="114" t="s">
        <v>283</v>
      </c>
      <c r="C183" s="275">
        <v>0</v>
      </c>
      <c r="D183" s="116">
        <f t="shared" si="40"/>
        <v>0</v>
      </c>
      <c r="F183" s="249">
        <f t="shared" si="41"/>
        <v>0</v>
      </c>
      <c r="G183" s="275">
        <v>0</v>
      </c>
      <c r="H183" s="275">
        <v>0</v>
      </c>
      <c r="I183" s="275">
        <v>0</v>
      </c>
      <c r="J183" s="116">
        <f t="shared" si="42"/>
        <v>0</v>
      </c>
      <c r="L183" s="249">
        <f t="shared" si="43"/>
        <v>0</v>
      </c>
      <c r="M183" s="115">
        <f t="shared" si="44"/>
        <v>0</v>
      </c>
      <c r="N183" s="275">
        <v>0</v>
      </c>
      <c r="O183" s="249">
        <f t="shared" si="45"/>
        <v>0</v>
      </c>
      <c r="P183" s="277">
        <v>0</v>
      </c>
      <c r="Q183" s="249">
        <f t="shared" si="46"/>
        <v>0</v>
      </c>
      <c r="R183" s="275">
        <v>0</v>
      </c>
      <c r="S183" s="249">
        <f t="shared" si="47"/>
        <v>0</v>
      </c>
      <c r="T183" s="275">
        <v>0</v>
      </c>
      <c r="U183" s="115">
        <v>8533</v>
      </c>
      <c r="V183" s="115">
        <f t="shared" si="48"/>
        <v>0</v>
      </c>
      <c r="W183" s="115">
        <f t="shared" si="49"/>
        <v>0</v>
      </c>
    </row>
    <row r="184" spans="1:23" x14ac:dyDescent="0.2">
      <c r="A184" s="117">
        <v>27</v>
      </c>
      <c r="B184" s="117" t="s">
        <v>284</v>
      </c>
      <c r="C184" s="276">
        <v>0</v>
      </c>
      <c r="D184" s="119">
        <f t="shared" si="40"/>
        <v>0</v>
      </c>
      <c r="E184" s="169"/>
      <c r="F184" s="123">
        <f t="shared" si="41"/>
        <v>0</v>
      </c>
      <c r="G184" s="276">
        <v>0</v>
      </c>
      <c r="H184" s="276">
        <v>0</v>
      </c>
      <c r="I184" s="276">
        <v>0</v>
      </c>
      <c r="J184" s="119">
        <f t="shared" si="42"/>
        <v>0</v>
      </c>
      <c r="K184" s="169"/>
      <c r="L184" s="123">
        <f t="shared" si="43"/>
        <v>0</v>
      </c>
      <c r="M184" s="118">
        <f t="shared" si="44"/>
        <v>0</v>
      </c>
      <c r="N184" s="276">
        <v>0</v>
      </c>
      <c r="O184" s="123">
        <f t="shared" si="45"/>
        <v>0</v>
      </c>
      <c r="P184" s="278">
        <v>0</v>
      </c>
      <c r="Q184" s="123">
        <f t="shared" si="46"/>
        <v>0</v>
      </c>
      <c r="R184" s="276">
        <v>0</v>
      </c>
      <c r="S184" s="123">
        <f t="shared" si="47"/>
        <v>0</v>
      </c>
      <c r="T184" s="276">
        <v>0</v>
      </c>
      <c r="U184" s="118">
        <v>7966</v>
      </c>
      <c r="V184" s="118">
        <f t="shared" si="48"/>
        <v>0</v>
      </c>
      <c r="W184" s="118">
        <f t="shared" si="49"/>
        <v>0</v>
      </c>
    </row>
    <row r="185" spans="1:23" x14ac:dyDescent="0.2">
      <c r="A185" s="114">
        <v>28</v>
      </c>
      <c r="B185" s="114" t="s">
        <v>285</v>
      </c>
      <c r="C185" s="275">
        <v>0</v>
      </c>
      <c r="D185" s="116">
        <f t="shared" si="40"/>
        <v>0</v>
      </c>
      <c r="F185" s="249">
        <f t="shared" si="41"/>
        <v>0</v>
      </c>
      <c r="G185" s="275">
        <v>0</v>
      </c>
      <c r="H185" s="275">
        <v>0</v>
      </c>
      <c r="I185" s="275">
        <v>0</v>
      </c>
      <c r="J185" s="116">
        <f t="shared" si="42"/>
        <v>0</v>
      </c>
      <c r="L185" s="249">
        <f t="shared" si="43"/>
        <v>0</v>
      </c>
      <c r="M185" s="115">
        <f t="shared" si="44"/>
        <v>0</v>
      </c>
      <c r="N185" s="275">
        <v>0</v>
      </c>
      <c r="O185" s="249">
        <f t="shared" si="45"/>
        <v>0</v>
      </c>
      <c r="P185" s="277">
        <v>0</v>
      </c>
      <c r="Q185" s="249">
        <f t="shared" si="46"/>
        <v>0</v>
      </c>
      <c r="R185" s="275">
        <v>0</v>
      </c>
      <c r="S185" s="249">
        <f t="shared" si="47"/>
        <v>0</v>
      </c>
      <c r="T185" s="275">
        <v>0</v>
      </c>
      <c r="U185" s="115">
        <v>4690</v>
      </c>
      <c r="V185" s="115">
        <f t="shared" si="48"/>
        <v>0</v>
      </c>
      <c r="W185" s="115">
        <f t="shared" si="49"/>
        <v>0</v>
      </c>
    </row>
    <row r="186" spans="1:23" x14ac:dyDescent="0.2">
      <c r="A186" s="117">
        <v>29</v>
      </c>
      <c r="B186" s="117" t="s">
        <v>286</v>
      </c>
      <c r="C186" s="276">
        <v>0</v>
      </c>
      <c r="D186" s="119">
        <f t="shared" si="40"/>
        <v>0</v>
      </c>
      <c r="E186" s="169"/>
      <c r="F186" s="123">
        <f t="shared" si="41"/>
        <v>0</v>
      </c>
      <c r="G186" s="276">
        <v>0</v>
      </c>
      <c r="H186" s="276">
        <v>0</v>
      </c>
      <c r="I186" s="276">
        <v>0</v>
      </c>
      <c r="J186" s="119">
        <f t="shared" si="42"/>
        <v>0</v>
      </c>
      <c r="K186" s="169"/>
      <c r="L186" s="123">
        <f t="shared" si="43"/>
        <v>0</v>
      </c>
      <c r="M186" s="118">
        <f t="shared" si="44"/>
        <v>0</v>
      </c>
      <c r="N186" s="276">
        <v>0</v>
      </c>
      <c r="O186" s="123">
        <f t="shared" si="45"/>
        <v>0</v>
      </c>
      <c r="P186" s="278">
        <v>0</v>
      </c>
      <c r="Q186" s="123">
        <f t="shared" si="46"/>
        <v>0</v>
      </c>
      <c r="R186" s="276">
        <v>0</v>
      </c>
      <c r="S186" s="123">
        <f t="shared" si="47"/>
        <v>0</v>
      </c>
      <c r="T186" s="276">
        <v>0</v>
      </c>
      <c r="U186" s="118">
        <v>7083</v>
      </c>
      <c r="V186" s="118">
        <f t="shared" si="48"/>
        <v>0</v>
      </c>
      <c r="W186" s="118">
        <f t="shared" si="49"/>
        <v>0</v>
      </c>
    </row>
    <row r="187" spans="1:23" x14ac:dyDescent="0.2">
      <c r="A187" s="114">
        <v>30</v>
      </c>
      <c r="B187" s="114" t="s">
        <v>223</v>
      </c>
      <c r="C187" s="275">
        <v>0</v>
      </c>
      <c r="D187" s="116">
        <f t="shared" si="40"/>
        <v>0</v>
      </c>
      <c r="F187" s="249">
        <f t="shared" si="41"/>
        <v>0</v>
      </c>
      <c r="G187" s="275">
        <v>0</v>
      </c>
      <c r="H187" s="275">
        <v>0</v>
      </c>
      <c r="I187" s="275">
        <v>0</v>
      </c>
      <c r="J187" s="116">
        <f t="shared" si="42"/>
        <v>0</v>
      </c>
      <c r="L187" s="249">
        <f t="shared" si="43"/>
        <v>0</v>
      </c>
      <c r="M187" s="115">
        <f t="shared" si="44"/>
        <v>0</v>
      </c>
      <c r="N187" s="275">
        <v>0</v>
      </c>
      <c r="O187" s="249">
        <f t="shared" si="45"/>
        <v>0</v>
      </c>
      <c r="P187" s="277">
        <v>0</v>
      </c>
      <c r="Q187" s="249">
        <f t="shared" si="46"/>
        <v>0</v>
      </c>
      <c r="R187" s="275">
        <v>0</v>
      </c>
      <c r="S187" s="249">
        <f t="shared" si="47"/>
        <v>0</v>
      </c>
      <c r="T187" s="275">
        <v>0</v>
      </c>
      <c r="U187" s="115">
        <v>4486</v>
      </c>
      <c r="V187" s="115">
        <f t="shared" si="48"/>
        <v>0</v>
      </c>
      <c r="W187" s="115">
        <f t="shared" si="49"/>
        <v>0</v>
      </c>
    </row>
    <row r="188" spans="1:23" x14ac:dyDescent="0.2">
      <c r="A188" s="117">
        <v>31</v>
      </c>
      <c r="B188" s="117" t="s">
        <v>287</v>
      </c>
      <c r="C188" s="276">
        <v>0</v>
      </c>
      <c r="D188" s="119">
        <f t="shared" si="40"/>
        <v>0</v>
      </c>
      <c r="E188" s="169"/>
      <c r="F188" s="123">
        <f t="shared" si="41"/>
        <v>0</v>
      </c>
      <c r="G188" s="276">
        <v>0</v>
      </c>
      <c r="H188" s="276">
        <v>0</v>
      </c>
      <c r="I188" s="276">
        <v>0</v>
      </c>
      <c r="J188" s="119">
        <f t="shared" si="42"/>
        <v>0</v>
      </c>
      <c r="K188" s="169"/>
      <c r="L188" s="123">
        <f t="shared" si="43"/>
        <v>0</v>
      </c>
      <c r="M188" s="118">
        <f t="shared" si="44"/>
        <v>0</v>
      </c>
      <c r="N188" s="276">
        <v>0</v>
      </c>
      <c r="O188" s="123">
        <f t="shared" si="45"/>
        <v>0</v>
      </c>
      <c r="P188" s="278">
        <v>0</v>
      </c>
      <c r="Q188" s="123">
        <f t="shared" si="46"/>
        <v>0</v>
      </c>
      <c r="R188" s="276">
        <v>0</v>
      </c>
      <c r="S188" s="123">
        <f t="shared" si="47"/>
        <v>0</v>
      </c>
      <c r="T188" s="276">
        <v>0</v>
      </c>
      <c r="U188" s="118">
        <v>16473</v>
      </c>
      <c r="V188" s="118">
        <f t="shared" si="48"/>
        <v>0</v>
      </c>
      <c r="W188" s="118">
        <f t="shared" si="49"/>
        <v>0</v>
      </c>
    </row>
    <row r="189" spans="1:23" x14ac:dyDescent="0.2">
      <c r="A189" s="114">
        <v>32</v>
      </c>
      <c r="B189" s="114" t="s">
        <v>288</v>
      </c>
      <c r="C189" s="275">
        <v>0</v>
      </c>
      <c r="D189" s="116">
        <f t="shared" si="40"/>
        <v>0</v>
      </c>
      <c r="F189" s="249">
        <f t="shared" si="41"/>
        <v>0</v>
      </c>
      <c r="G189" s="275">
        <v>0</v>
      </c>
      <c r="H189" s="275">
        <v>0</v>
      </c>
      <c r="I189" s="275">
        <v>0</v>
      </c>
      <c r="J189" s="116">
        <f t="shared" si="42"/>
        <v>0</v>
      </c>
      <c r="L189" s="249">
        <f t="shared" si="43"/>
        <v>0</v>
      </c>
      <c r="M189" s="115">
        <f t="shared" si="44"/>
        <v>0</v>
      </c>
      <c r="N189" s="275">
        <v>0</v>
      </c>
      <c r="O189" s="249">
        <f t="shared" si="45"/>
        <v>0</v>
      </c>
      <c r="P189" s="277">
        <v>0</v>
      </c>
      <c r="Q189" s="249">
        <f t="shared" si="46"/>
        <v>0</v>
      </c>
      <c r="R189" s="275">
        <v>0</v>
      </c>
      <c r="S189" s="249">
        <f t="shared" si="47"/>
        <v>0</v>
      </c>
      <c r="T189" s="275">
        <v>0</v>
      </c>
      <c r="U189" s="115">
        <v>0</v>
      </c>
      <c r="V189" s="115">
        <f t="shared" si="48"/>
        <v>0</v>
      </c>
      <c r="W189" s="115">
        <f t="shared" si="49"/>
        <v>0</v>
      </c>
    </row>
    <row r="190" spans="1:23" x14ac:dyDescent="0.2">
      <c r="A190" s="117">
        <v>33</v>
      </c>
      <c r="B190" s="117" t="s">
        <v>289</v>
      </c>
      <c r="C190" s="276">
        <v>0</v>
      </c>
      <c r="D190" s="119">
        <f t="shared" si="40"/>
        <v>0</v>
      </c>
      <c r="E190" s="169"/>
      <c r="F190" s="123">
        <f t="shared" si="41"/>
        <v>0</v>
      </c>
      <c r="G190" s="276">
        <v>0</v>
      </c>
      <c r="H190" s="276">
        <v>0</v>
      </c>
      <c r="I190" s="276">
        <v>0</v>
      </c>
      <c r="J190" s="119">
        <f t="shared" si="42"/>
        <v>0</v>
      </c>
      <c r="K190" s="169"/>
      <c r="L190" s="123">
        <f t="shared" si="43"/>
        <v>0</v>
      </c>
      <c r="M190" s="118">
        <f t="shared" si="44"/>
        <v>0</v>
      </c>
      <c r="N190" s="276">
        <v>0</v>
      </c>
      <c r="O190" s="123">
        <f t="shared" si="45"/>
        <v>0</v>
      </c>
      <c r="P190" s="278">
        <v>0</v>
      </c>
      <c r="Q190" s="123">
        <f t="shared" si="46"/>
        <v>0</v>
      </c>
      <c r="R190" s="276">
        <v>0</v>
      </c>
      <c r="S190" s="123">
        <f t="shared" si="47"/>
        <v>0</v>
      </c>
      <c r="T190" s="276">
        <v>0</v>
      </c>
      <c r="U190" s="118">
        <v>10057</v>
      </c>
      <c r="V190" s="118">
        <f t="shared" si="48"/>
        <v>0</v>
      </c>
      <c r="W190" s="118">
        <f t="shared" si="49"/>
        <v>0</v>
      </c>
    </row>
    <row r="191" spans="1:23" x14ac:dyDescent="0.2">
      <c r="A191" s="114">
        <v>34</v>
      </c>
      <c r="B191" s="114" t="s">
        <v>290</v>
      </c>
      <c r="C191" s="275">
        <v>0</v>
      </c>
      <c r="D191" s="116">
        <f t="shared" si="40"/>
        <v>0</v>
      </c>
      <c r="F191" s="249">
        <f t="shared" si="41"/>
        <v>0</v>
      </c>
      <c r="G191" s="275">
        <v>0</v>
      </c>
      <c r="H191" s="275">
        <v>0</v>
      </c>
      <c r="I191" s="275">
        <v>0</v>
      </c>
      <c r="J191" s="116">
        <f t="shared" si="42"/>
        <v>0</v>
      </c>
      <c r="L191" s="249">
        <f t="shared" si="43"/>
        <v>0</v>
      </c>
      <c r="M191" s="115">
        <f t="shared" si="44"/>
        <v>0</v>
      </c>
      <c r="N191" s="275">
        <v>0</v>
      </c>
      <c r="O191" s="249">
        <f t="shared" si="45"/>
        <v>0</v>
      </c>
      <c r="P191" s="277">
        <v>0</v>
      </c>
      <c r="Q191" s="249">
        <f t="shared" si="46"/>
        <v>0</v>
      </c>
      <c r="R191" s="275">
        <v>0</v>
      </c>
      <c r="S191" s="249">
        <f t="shared" si="47"/>
        <v>0</v>
      </c>
      <c r="T191" s="275">
        <v>0</v>
      </c>
      <c r="U191" s="115">
        <v>3414</v>
      </c>
      <c r="V191" s="115">
        <f t="shared" si="48"/>
        <v>0</v>
      </c>
      <c r="W191" s="115">
        <f t="shared" si="49"/>
        <v>0</v>
      </c>
    </row>
    <row r="192" spans="1:23" x14ac:dyDescent="0.2">
      <c r="A192" s="117">
        <v>35</v>
      </c>
      <c r="B192" s="117" t="s">
        <v>231</v>
      </c>
      <c r="C192" s="276">
        <v>0</v>
      </c>
      <c r="D192" s="119">
        <f t="shared" si="40"/>
        <v>0</v>
      </c>
      <c r="E192" s="169"/>
      <c r="F192" s="123">
        <f t="shared" si="41"/>
        <v>0</v>
      </c>
      <c r="G192" s="276">
        <v>0</v>
      </c>
      <c r="H192" s="276">
        <v>0</v>
      </c>
      <c r="I192" s="276">
        <v>0</v>
      </c>
      <c r="J192" s="119">
        <f t="shared" si="42"/>
        <v>0</v>
      </c>
      <c r="K192" s="169"/>
      <c r="L192" s="123">
        <f t="shared" si="43"/>
        <v>0</v>
      </c>
      <c r="M192" s="118">
        <f t="shared" si="44"/>
        <v>0</v>
      </c>
      <c r="N192" s="276">
        <v>0</v>
      </c>
      <c r="O192" s="123">
        <f t="shared" si="45"/>
        <v>0</v>
      </c>
      <c r="P192" s="278">
        <v>0</v>
      </c>
      <c r="Q192" s="123">
        <f t="shared" si="46"/>
        <v>0</v>
      </c>
      <c r="R192" s="276">
        <v>0</v>
      </c>
      <c r="S192" s="123">
        <f t="shared" si="47"/>
        <v>0</v>
      </c>
      <c r="T192" s="276">
        <v>0</v>
      </c>
      <c r="U192" s="118">
        <v>2971</v>
      </c>
      <c r="V192" s="118">
        <f t="shared" si="48"/>
        <v>0</v>
      </c>
      <c r="W192" s="118">
        <f t="shared" si="49"/>
        <v>0</v>
      </c>
    </row>
    <row r="193" spans="1:23" x14ac:dyDescent="0.2">
      <c r="A193" s="114">
        <v>36</v>
      </c>
      <c r="B193" s="114" t="s">
        <v>291</v>
      </c>
      <c r="C193" s="275">
        <v>0</v>
      </c>
      <c r="D193" s="116">
        <f t="shared" si="40"/>
        <v>0</v>
      </c>
      <c r="F193" s="249">
        <f t="shared" si="41"/>
        <v>0</v>
      </c>
      <c r="G193" s="275">
        <v>0</v>
      </c>
      <c r="H193" s="275">
        <v>0</v>
      </c>
      <c r="I193" s="275">
        <v>0</v>
      </c>
      <c r="J193" s="116">
        <f t="shared" si="42"/>
        <v>0</v>
      </c>
      <c r="L193" s="249">
        <f t="shared" si="43"/>
        <v>0</v>
      </c>
      <c r="M193" s="115">
        <f t="shared" si="44"/>
        <v>0</v>
      </c>
      <c r="N193" s="275">
        <v>0</v>
      </c>
      <c r="O193" s="249">
        <f t="shared" si="45"/>
        <v>0</v>
      </c>
      <c r="P193" s="277">
        <v>0</v>
      </c>
      <c r="Q193" s="249">
        <f t="shared" si="46"/>
        <v>0</v>
      </c>
      <c r="R193" s="275">
        <v>0</v>
      </c>
      <c r="S193" s="249">
        <f t="shared" si="47"/>
        <v>0</v>
      </c>
      <c r="T193" s="275">
        <v>0</v>
      </c>
      <c r="U193" s="115">
        <v>5807</v>
      </c>
      <c r="V193" s="115">
        <f t="shared" si="48"/>
        <v>0</v>
      </c>
      <c r="W193" s="115">
        <f t="shared" si="49"/>
        <v>0</v>
      </c>
    </row>
    <row r="194" spans="1:23" x14ac:dyDescent="0.2">
      <c r="A194" s="117">
        <v>37</v>
      </c>
      <c r="B194" s="117" t="s">
        <v>292</v>
      </c>
      <c r="C194" s="278">
        <v>0</v>
      </c>
      <c r="D194" s="119">
        <f t="shared" si="40"/>
        <v>0</v>
      </c>
      <c r="E194" s="169"/>
      <c r="F194" s="123">
        <f t="shared" si="41"/>
        <v>0</v>
      </c>
      <c r="G194" s="278">
        <v>0</v>
      </c>
      <c r="H194" s="278">
        <v>0</v>
      </c>
      <c r="I194" s="278">
        <v>0</v>
      </c>
      <c r="J194" s="119">
        <f t="shared" si="42"/>
        <v>0</v>
      </c>
      <c r="K194" s="169"/>
      <c r="L194" s="123">
        <f t="shared" si="43"/>
        <v>0</v>
      </c>
      <c r="M194" s="122">
        <f t="shared" si="44"/>
        <v>0</v>
      </c>
      <c r="N194" s="278">
        <v>0</v>
      </c>
      <c r="O194" s="123">
        <f t="shared" si="45"/>
        <v>0</v>
      </c>
      <c r="P194" s="278">
        <v>0</v>
      </c>
      <c r="Q194" s="123">
        <f t="shared" si="46"/>
        <v>0</v>
      </c>
      <c r="R194" s="278">
        <v>0</v>
      </c>
      <c r="S194" s="123">
        <f t="shared" si="47"/>
        <v>0</v>
      </c>
      <c r="T194" s="278">
        <v>2611</v>
      </c>
      <c r="U194" s="122">
        <v>8265</v>
      </c>
      <c r="V194" s="122">
        <f t="shared" si="48"/>
        <v>0</v>
      </c>
      <c r="W194" s="122">
        <f t="shared" si="49"/>
        <v>0</v>
      </c>
    </row>
    <row r="195" spans="1:23" ht="13.5" thickBot="1" x14ac:dyDescent="0.25">
      <c r="A195" s="125">
        <f>A194</f>
        <v>37</v>
      </c>
      <c r="B195" s="135" t="s">
        <v>255</v>
      </c>
      <c r="C195" s="127">
        <f>SUM(C158:C194)</f>
        <v>0</v>
      </c>
      <c r="D195" s="251">
        <f>IF(C195=0,0,IF(ISNONTEXT(E195),C195/$U195,C195/V195))</f>
        <v>0</v>
      </c>
      <c r="E195" s="172"/>
      <c r="F195" s="252">
        <f t="shared" si="41"/>
        <v>0</v>
      </c>
      <c r="G195" s="127">
        <f>SUM(G158:G194)</f>
        <v>0</v>
      </c>
      <c r="H195" s="127">
        <f>SUM(H158:H194)</f>
        <v>0</v>
      </c>
      <c r="I195" s="127">
        <f>SUM(I158:I194)</f>
        <v>0</v>
      </c>
      <c r="J195" s="251">
        <f>IF(I195=0,0,IF(ISNONTEXT(K195),I195/$U195,I195/W195))</f>
        <v>0</v>
      </c>
      <c r="K195" s="172"/>
      <c r="L195" s="252">
        <f t="shared" si="43"/>
        <v>0</v>
      </c>
      <c r="M195" s="127">
        <f>SUM(M158:M194)</f>
        <v>0</v>
      </c>
      <c r="N195" s="127">
        <f>SUM(N158:N194)</f>
        <v>0</v>
      </c>
      <c r="O195" s="252">
        <f t="shared" si="45"/>
        <v>0</v>
      </c>
      <c r="P195" s="127">
        <f>SUM(P158:P194)</f>
        <v>0</v>
      </c>
      <c r="Q195" s="252">
        <f t="shared" si="46"/>
        <v>0</v>
      </c>
      <c r="R195" s="127">
        <f>SUM(R158:R194)</f>
        <v>0</v>
      </c>
      <c r="S195" s="252">
        <f t="shared" si="47"/>
        <v>0</v>
      </c>
      <c r="T195" s="127">
        <f>SUM(T158:T194)</f>
        <v>2611</v>
      </c>
      <c r="U195" s="250">
        <f>SUM(U158:U194)</f>
        <v>354270</v>
      </c>
      <c r="V195" s="250">
        <f>SUM(V158:V194)</f>
        <v>0</v>
      </c>
      <c r="W195" s="250">
        <f>SUM(W158:W194)</f>
        <v>0</v>
      </c>
    </row>
    <row r="196" spans="1:23" x14ac:dyDescent="0.2">
      <c r="A196" s="114"/>
      <c r="B196" s="165"/>
      <c r="C196" s="257"/>
      <c r="D196" s="258"/>
      <c r="F196" s="249"/>
      <c r="G196" s="257"/>
      <c r="H196" s="257"/>
      <c r="I196" s="257"/>
      <c r="J196" s="258"/>
      <c r="L196" s="249"/>
      <c r="M196" s="257"/>
      <c r="N196" s="257"/>
      <c r="O196" s="249"/>
      <c r="P196" s="257"/>
      <c r="Q196" s="249"/>
      <c r="R196" s="257"/>
      <c r="S196" s="249"/>
      <c r="T196" s="257"/>
      <c r="U196" s="121"/>
      <c r="V196" s="121"/>
      <c r="W196" s="121"/>
    </row>
    <row r="197" spans="1:23" ht="13.5" thickBot="1" x14ac:dyDescent="0.25">
      <c r="A197" s="236">
        <f>(A45+A149+A195)</f>
        <v>170</v>
      </c>
      <c r="B197" s="237" t="s">
        <v>293</v>
      </c>
      <c r="C197" s="238">
        <f>C45+C149+C195</f>
        <v>459772669</v>
      </c>
      <c r="D197" s="239">
        <f>IF(V197=0,0,IF(ISNONTEXT(E197),C197/$U197,C197/V197))</f>
        <v>53.283661039216</v>
      </c>
      <c r="E197" s="220"/>
      <c r="F197" s="240"/>
      <c r="G197" s="238">
        <f>G45+G149+G195</f>
        <v>137136183</v>
      </c>
      <c r="H197" s="238">
        <f>H45+H149+H195</f>
        <v>236677763</v>
      </c>
      <c r="I197" s="238">
        <f>I45+I149+I195</f>
        <v>194649359</v>
      </c>
      <c r="J197" s="239">
        <f>IF(I197=0,0,IF(ISNONTEXT(K197),I197/$U197,I197/W197))</f>
        <v>22.55817095221175</v>
      </c>
      <c r="K197" s="220"/>
      <c r="L197" s="240"/>
      <c r="M197" s="238">
        <f>M45+M149+M195</f>
        <v>654422028</v>
      </c>
      <c r="N197" s="238">
        <f>N45+N149+N195</f>
        <v>222421829</v>
      </c>
      <c r="O197" s="240">
        <f>IF($M197,N197/$M197*100,0)</f>
        <v>33.987521734216443</v>
      </c>
      <c r="P197" s="238">
        <f>P45+P149+P195</f>
        <v>9433814</v>
      </c>
      <c r="Q197" s="240">
        <f>IF($M197,P197/$M197*100,0)</f>
        <v>1.4415489693754624</v>
      </c>
      <c r="R197" s="238">
        <f>R45+R149+R195</f>
        <v>4259659</v>
      </c>
      <c r="S197" s="240">
        <f>IF($M197,R197/$M197*100,0)</f>
        <v>0.65090397598902339</v>
      </c>
      <c r="T197" s="238">
        <f>T45+T149+T195</f>
        <v>21670071</v>
      </c>
      <c r="U197" s="234">
        <f>U45+U149+U195</f>
        <v>8628774</v>
      </c>
      <c r="V197" s="234">
        <f>V45+V149+V195</f>
        <v>8274504</v>
      </c>
      <c r="W197" s="234">
        <f>W45+W149+W195</f>
        <v>8206350</v>
      </c>
    </row>
    <row r="198" spans="1:23" ht="13.5" thickTop="1" x14ac:dyDescent="0.2">
      <c r="D198" s="98"/>
      <c r="J198" s="98"/>
      <c r="O198" s="98"/>
      <c r="Q198" s="98"/>
      <c r="S198" s="98"/>
    </row>
    <row r="199" spans="1:23" ht="13.5" thickBot="1" x14ac:dyDescent="0.25">
      <c r="D199" s="98"/>
      <c r="J199" s="98"/>
      <c r="O199" s="98"/>
      <c r="Q199" s="98"/>
      <c r="S199" s="98"/>
    </row>
    <row r="200" spans="1:23" s="280" customFormat="1" x14ac:dyDescent="0.2">
      <c r="A200" s="223" t="s">
        <v>501</v>
      </c>
      <c r="B200" s="335"/>
      <c r="C200" s="335"/>
      <c r="D200" s="335"/>
      <c r="E200" s="335"/>
      <c r="F200" s="335"/>
      <c r="G200" s="335"/>
      <c r="H200" s="335"/>
      <c r="I200" s="335"/>
      <c r="J200" s="335"/>
      <c r="K200" s="335"/>
      <c r="L200" s="335"/>
      <c r="M200" s="335"/>
      <c r="N200" s="336"/>
    </row>
    <row r="201" spans="1:23" s="280" customFormat="1" ht="33.75" customHeight="1" thickBot="1" x14ac:dyDescent="0.25">
      <c r="A201" s="410" t="s">
        <v>502</v>
      </c>
      <c r="B201" s="411"/>
      <c r="C201" s="411"/>
      <c r="D201" s="411"/>
      <c r="E201" s="411"/>
      <c r="F201" s="411"/>
      <c r="G201" s="411"/>
      <c r="H201" s="411"/>
      <c r="I201" s="411"/>
      <c r="J201" s="411"/>
      <c r="K201" s="411"/>
      <c r="L201" s="411"/>
      <c r="M201" s="411"/>
      <c r="N201" s="412"/>
    </row>
    <row r="202" spans="1:23" x14ac:dyDescent="0.2">
      <c r="D202" s="98"/>
      <c r="J202" s="98"/>
      <c r="O202" s="98"/>
      <c r="Q202" s="98"/>
      <c r="S202" s="98"/>
    </row>
    <row r="203" spans="1:23" x14ac:dyDescent="0.2">
      <c r="D203" s="98"/>
      <c r="J203" s="98"/>
      <c r="O203" s="98"/>
      <c r="Q203" s="98"/>
      <c r="S203" s="98"/>
    </row>
    <row r="204" spans="1:23" x14ac:dyDescent="0.2">
      <c r="D204" s="98"/>
      <c r="J204" s="98"/>
      <c r="O204" s="98"/>
      <c r="Q204" s="98"/>
      <c r="S204" s="98"/>
    </row>
    <row r="205" spans="1:23" x14ac:dyDescent="0.2">
      <c r="D205" s="98"/>
      <c r="J205" s="98"/>
      <c r="O205" s="98"/>
      <c r="Q205" s="98"/>
      <c r="S205" s="98"/>
    </row>
    <row r="206" spans="1:23" x14ac:dyDescent="0.2">
      <c r="D206" s="98"/>
      <c r="J206" s="98"/>
      <c r="O206" s="98"/>
      <c r="Q206" s="98"/>
      <c r="S206" s="98"/>
    </row>
    <row r="212" spans="1:1" x14ac:dyDescent="0.2">
      <c r="A212" s="99"/>
    </row>
  </sheetData>
  <mergeCells count="7">
    <mergeCell ref="A201:N201"/>
    <mergeCell ref="G5:H5"/>
    <mergeCell ref="N5:T5"/>
    <mergeCell ref="G156:H156"/>
    <mergeCell ref="N156:T156"/>
    <mergeCell ref="G52:H52"/>
    <mergeCell ref="N52:T52"/>
  </mergeCells>
  <printOptions gridLinesSet="0"/>
  <pageMargins left="3.5" right="0.5" top="0.5" bottom="0.3" header="0.5" footer="0.5"/>
  <pageSetup paperSize="17" pageOrder="overThenDown"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BA8B1-63ED-4685-8E01-D12ED9F8182D}">
  <sheetPr transitionEvaluation="1" transitionEntry="1"/>
  <dimension ref="A1:AO213"/>
  <sheetViews>
    <sheetView showGridLines="0" zoomScaleNormal="100" workbookViewId="0">
      <pane xSplit="2" ySplit="6" topLeftCell="C7" activePane="bottomRight" state="frozen"/>
      <selection pane="topRight"/>
      <selection pane="bottomLeft"/>
      <selection pane="bottomRight"/>
    </sheetView>
  </sheetViews>
  <sheetFormatPr defaultColWidth="12.7109375" defaultRowHeight="12.75" x14ac:dyDescent="0.2"/>
  <cols>
    <col min="1" max="1" width="6.140625" style="70" customWidth="1"/>
    <col min="2" max="2" width="13.85546875" style="70" customWidth="1"/>
    <col min="3" max="3" width="16.85546875" style="70" customWidth="1"/>
    <col min="4" max="4" width="11.28515625" style="70" customWidth="1"/>
    <col min="5" max="5" width="3.7109375" style="168" customWidth="1"/>
    <col min="6" max="6" width="11.28515625" style="70" customWidth="1"/>
    <col min="7" max="7" width="17.5703125" style="70" customWidth="1"/>
    <col min="8" max="8" width="14.42578125" style="70" customWidth="1"/>
    <col min="9" max="9" width="11.28515625" style="70" customWidth="1"/>
    <col min="10" max="10" width="3.7109375" style="168" customWidth="1"/>
    <col min="11" max="11" width="12.28515625" style="70" customWidth="1"/>
    <col min="12" max="12" width="14.5703125" style="70" bestFit="1" customWidth="1"/>
    <col min="13" max="13" width="12.28515625" style="70" customWidth="1"/>
    <col min="14" max="14" width="3.7109375" style="168" customWidth="1"/>
    <col min="15" max="15" width="12.28515625" style="70" customWidth="1"/>
    <col min="16" max="16" width="14.28515625" style="70" customWidth="1"/>
    <col min="17" max="17" width="15.85546875" style="70" customWidth="1"/>
    <col min="18" max="18" width="12.28515625" style="70" customWidth="1"/>
    <col min="19" max="19" width="16.7109375" style="70" customWidth="1"/>
    <col min="20" max="20" width="12.28515625" style="70" customWidth="1"/>
    <col min="21" max="21" width="3.7109375" style="168" customWidth="1"/>
    <col min="22" max="22" width="12.28515625" style="70" customWidth="1"/>
    <col min="23" max="23" width="15.42578125" style="70" customWidth="1"/>
    <col min="24" max="24" width="12.28515625" style="70" customWidth="1"/>
    <col min="25" max="25" width="3.7109375" style="168" customWidth="1"/>
    <col min="26" max="26" width="12.28515625" style="70" customWidth="1"/>
    <col min="27" max="27" width="15.42578125" style="70" customWidth="1"/>
    <col min="28" max="28" width="16" style="70" customWidth="1"/>
    <col min="29" max="29" width="14.28515625" style="70" customWidth="1"/>
    <col min="30" max="31" width="14.42578125" style="70" customWidth="1"/>
    <col min="32" max="32" width="13.85546875" style="70" customWidth="1"/>
    <col min="33" max="33" width="14" style="70" customWidth="1"/>
    <col min="34" max="34" width="16.42578125" style="70" customWidth="1"/>
    <col min="35" max="35" width="3.28515625" style="70" hidden="1" customWidth="1"/>
    <col min="36" max="36" width="12.28515625" style="70" hidden="1" customWidth="1"/>
    <col min="37" max="41" width="12.7109375" style="70" hidden="1" customWidth="1"/>
    <col min="42" max="16384" width="12.7109375" style="70"/>
  </cols>
  <sheetData>
    <row r="1" spans="1:41" s="353" customFormat="1" ht="15.75" x14ac:dyDescent="0.25">
      <c r="A1" s="319" t="s">
        <v>0</v>
      </c>
      <c r="B1" s="319"/>
      <c r="C1" s="319"/>
      <c r="D1" s="319"/>
      <c r="E1" s="319"/>
      <c r="F1" s="319"/>
      <c r="G1" s="319"/>
      <c r="H1" s="319"/>
      <c r="I1" s="319"/>
      <c r="J1" s="319"/>
      <c r="K1" s="319"/>
      <c r="L1" s="319"/>
      <c r="M1" s="319"/>
      <c r="N1" s="319"/>
      <c r="O1" s="319"/>
      <c r="P1" s="319"/>
      <c r="Q1" s="319"/>
      <c r="R1" s="319"/>
      <c r="S1" s="319"/>
      <c r="T1" s="319"/>
      <c r="U1" s="319"/>
      <c r="V1" s="319"/>
      <c r="W1" s="319"/>
      <c r="X1" s="319"/>
      <c r="Y1" s="319"/>
    </row>
    <row r="2" spans="1:41" s="353" customFormat="1" ht="15.75" x14ac:dyDescent="0.25">
      <c r="A2" s="321" t="s">
        <v>427</v>
      </c>
      <c r="B2" s="321"/>
      <c r="C2" s="321"/>
      <c r="D2" s="321"/>
      <c r="E2" s="321"/>
      <c r="F2" s="321"/>
      <c r="G2" s="321"/>
      <c r="H2" s="321"/>
      <c r="I2" s="321"/>
      <c r="J2" s="321"/>
      <c r="K2" s="321"/>
      <c r="L2" s="321"/>
      <c r="M2" s="321"/>
      <c r="N2" s="321"/>
      <c r="O2" s="321"/>
      <c r="P2" s="321"/>
      <c r="Q2" s="321"/>
      <c r="R2" s="321"/>
      <c r="S2" s="321"/>
      <c r="T2" s="321"/>
      <c r="U2" s="321"/>
      <c r="V2" s="321"/>
      <c r="W2" s="321"/>
      <c r="X2" s="321"/>
      <c r="Y2" s="321"/>
    </row>
    <row r="3" spans="1:41" s="353" customFormat="1" ht="15.75" x14ac:dyDescent="0.25">
      <c r="A3" s="321" t="s">
        <v>370</v>
      </c>
      <c r="B3" s="321"/>
      <c r="C3" s="321"/>
      <c r="D3" s="321"/>
      <c r="E3" s="321"/>
      <c r="F3" s="321"/>
      <c r="G3" s="321"/>
      <c r="H3" s="321"/>
      <c r="I3" s="321"/>
      <c r="J3" s="321"/>
      <c r="K3" s="321"/>
      <c r="L3" s="321"/>
      <c r="M3" s="321"/>
      <c r="N3" s="321"/>
      <c r="O3" s="321"/>
      <c r="P3" s="321"/>
      <c r="Q3" s="321"/>
      <c r="R3" s="321"/>
      <c r="S3" s="321"/>
      <c r="T3" s="321"/>
      <c r="U3" s="321"/>
      <c r="V3" s="321"/>
      <c r="W3" s="321"/>
      <c r="X3" s="321"/>
      <c r="Y3" s="321"/>
    </row>
    <row r="4" spans="1:41" ht="13.5" thickBot="1" x14ac:dyDescent="0.25">
      <c r="G4" s="183"/>
      <c r="Q4" s="75"/>
      <c r="AB4"/>
      <c r="AC4"/>
      <c r="AD4"/>
      <c r="AE4"/>
      <c r="AF4"/>
      <c r="AG4"/>
      <c r="AH4"/>
      <c r="AK4" s="75"/>
      <c r="AL4" s="75"/>
      <c r="AM4" s="75"/>
    </row>
    <row r="5" spans="1:41" ht="38.25" x14ac:dyDescent="0.2">
      <c r="F5" s="75"/>
      <c r="G5" s="269" t="s">
        <v>426</v>
      </c>
      <c r="K5" s="75"/>
      <c r="O5" s="75"/>
      <c r="P5" s="436" t="s">
        <v>424</v>
      </c>
      <c r="Q5" s="437"/>
      <c r="R5" s="438"/>
      <c r="V5" s="75"/>
      <c r="Z5" s="75"/>
      <c r="AB5" s="433" t="s">
        <v>346</v>
      </c>
      <c r="AC5" s="434"/>
      <c r="AD5" s="434"/>
      <c r="AE5" s="434"/>
      <c r="AF5" s="434"/>
      <c r="AG5" s="434"/>
      <c r="AH5" s="435"/>
      <c r="AK5" s="75"/>
      <c r="AL5" s="75"/>
      <c r="AM5" s="75"/>
      <c r="AO5" s="75"/>
    </row>
    <row r="6" spans="1:41" s="90" customFormat="1" ht="45.75" thickBot="1" x14ac:dyDescent="0.3">
      <c r="A6" s="141" t="s">
        <v>1</v>
      </c>
      <c r="B6" s="217" t="s">
        <v>339</v>
      </c>
      <c r="C6" s="142" t="s">
        <v>392</v>
      </c>
      <c r="D6" s="142" t="s">
        <v>362</v>
      </c>
      <c r="E6" s="219"/>
      <c r="F6" s="142" t="s">
        <v>363</v>
      </c>
      <c r="G6" s="274" t="s">
        <v>425</v>
      </c>
      <c r="H6" s="142" t="s">
        <v>393</v>
      </c>
      <c r="I6" s="142" t="s">
        <v>362</v>
      </c>
      <c r="J6" s="219"/>
      <c r="K6" s="142" t="s">
        <v>363</v>
      </c>
      <c r="L6" s="142" t="s">
        <v>394</v>
      </c>
      <c r="M6" s="142" t="s">
        <v>362</v>
      </c>
      <c r="N6" s="219"/>
      <c r="O6" s="142" t="s">
        <v>363</v>
      </c>
      <c r="P6" s="271" t="s">
        <v>397</v>
      </c>
      <c r="Q6" s="272" t="s">
        <v>422</v>
      </c>
      <c r="R6" s="273" t="s">
        <v>423</v>
      </c>
      <c r="S6" s="142" t="s">
        <v>395</v>
      </c>
      <c r="T6" s="142" t="s">
        <v>362</v>
      </c>
      <c r="U6" s="219"/>
      <c r="V6" s="142" t="s">
        <v>363</v>
      </c>
      <c r="W6" s="142" t="s">
        <v>396</v>
      </c>
      <c r="X6" s="142" t="s">
        <v>362</v>
      </c>
      <c r="Y6" s="219"/>
      <c r="Z6" s="142" t="s">
        <v>363</v>
      </c>
      <c r="AA6" s="142" t="s">
        <v>255</v>
      </c>
      <c r="AB6" s="271" t="s">
        <v>349</v>
      </c>
      <c r="AC6" s="272" t="s">
        <v>364</v>
      </c>
      <c r="AD6" s="272" t="s">
        <v>368</v>
      </c>
      <c r="AE6" s="272" t="s">
        <v>364</v>
      </c>
      <c r="AF6" s="272" t="s">
        <v>369</v>
      </c>
      <c r="AG6" s="272" t="s">
        <v>364</v>
      </c>
      <c r="AH6" s="273" t="s">
        <v>353</v>
      </c>
      <c r="AJ6" s="142" t="s">
        <v>253</v>
      </c>
      <c r="AK6" s="140" t="s">
        <v>354</v>
      </c>
      <c r="AL6" s="140" t="s">
        <v>354</v>
      </c>
      <c r="AM6" s="140" t="s">
        <v>354</v>
      </c>
      <c r="AN6" s="140" t="s">
        <v>354</v>
      </c>
      <c r="AO6" s="140" t="s">
        <v>354</v>
      </c>
    </row>
    <row r="7" spans="1:41" x14ac:dyDescent="0.2">
      <c r="A7" s="117">
        <v>1</v>
      </c>
      <c r="B7" s="117" t="s">
        <v>12</v>
      </c>
      <c r="C7" s="137">
        <v>67507042</v>
      </c>
      <c r="D7" s="255">
        <f t="shared" ref="D7:D44" si="0">IFERROR((C7/$AJ7),0)</f>
        <v>426.91390519073155</v>
      </c>
      <c r="E7" s="169"/>
      <c r="F7" s="123">
        <f t="shared" ref="F7:F45" si="1">IF(D$45,D7/D$45*100,0)</f>
        <v>122.40228370773461</v>
      </c>
      <c r="G7" s="137">
        <v>0</v>
      </c>
      <c r="H7" s="137">
        <v>60895898</v>
      </c>
      <c r="I7" s="255">
        <f t="shared" ref="I7:I44" si="2">IFERROR((H7/$AJ7),0)</f>
        <v>385.10509207730445</v>
      </c>
      <c r="J7" s="169"/>
      <c r="K7" s="123">
        <f t="shared" ref="K7:K45" si="3">IF(I$45,I7/I$45*100,0)</f>
        <v>135.19781070514384</v>
      </c>
      <c r="L7" s="137">
        <v>20675229</v>
      </c>
      <c r="M7" s="255">
        <f t="shared" ref="M7:M44" si="4">IFERROR((L7/$AJ7),0)</f>
        <v>130.74995573206516</v>
      </c>
      <c r="N7" s="169"/>
      <c r="O7" s="123">
        <f t="shared" ref="O7:O45" si="5">IF(M$45,M7/M$45*100,0)</f>
        <v>78.39079346795117</v>
      </c>
      <c r="P7" s="137">
        <v>18538397</v>
      </c>
      <c r="Q7" s="137">
        <v>931613</v>
      </c>
      <c r="R7" s="137">
        <v>0</v>
      </c>
      <c r="S7" s="137">
        <v>9683946</v>
      </c>
      <c r="T7" s="255">
        <f t="shared" ref="T7:T44" si="6">IFERROR((S7/$AJ7),0)</f>
        <v>61.241184356976625</v>
      </c>
      <c r="U7" s="169"/>
      <c r="V7" s="123">
        <f t="shared" ref="V7:V45" si="7">IF(T$45,T7/T$45*100,0)</f>
        <v>287.92661286126895</v>
      </c>
      <c r="W7" s="137">
        <v>10586641</v>
      </c>
      <c r="X7" s="255">
        <f t="shared" ref="X7:X44" si="8">IFERROR((W7/$AJ7),0)</f>
        <v>66.949819133866228</v>
      </c>
      <c r="Y7" s="169"/>
      <c r="Z7" s="123">
        <f t="shared" ref="Z7:Z45" si="9">IF(X$45,X7/X$45*100,0)</f>
        <v>107.2219548864616</v>
      </c>
      <c r="AA7" s="137">
        <f t="shared" ref="AA7:AA44" si="10">(C7+H7+L7+S7+W7)</f>
        <v>169348756</v>
      </c>
      <c r="AB7" s="137">
        <v>6262274</v>
      </c>
      <c r="AC7" s="123">
        <f>IF(AA$7,AB7/AA$7*100,0)</f>
        <v>3.6978565109743116</v>
      </c>
      <c r="AD7" s="137">
        <v>1300307</v>
      </c>
      <c r="AE7" s="123">
        <f t="shared" ref="AE7:AE45" si="11">IF($AA7,AD7/$AA7*100,0)</f>
        <v>0.76782790184771132</v>
      </c>
      <c r="AF7" s="137">
        <v>351817</v>
      </c>
      <c r="AG7" s="123">
        <f t="shared" ref="AG7:AG45" si="12">IF($AA7,AF7/$AA7*100,0)</f>
        <v>0.20774702354471383</v>
      </c>
      <c r="AH7" s="137">
        <v>3886031</v>
      </c>
      <c r="AI7" s="143"/>
      <c r="AJ7" s="248">
        <v>158128</v>
      </c>
      <c r="AK7" s="248">
        <f t="shared" ref="AK7:AK44" si="13">IF(C7,$AJ7,0)</f>
        <v>158128</v>
      </c>
      <c r="AL7" s="248">
        <f t="shared" ref="AL7:AL44" si="14">IF(H7,$AJ7,0)</f>
        <v>158128</v>
      </c>
      <c r="AM7" s="248">
        <f t="shared" ref="AM7:AM44" si="15">IF(L7,$AJ7,0)</f>
        <v>158128</v>
      </c>
      <c r="AN7" s="248">
        <f t="shared" ref="AN7:AN44" si="16">IF(S7,$AJ7,0)</f>
        <v>158128</v>
      </c>
      <c r="AO7" s="248">
        <f t="shared" ref="AO7:AO44" si="17">IF(W7,$AJ7,0)</f>
        <v>158128</v>
      </c>
    </row>
    <row r="8" spans="1:41" x14ac:dyDescent="0.2">
      <c r="A8" s="114">
        <v>2</v>
      </c>
      <c r="B8" s="114" t="s">
        <v>14</v>
      </c>
      <c r="C8" s="115">
        <v>6657876</v>
      </c>
      <c r="D8" s="116">
        <f t="shared" si="0"/>
        <v>396.23138725227636</v>
      </c>
      <c r="F8" s="116">
        <f t="shared" si="1"/>
        <v>113.6051697699898</v>
      </c>
      <c r="G8" s="115">
        <v>0</v>
      </c>
      <c r="H8" s="115">
        <v>4116606</v>
      </c>
      <c r="I8" s="116">
        <f t="shared" si="2"/>
        <v>244.9923227995001</v>
      </c>
      <c r="K8" s="116">
        <f t="shared" si="3"/>
        <v>86.008796984204622</v>
      </c>
      <c r="L8" s="115">
        <v>4578963</v>
      </c>
      <c r="M8" s="116">
        <f t="shared" si="4"/>
        <v>272.50865916800569</v>
      </c>
      <c r="O8" s="116">
        <f t="shared" si="5"/>
        <v>163.38185278504508</v>
      </c>
      <c r="P8" s="115">
        <v>4450207</v>
      </c>
      <c r="Q8" s="115">
        <v>128756</v>
      </c>
      <c r="R8" s="115">
        <v>0</v>
      </c>
      <c r="S8" s="115">
        <v>181465</v>
      </c>
      <c r="T8" s="116">
        <f t="shared" si="6"/>
        <v>10.799559602451943</v>
      </c>
      <c r="V8" s="116">
        <f t="shared" si="7"/>
        <v>50.774338370109376</v>
      </c>
      <c r="W8" s="115">
        <v>302546</v>
      </c>
      <c r="X8" s="116">
        <f t="shared" si="8"/>
        <v>18.005475212759627</v>
      </c>
      <c r="Z8" s="116">
        <f t="shared" si="9"/>
        <v>28.836257901035019</v>
      </c>
      <c r="AA8" s="115">
        <f t="shared" si="10"/>
        <v>15837456</v>
      </c>
      <c r="AB8" s="115">
        <v>1880132</v>
      </c>
      <c r="AC8" s="116">
        <f>IF(AA$8,AB8/AA$8*100,0)</f>
        <v>11.871426825116357</v>
      </c>
      <c r="AD8" s="115">
        <v>355773</v>
      </c>
      <c r="AE8" s="116">
        <f t="shared" si="11"/>
        <v>2.2464024525151007</v>
      </c>
      <c r="AF8" s="115">
        <v>1366768</v>
      </c>
      <c r="AG8" s="116">
        <f t="shared" si="12"/>
        <v>8.6299718843733491</v>
      </c>
      <c r="AH8" s="115">
        <v>406661</v>
      </c>
      <c r="AI8" s="114"/>
      <c r="AJ8" s="115">
        <v>16803</v>
      </c>
      <c r="AK8" s="115">
        <f t="shared" si="13"/>
        <v>16803</v>
      </c>
      <c r="AL8" s="115">
        <f t="shared" si="14"/>
        <v>16803</v>
      </c>
      <c r="AM8" s="115">
        <f t="shared" si="15"/>
        <v>16803</v>
      </c>
      <c r="AN8" s="115">
        <f t="shared" si="16"/>
        <v>16803</v>
      </c>
      <c r="AO8" s="115">
        <f t="shared" si="17"/>
        <v>16803</v>
      </c>
    </row>
    <row r="9" spans="1:41" x14ac:dyDescent="0.2">
      <c r="A9" s="117">
        <v>3</v>
      </c>
      <c r="B9" s="117" t="s">
        <v>16</v>
      </c>
      <c r="C9" s="118">
        <v>2292421</v>
      </c>
      <c r="D9" s="119">
        <f t="shared" si="0"/>
        <v>344.88054761546562</v>
      </c>
      <c r="E9" s="169"/>
      <c r="F9" s="119">
        <f t="shared" si="1"/>
        <v>98.882154273347339</v>
      </c>
      <c r="G9" s="118">
        <v>0</v>
      </c>
      <c r="H9" s="118">
        <v>742986</v>
      </c>
      <c r="I9" s="119">
        <f t="shared" si="2"/>
        <v>111.77764404994734</v>
      </c>
      <c r="J9" s="169"/>
      <c r="K9" s="119">
        <f t="shared" si="3"/>
        <v>39.241477384303671</v>
      </c>
      <c r="L9" s="118">
        <v>1309690</v>
      </c>
      <c r="M9" s="119">
        <f t="shared" si="4"/>
        <v>197.03475251993382</v>
      </c>
      <c r="N9" s="169"/>
      <c r="O9" s="119">
        <f t="shared" si="5"/>
        <v>118.13166975330067</v>
      </c>
      <c r="P9" s="118">
        <v>0</v>
      </c>
      <c r="Q9" s="118">
        <v>1309690</v>
      </c>
      <c r="R9" s="118">
        <v>0</v>
      </c>
      <c r="S9" s="118">
        <v>81951</v>
      </c>
      <c r="T9" s="119">
        <f t="shared" si="6"/>
        <v>12.329020610801866</v>
      </c>
      <c r="U9" s="169"/>
      <c r="V9" s="119">
        <f t="shared" si="7"/>
        <v>57.965128885698206</v>
      </c>
      <c r="W9" s="118">
        <v>77146</v>
      </c>
      <c r="X9" s="119">
        <f t="shared" si="8"/>
        <v>11.60613810741688</v>
      </c>
      <c r="Y9" s="169"/>
      <c r="Z9" s="119">
        <f t="shared" si="9"/>
        <v>18.587545607423539</v>
      </c>
      <c r="AA9" s="118">
        <f t="shared" si="10"/>
        <v>4504194</v>
      </c>
      <c r="AB9" s="118">
        <v>1072363</v>
      </c>
      <c r="AC9" s="119">
        <f>IF(AA$9,AB9/AA$9*100,0)</f>
        <v>23.808099739931272</v>
      </c>
      <c r="AD9" s="118">
        <v>551871</v>
      </c>
      <c r="AE9" s="119">
        <f t="shared" si="11"/>
        <v>12.252380781112002</v>
      </c>
      <c r="AF9" s="118">
        <v>0</v>
      </c>
      <c r="AG9" s="119">
        <f t="shared" si="12"/>
        <v>0</v>
      </c>
      <c r="AH9" s="118">
        <v>67358</v>
      </c>
      <c r="AI9" s="117"/>
      <c r="AJ9" s="118">
        <v>6647</v>
      </c>
      <c r="AK9" s="118">
        <f t="shared" si="13"/>
        <v>6647</v>
      </c>
      <c r="AL9" s="118">
        <f t="shared" si="14"/>
        <v>6647</v>
      </c>
      <c r="AM9" s="118">
        <f t="shared" si="15"/>
        <v>6647</v>
      </c>
      <c r="AN9" s="118">
        <f t="shared" si="16"/>
        <v>6647</v>
      </c>
      <c r="AO9" s="118">
        <f t="shared" si="17"/>
        <v>6647</v>
      </c>
    </row>
    <row r="10" spans="1:41" x14ac:dyDescent="0.2">
      <c r="A10" s="114">
        <v>4</v>
      </c>
      <c r="B10" s="114" t="s">
        <v>18</v>
      </c>
      <c r="C10" s="115">
        <v>18777273</v>
      </c>
      <c r="D10" s="116">
        <f t="shared" si="0"/>
        <v>366.18575217442179</v>
      </c>
      <c r="F10" s="116">
        <f t="shared" si="1"/>
        <v>104.99065919944384</v>
      </c>
      <c r="G10" s="115">
        <v>0</v>
      </c>
      <c r="H10" s="115">
        <v>16676650</v>
      </c>
      <c r="I10" s="116">
        <f t="shared" si="2"/>
        <v>325.2203674090253</v>
      </c>
      <c r="K10" s="116">
        <f t="shared" si="3"/>
        <v>114.17424120062414</v>
      </c>
      <c r="L10" s="115">
        <v>4591509</v>
      </c>
      <c r="M10" s="116">
        <f t="shared" si="4"/>
        <v>89.541499278442998</v>
      </c>
      <c r="O10" s="116">
        <f t="shared" si="5"/>
        <v>53.684371344117601</v>
      </c>
      <c r="P10" s="115">
        <v>0</v>
      </c>
      <c r="Q10" s="115">
        <v>4586653</v>
      </c>
      <c r="R10" s="115">
        <v>0</v>
      </c>
      <c r="S10" s="115">
        <v>1244467</v>
      </c>
      <c r="T10" s="116">
        <f t="shared" si="6"/>
        <v>24.269023752876478</v>
      </c>
      <c r="V10" s="116">
        <f t="shared" si="7"/>
        <v>114.10128461729145</v>
      </c>
      <c r="W10" s="115">
        <v>2845414</v>
      </c>
      <c r="X10" s="116">
        <f t="shared" si="8"/>
        <v>55.489956706579818</v>
      </c>
      <c r="Z10" s="116">
        <f t="shared" si="9"/>
        <v>88.868673756206789</v>
      </c>
      <c r="AA10" s="115">
        <f t="shared" si="10"/>
        <v>44135313</v>
      </c>
      <c r="AB10" s="115">
        <v>283358</v>
      </c>
      <c r="AC10" s="116">
        <f>IF(AA$10,AB10/AA$10*100,0)</f>
        <v>0.64202105012827249</v>
      </c>
      <c r="AD10" s="115">
        <v>7477</v>
      </c>
      <c r="AE10" s="116">
        <f t="shared" si="11"/>
        <v>1.6941082982690075E-2</v>
      </c>
      <c r="AF10" s="115">
        <v>2185586</v>
      </c>
      <c r="AG10" s="116">
        <f t="shared" si="12"/>
        <v>4.9520120090685662</v>
      </c>
      <c r="AH10" s="115">
        <v>1974364</v>
      </c>
      <c r="AI10" s="114"/>
      <c r="AJ10" s="115">
        <v>51278</v>
      </c>
      <c r="AK10" s="115">
        <f t="shared" si="13"/>
        <v>51278</v>
      </c>
      <c r="AL10" s="115">
        <f t="shared" si="14"/>
        <v>51278</v>
      </c>
      <c r="AM10" s="115">
        <f t="shared" si="15"/>
        <v>51278</v>
      </c>
      <c r="AN10" s="115">
        <f t="shared" si="16"/>
        <v>51278</v>
      </c>
      <c r="AO10" s="115">
        <f t="shared" si="17"/>
        <v>51278</v>
      </c>
    </row>
    <row r="11" spans="1:41" x14ac:dyDescent="0.2">
      <c r="A11" s="117">
        <v>5</v>
      </c>
      <c r="B11" s="117" t="s">
        <v>20</v>
      </c>
      <c r="C11" s="118">
        <v>67514812</v>
      </c>
      <c r="D11" s="119">
        <f t="shared" si="0"/>
        <v>267.95951722304028</v>
      </c>
      <c r="E11" s="169"/>
      <c r="F11" s="119">
        <f t="shared" si="1"/>
        <v>76.827801696149223</v>
      </c>
      <c r="G11" s="118">
        <v>0</v>
      </c>
      <c r="H11" s="118">
        <v>65370785</v>
      </c>
      <c r="I11" s="119">
        <f t="shared" si="2"/>
        <v>259.45008910179831</v>
      </c>
      <c r="J11" s="169"/>
      <c r="K11" s="119">
        <f t="shared" si="3"/>
        <v>91.084446182229115</v>
      </c>
      <c r="L11" s="118">
        <v>44138315</v>
      </c>
      <c r="M11" s="119">
        <f t="shared" si="4"/>
        <v>175.18054524744105</v>
      </c>
      <c r="N11" s="169"/>
      <c r="O11" s="119">
        <f t="shared" si="5"/>
        <v>105.02903702878619</v>
      </c>
      <c r="P11" s="118">
        <v>37354016</v>
      </c>
      <c r="Q11" s="118">
        <v>6180621</v>
      </c>
      <c r="R11" s="118">
        <v>603678</v>
      </c>
      <c r="S11" s="118">
        <v>8242480</v>
      </c>
      <c r="T11" s="119">
        <f t="shared" si="6"/>
        <v>32.713576415210412</v>
      </c>
      <c r="U11" s="169"/>
      <c r="V11" s="119">
        <f t="shared" si="7"/>
        <v>153.8035123048171</v>
      </c>
      <c r="W11" s="118">
        <v>1554320</v>
      </c>
      <c r="X11" s="119">
        <f t="shared" si="8"/>
        <v>6.168940184712592</v>
      </c>
      <c r="Y11" s="169"/>
      <c r="Z11" s="119">
        <f t="shared" si="9"/>
        <v>9.8797253635588174</v>
      </c>
      <c r="AA11" s="118">
        <f t="shared" si="10"/>
        <v>186820712</v>
      </c>
      <c r="AB11" s="118">
        <v>26325328</v>
      </c>
      <c r="AC11" s="119">
        <f>IF(AA$11,AB11/AA$11*100,0)</f>
        <v>14.091225602437484</v>
      </c>
      <c r="AD11" s="118">
        <v>2291322</v>
      </c>
      <c r="AE11" s="119">
        <f t="shared" si="11"/>
        <v>1.2264817832403936</v>
      </c>
      <c r="AF11" s="118">
        <v>504761</v>
      </c>
      <c r="AG11" s="119">
        <f t="shared" si="12"/>
        <v>0.27018471056892235</v>
      </c>
      <c r="AH11" s="118">
        <v>9093429</v>
      </c>
      <c r="AI11" s="117"/>
      <c r="AJ11" s="118">
        <v>251959</v>
      </c>
      <c r="AK11" s="118">
        <f t="shared" si="13"/>
        <v>251959</v>
      </c>
      <c r="AL11" s="118">
        <f t="shared" si="14"/>
        <v>251959</v>
      </c>
      <c r="AM11" s="118">
        <f t="shared" si="15"/>
        <v>251959</v>
      </c>
      <c r="AN11" s="118">
        <f t="shared" si="16"/>
        <v>251959</v>
      </c>
      <c r="AO11" s="118">
        <f t="shared" si="17"/>
        <v>251959</v>
      </c>
    </row>
    <row r="12" spans="1:41" x14ac:dyDescent="0.2">
      <c r="A12" s="114">
        <v>6</v>
      </c>
      <c r="B12" s="114" t="s">
        <v>22</v>
      </c>
      <c r="C12" s="115">
        <v>0</v>
      </c>
      <c r="D12" s="116">
        <f t="shared" si="0"/>
        <v>0</v>
      </c>
      <c r="F12" s="116">
        <f t="shared" si="1"/>
        <v>0</v>
      </c>
      <c r="G12" s="115">
        <v>0</v>
      </c>
      <c r="H12" s="115">
        <v>0</v>
      </c>
      <c r="I12" s="116">
        <f t="shared" si="2"/>
        <v>0</v>
      </c>
      <c r="K12" s="116">
        <f t="shared" si="3"/>
        <v>0</v>
      </c>
      <c r="L12" s="115">
        <v>0</v>
      </c>
      <c r="M12" s="116">
        <f t="shared" si="4"/>
        <v>0</v>
      </c>
      <c r="O12" s="116">
        <f t="shared" si="5"/>
        <v>0</v>
      </c>
      <c r="P12" s="115">
        <v>0</v>
      </c>
      <c r="Q12" s="115">
        <v>0</v>
      </c>
      <c r="R12" s="115">
        <v>0</v>
      </c>
      <c r="S12" s="115">
        <v>0</v>
      </c>
      <c r="T12" s="116">
        <f t="shared" si="6"/>
        <v>0</v>
      </c>
      <c r="V12" s="116">
        <f t="shared" si="7"/>
        <v>0</v>
      </c>
      <c r="W12" s="115">
        <v>0</v>
      </c>
      <c r="X12" s="116">
        <f t="shared" si="8"/>
        <v>0</v>
      </c>
      <c r="Z12" s="116">
        <f t="shared" si="9"/>
        <v>0</v>
      </c>
      <c r="AA12" s="115">
        <f t="shared" si="10"/>
        <v>0</v>
      </c>
      <c r="AB12" s="115">
        <v>0</v>
      </c>
      <c r="AC12" s="116">
        <f>IF(AA$12,AB12/AA$12*100,0)</f>
        <v>0</v>
      </c>
      <c r="AD12" s="115">
        <v>0</v>
      </c>
      <c r="AE12" s="116">
        <f t="shared" si="11"/>
        <v>0</v>
      </c>
      <c r="AF12" s="115">
        <v>0</v>
      </c>
      <c r="AG12" s="116">
        <f t="shared" si="12"/>
        <v>0</v>
      </c>
      <c r="AH12" s="115">
        <v>0</v>
      </c>
      <c r="AI12" s="114"/>
      <c r="AJ12" s="115">
        <v>0</v>
      </c>
      <c r="AK12" s="115">
        <f t="shared" si="13"/>
        <v>0</v>
      </c>
      <c r="AL12" s="115">
        <f t="shared" si="14"/>
        <v>0</v>
      </c>
      <c r="AM12" s="115">
        <f t="shared" si="15"/>
        <v>0</v>
      </c>
      <c r="AN12" s="115">
        <f t="shared" si="16"/>
        <v>0</v>
      </c>
      <c r="AO12" s="115">
        <f t="shared" si="17"/>
        <v>0</v>
      </c>
    </row>
    <row r="13" spans="1:41" x14ac:dyDescent="0.2">
      <c r="A13" s="117">
        <v>7</v>
      </c>
      <c r="B13" s="117" t="s">
        <v>254</v>
      </c>
      <c r="C13" s="118">
        <v>2034372</v>
      </c>
      <c r="D13" s="119">
        <f t="shared" si="0"/>
        <v>360.06584070796458</v>
      </c>
      <c r="E13" s="169"/>
      <c r="F13" s="119">
        <f t="shared" si="1"/>
        <v>103.23599360885166</v>
      </c>
      <c r="G13" s="118">
        <v>233606</v>
      </c>
      <c r="H13" s="118">
        <v>1732353</v>
      </c>
      <c r="I13" s="119">
        <f t="shared" si="2"/>
        <v>306.61115044247788</v>
      </c>
      <c r="J13" s="169"/>
      <c r="K13" s="119">
        <f t="shared" si="3"/>
        <v>107.64115336415068</v>
      </c>
      <c r="L13" s="118">
        <v>459504</v>
      </c>
      <c r="M13" s="119">
        <f t="shared" si="4"/>
        <v>81.32814159292036</v>
      </c>
      <c r="N13" s="169"/>
      <c r="O13" s="119">
        <f t="shared" si="5"/>
        <v>48.760074258131539</v>
      </c>
      <c r="P13" s="118">
        <v>459504</v>
      </c>
      <c r="Q13" s="118">
        <v>0</v>
      </c>
      <c r="R13" s="118">
        <v>0</v>
      </c>
      <c r="S13" s="118">
        <v>119322</v>
      </c>
      <c r="T13" s="119">
        <f t="shared" si="6"/>
        <v>21.118938053097345</v>
      </c>
      <c r="U13" s="169"/>
      <c r="V13" s="119">
        <f t="shared" si="7"/>
        <v>99.291095766709546</v>
      </c>
      <c r="W13" s="118">
        <v>852441</v>
      </c>
      <c r="X13" s="119">
        <f t="shared" si="8"/>
        <v>150.87451327433629</v>
      </c>
      <c r="Y13" s="169"/>
      <c r="Z13" s="119">
        <f t="shared" si="9"/>
        <v>241.6296334344338</v>
      </c>
      <c r="AA13" s="118">
        <f t="shared" si="10"/>
        <v>5197992</v>
      </c>
      <c r="AB13" s="118">
        <v>393375</v>
      </c>
      <c r="AC13" s="119">
        <f>IF(AA$13,AB13/AA$13*100,0)</f>
        <v>7.5678261913446576</v>
      </c>
      <c r="AD13" s="118">
        <v>4401</v>
      </c>
      <c r="AE13" s="119">
        <f t="shared" si="11"/>
        <v>8.4667309992012302E-2</v>
      </c>
      <c r="AF13" s="118">
        <v>1981153</v>
      </c>
      <c r="AG13" s="119">
        <f t="shared" si="12"/>
        <v>38.113813949694418</v>
      </c>
      <c r="AH13" s="118">
        <v>316946</v>
      </c>
      <c r="AI13" s="117"/>
      <c r="AJ13" s="118">
        <v>5650</v>
      </c>
      <c r="AK13" s="118">
        <f t="shared" si="13"/>
        <v>5650</v>
      </c>
      <c r="AL13" s="118">
        <f t="shared" si="14"/>
        <v>5650</v>
      </c>
      <c r="AM13" s="118">
        <f t="shared" si="15"/>
        <v>5650</v>
      </c>
      <c r="AN13" s="118">
        <f t="shared" si="16"/>
        <v>5650</v>
      </c>
      <c r="AO13" s="118">
        <f t="shared" si="17"/>
        <v>5650</v>
      </c>
    </row>
    <row r="14" spans="1:41" x14ac:dyDescent="0.2">
      <c r="A14" s="114">
        <v>8</v>
      </c>
      <c r="B14" s="114" t="s">
        <v>26</v>
      </c>
      <c r="C14" s="115">
        <v>18628402</v>
      </c>
      <c r="D14" s="116">
        <f t="shared" si="0"/>
        <v>439.88858977991879</v>
      </c>
      <c r="F14" s="116">
        <f t="shared" si="1"/>
        <v>126.1223101692633</v>
      </c>
      <c r="G14" s="115">
        <v>0</v>
      </c>
      <c r="H14" s="115">
        <v>12580065</v>
      </c>
      <c r="I14" s="116">
        <f t="shared" si="2"/>
        <v>297.06396996316238</v>
      </c>
      <c r="K14" s="116">
        <f t="shared" si="3"/>
        <v>104.28945034654625</v>
      </c>
      <c r="L14" s="115">
        <v>11380621</v>
      </c>
      <c r="M14" s="116">
        <f t="shared" si="4"/>
        <v>268.74045999811091</v>
      </c>
      <c r="O14" s="116">
        <f t="shared" si="5"/>
        <v>161.12263884329317</v>
      </c>
      <c r="P14" s="115">
        <v>6469261</v>
      </c>
      <c r="Q14" s="115">
        <v>4911360</v>
      </c>
      <c r="R14" s="115">
        <v>0</v>
      </c>
      <c r="S14" s="115">
        <v>1442015</v>
      </c>
      <c r="T14" s="116">
        <f t="shared" si="6"/>
        <v>34.051549069613678</v>
      </c>
      <c r="V14" s="116">
        <f t="shared" si="7"/>
        <v>160.09401662030797</v>
      </c>
      <c r="W14" s="115">
        <v>1857061</v>
      </c>
      <c r="X14" s="116">
        <f t="shared" si="8"/>
        <v>43.852389723245487</v>
      </c>
      <c r="Z14" s="116">
        <f t="shared" si="9"/>
        <v>70.230793949836197</v>
      </c>
      <c r="AA14" s="115">
        <f t="shared" si="10"/>
        <v>45888164</v>
      </c>
      <c r="AB14" s="115">
        <v>3602627</v>
      </c>
      <c r="AC14" s="116">
        <f>IF(AA$14,AB14/AA$14*100,0)</f>
        <v>7.8508850343195258</v>
      </c>
      <c r="AD14" s="115">
        <v>534106</v>
      </c>
      <c r="AE14" s="116">
        <f t="shared" si="11"/>
        <v>1.1639297662900612</v>
      </c>
      <c r="AF14" s="115">
        <v>1098</v>
      </c>
      <c r="AG14" s="116">
        <f t="shared" si="12"/>
        <v>2.3927738751979705E-3</v>
      </c>
      <c r="AH14" s="115">
        <v>21569</v>
      </c>
      <c r="AI14" s="114"/>
      <c r="AJ14" s="115">
        <v>42348</v>
      </c>
      <c r="AK14" s="115">
        <f t="shared" si="13"/>
        <v>42348</v>
      </c>
      <c r="AL14" s="115">
        <f t="shared" si="14"/>
        <v>42348</v>
      </c>
      <c r="AM14" s="115">
        <f t="shared" si="15"/>
        <v>42348</v>
      </c>
      <c r="AN14" s="115">
        <f t="shared" si="16"/>
        <v>42348</v>
      </c>
      <c r="AO14" s="115">
        <f t="shared" si="17"/>
        <v>42348</v>
      </c>
    </row>
    <row r="15" spans="1:41" x14ac:dyDescent="0.2">
      <c r="A15" s="117">
        <v>9</v>
      </c>
      <c r="B15" s="117" t="s">
        <v>28</v>
      </c>
      <c r="C15" s="118">
        <v>0</v>
      </c>
      <c r="D15" s="119">
        <f t="shared" si="0"/>
        <v>0</v>
      </c>
      <c r="E15" s="169"/>
      <c r="F15" s="119">
        <f t="shared" si="1"/>
        <v>0</v>
      </c>
      <c r="G15" s="118">
        <v>0</v>
      </c>
      <c r="H15" s="118">
        <v>0</v>
      </c>
      <c r="I15" s="119">
        <f t="shared" si="2"/>
        <v>0</v>
      </c>
      <c r="J15" s="169"/>
      <c r="K15" s="119">
        <f t="shared" si="3"/>
        <v>0</v>
      </c>
      <c r="L15" s="118">
        <v>0</v>
      </c>
      <c r="M15" s="119">
        <f t="shared" si="4"/>
        <v>0</v>
      </c>
      <c r="N15" s="169"/>
      <c r="O15" s="119">
        <f t="shared" si="5"/>
        <v>0</v>
      </c>
      <c r="P15" s="118">
        <v>0</v>
      </c>
      <c r="Q15" s="118">
        <v>0</v>
      </c>
      <c r="R15" s="118">
        <v>0</v>
      </c>
      <c r="S15" s="118">
        <v>0</v>
      </c>
      <c r="T15" s="119">
        <f t="shared" si="6"/>
        <v>0</v>
      </c>
      <c r="U15" s="169"/>
      <c r="V15" s="119">
        <f t="shared" si="7"/>
        <v>0</v>
      </c>
      <c r="W15" s="118">
        <v>0</v>
      </c>
      <c r="X15" s="119">
        <f t="shared" si="8"/>
        <v>0</v>
      </c>
      <c r="Y15" s="169"/>
      <c r="Z15" s="119">
        <f t="shared" si="9"/>
        <v>0</v>
      </c>
      <c r="AA15" s="118">
        <f t="shared" si="10"/>
        <v>0</v>
      </c>
      <c r="AB15" s="118">
        <v>0</v>
      </c>
      <c r="AC15" s="119">
        <f>IF(AA$15,AB15/AA$15*100,0)</f>
        <v>0</v>
      </c>
      <c r="AD15" s="118">
        <v>0</v>
      </c>
      <c r="AE15" s="119">
        <f t="shared" si="11"/>
        <v>0</v>
      </c>
      <c r="AF15" s="118">
        <v>0</v>
      </c>
      <c r="AG15" s="119">
        <f t="shared" si="12"/>
        <v>0</v>
      </c>
      <c r="AH15" s="118">
        <v>0</v>
      </c>
      <c r="AI15" s="117"/>
      <c r="AJ15" s="118">
        <v>0</v>
      </c>
      <c r="AK15" s="118">
        <f t="shared" si="13"/>
        <v>0</v>
      </c>
      <c r="AL15" s="118">
        <f t="shared" si="14"/>
        <v>0</v>
      </c>
      <c r="AM15" s="118">
        <f t="shared" si="15"/>
        <v>0</v>
      </c>
      <c r="AN15" s="118">
        <f t="shared" si="16"/>
        <v>0</v>
      </c>
      <c r="AO15" s="118">
        <f t="shared" si="17"/>
        <v>0</v>
      </c>
    </row>
    <row r="16" spans="1:41" x14ac:dyDescent="0.2">
      <c r="A16" s="114">
        <v>10</v>
      </c>
      <c r="B16" s="114" t="s">
        <v>30</v>
      </c>
      <c r="C16" s="115">
        <v>16811371</v>
      </c>
      <c r="D16" s="116">
        <f t="shared" si="0"/>
        <v>700.38624338624334</v>
      </c>
      <c r="F16" s="116">
        <f t="shared" si="1"/>
        <v>200.8106895221801</v>
      </c>
      <c r="G16" s="115">
        <v>0</v>
      </c>
      <c r="H16" s="115">
        <v>14495890</v>
      </c>
      <c r="I16" s="116">
        <f t="shared" si="2"/>
        <v>603.91992667583224</v>
      </c>
      <c r="K16" s="116">
        <f t="shared" si="3"/>
        <v>212.01654719069171</v>
      </c>
      <c r="L16" s="115">
        <v>1013340</v>
      </c>
      <c r="M16" s="116">
        <f t="shared" si="4"/>
        <v>42.217222847144107</v>
      </c>
      <c r="O16" s="116">
        <f t="shared" si="5"/>
        <v>25.311225372670123</v>
      </c>
      <c r="P16" s="115">
        <v>0</v>
      </c>
      <c r="Q16" s="115">
        <v>1013340</v>
      </c>
      <c r="R16" s="115">
        <v>0</v>
      </c>
      <c r="S16" s="115">
        <v>2352017</v>
      </c>
      <c r="T16" s="116">
        <f t="shared" si="6"/>
        <v>97.988459775861344</v>
      </c>
      <c r="V16" s="116">
        <f t="shared" si="7"/>
        <v>460.69463905693328</v>
      </c>
      <c r="W16" s="115">
        <v>0</v>
      </c>
      <c r="X16" s="116">
        <f t="shared" si="8"/>
        <v>0</v>
      </c>
      <c r="Z16" s="116">
        <f t="shared" si="9"/>
        <v>0</v>
      </c>
      <c r="AA16" s="115">
        <f t="shared" si="10"/>
        <v>34672618</v>
      </c>
      <c r="AB16" s="115">
        <v>985661</v>
      </c>
      <c r="AC16" s="116">
        <f>IF(AA$16,AB16/AA$16*100,0)</f>
        <v>2.8427648584251699</v>
      </c>
      <c r="AD16" s="115">
        <v>258651</v>
      </c>
      <c r="AE16" s="116">
        <f t="shared" si="11"/>
        <v>0.74598058906310449</v>
      </c>
      <c r="AF16" s="115">
        <v>15072</v>
      </c>
      <c r="AG16" s="116">
        <f t="shared" si="12"/>
        <v>4.3469460540879835E-2</v>
      </c>
      <c r="AH16" s="115">
        <v>1500352</v>
      </c>
      <c r="AI16" s="114"/>
      <c r="AJ16" s="115">
        <v>24003</v>
      </c>
      <c r="AK16" s="115">
        <f t="shared" si="13"/>
        <v>24003</v>
      </c>
      <c r="AL16" s="115">
        <f t="shared" si="14"/>
        <v>24003</v>
      </c>
      <c r="AM16" s="115">
        <f t="shared" si="15"/>
        <v>24003</v>
      </c>
      <c r="AN16" s="115">
        <f t="shared" si="16"/>
        <v>24003</v>
      </c>
      <c r="AO16" s="115">
        <f t="shared" si="17"/>
        <v>0</v>
      </c>
    </row>
    <row r="17" spans="1:41" x14ac:dyDescent="0.2">
      <c r="A17" s="117">
        <v>11</v>
      </c>
      <c r="B17" s="117" t="s">
        <v>32</v>
      </c>
      <c r="C17" s="118">
        <v>7098588</v>
      </c>
      <c r="D17" s="119">
        <f t="shared" si="0"/>
        <v>487.33955787450225</v>
      </c>
      <c r="E17" s="169"/>
      <c r="F17" s="119">
        <f t="shared" si="1"/>
        <v>139.72717707170113</v>
      </c>
      <c r="G17" s="118">
        <v>0</v>
      </c>
      <c r="H17" s="118">
        <v>2925904</v>
      </c>
      <c r="I17" s="119">
        <f t="shared" si="2"/>
        <v>200.87216806261156</v>
      </c>
      <c r="J17" s="169"/>
      <c r="K17" s="119">
        <f t="shared" si="3"/>
        <v>70.519652719131827</v>
      </c>
      <c r="L17" s="118">
        <v>1896344</v>
      </c>
      <c r="M17" s="119">
        <f t="shared" si="4"/>
        <v>130.1897569682823</v>
      </c>
      <c r="N17" s="169"/>
      <c r="O17" s="119">
        <f t="shared" si="5"/>
        <v>78.054927766530241</v>
      </c>
      <c r="P17" s="118">
        <v>0</v>
      </c>
      <c r="Q17" s="118">
        <v>1629078</v>
      </c>
      <c r="R17" s="118">
        <v>242266</v>
      </c>
      <c r="S17" s="118">
        <v>1213939</v>
      </c>
      <c r="T17" s="119">
        <f t="shared" si="6"/>
        <v>83.340587669916246</v>
      </c>
      <c r="U17" s="169"/>
      <c r="V17" s="119">
        <f t="shared" si="7"/>
        <v>391.82738501256608</v>
      </c>
      <c r="W17" s="118">
        <v>467480</v>
      </c>
      <c r="X17" s="119">
        <f t="shared" si="8"/>
        <v>32.093917341754768</v>
      </c>
      <c r="Y17" s="169"/>
      <c r="Z17" s="119">
        <f t="shared" si="9"/>
        <v>51.399280862384856</v>
      </c>
      <c r="AA17" s="118">
        <f t="shared" si="10"/>
        <v>13602255</v>
      </c>
      <c r="AB17" s="118">
        <v>590519</v>
      </c>
      <c r="AC17" s="119">
        <f>IF(AA$17,AB17/AA$17*100,0)</f>
        <v>4.3413316394965396</v>
      </c>
      <c r="AD17" s="118">
        <v>15573</v>
      </c>
      <c r="AE17" s="119">
        <f t="shared" si="11"/>
        <v>0.11448836975927888</v>
      </c>
      <c r="AF17" s="118">
        <v>32333</v>
      </c>
      <c r="AG17" s="119">
        <f t="shared" si="12"/>
        <v>0.23770323376528379</v>
      </c>
      <c r="AH17" s="118">
        <v>1112557</v>
      </c>
      <c r="AI17" s="117"/>
      <c r="AJ17" s="118">
        <v>14566</v>
      </c>
      <c r="AK17" s="118">
        <f t="shared" si="13"/>
        <v>14566</v>
      </c>
      <c r="AL17" s="118">
        <f t="shared" si="14"/>
        <v>14566</v>
      </c>
      <c r="AM17" s="118">
        <f t="shared" si="15"/>
        <v>14566</v>
      </c>
      <c r="AN17" s="118">
        <f t="shared" si="16"/>
        <v>14566</v>
      </c>
      <c r="AO17" s="118">
        <f t="shared" si="17"/>
        <v>14566</v>
      </c>
    </row>
    <row r="18" spans="1:41" x14ac:dyDescent="0.2">
      <c r="A18" s="114">
        <v>12</v>
      </c>
      <c r="B18" s="114" t="s">
        <v>34</v>
      </c>
      <c r="C18" s="115">
        <v>3196671</v>
      </c>
      <c r="D18" s="116">
        <f t="shared" si="0"/>
        <v>400.23425566545637</v>
      </c>
      <c r="F18" s="116">
        <f t="shared" si="1"/>
        <v>114.75284903083724</v>
      </c>
      <c r="G18" s="115">
        <v>0</v>
      </c>
      <c r="H18" s="115">
        <v>3945534</v>
      </c>
      <c r="I18" s="116">
        <f t="shared" si="2"/>
        <v>493.99449104795292</v>
      </c>
      <c r="K18" s="116">
        <f t="shared" si="3"/>
        <v>173.42531964412055</v>
      </c>
      <c r="L18" s="115">
        <v>2593906</v>
      </c>
      <c r="M18" s="116">
        <f t="shared" si="4"/>
        <v>324.76599474145485</v>
      </c>
      <c r="O18" s="116">
        <f t="shared" si="5"/>
        <v>194.71260144333351</v>
      </c>
      <c r="P18" s="115">
        <v>0</v>
      </c>
      <c r="Q18" s="115">
        <v>1640924</v>
      </c>
      <c r="R18" s="115">
        <v>0</v>
      </c>
      <c r="S18" s="115">
        <v>321870</v>
      </c>
      <c r="T18" s="116">
        <f t="shared" si="6"/>
        <v>40.299236258920743</v>
      </c>
      <c r="V18" s="116">
        <f t="shared" si="7"/>
        <v>189.46763879175765</v>
      </c>
      <c r="W18" s="115">
        <v>109785</v>
      </c>
      <c r="X18" s="116">
        <f t="shared" si="8"/>
        <v>13.745461374733942</v>
      </c>
      <c r="Z18" s="116">
        <f t="shared" si="9"/>
        <v>22.01372996196492</v>
      </c>
      <c r="AA18" s="115">
        <f t="shared" si="10"/>
        <v>10167766</v>
      </c>
      <c r="AB18" s="115">
        <v>1549837</v>
      </c>
      <c r="AC18" s="116">
        <f>IF(AA$18,AB18/AA$18*100,0)</f>
        <v>15.242650155402867</v>
      </c>
      <c r="AD18" s="115">
        <v>65731</v>
      </c>
      <c r="AE18" s="116">
        <f t="shared" si="11"/>
        <v>0.64646452327876158</v>
      </c>
      <c r="AF18" s="115">
        <v>0</v>
      </c>
      <c r="AG18" s="116">
        <f t="shared" si="12"/>
        <v>0</v>
      </c>
      <c r="AH18" s="115">
        <v>1270229</v>
      </c>
      <c r="AI18" s="114"/>
      <c r="AJ18" s="115">
        <v>7987</v>
      </c>
      <c r="AK18" s="115">
        <f t="shared" si="13"/>
        <v>7987</v>
      </c>
      <c r="AL18" s="115">
        <f t="shared" si="14"/>
        <v>7987</v>
      </c>
      <c r="AM18" s="115">
        <f t="shared" si="15"/>
        <v>7987</v>
      </c>
      <c r="AN18" s="115">
        <f t="shared" si="16"/>
        <v>7987</v>
      </c>
      <c r="AO18" s="115">
        <f t="shared" si="17"/>
        <v>7987</v>
      </c>
    </row>
    <row r="19" spans="1:41" x14ac:dyDescent="0.2">
      <c r="A19" s="117">
        <v>13</v>
      </c>
      <c r="B19" s="117" t="s">
        <v>36</v>
      </c>
      <c r="C19" s="118">
        <v>10794828</v>
      </c>
      <c r="D19" s="119">
        <f t="shared" si="0"/>
        <v>390.16980518307008</v>
      </c>
      <c r="E19" s="169"/>
      <c r="F19" s="119">
        <f t="shared" si="1"/>
        <v>111.86722804653803</v>
      </c>
      <c r="G19" s="118">
        <v>0</v>
      </c>
      <c r="H19" s="118">
        <v>11612007</v>
      </c>
      <c r="I19" s="119">
        <f t="shared" si="2"/>
        <v>419.70603968626887</v>
      </c>
      <c r="J19" s="169"/>
      <c r="K19" s="119">
        <f t="shared" si="3"/>
        <v>147.34507248197937</v>
      </c>
      <c r="L19" s="118">
        <v>9166952</v>
      </c>
      <c r="M19" s="119">
        <f t="shared" si="4"/>
        <v>331.33162251057217</v>
      </c>
      <c r="N19" s="169"/>
      <c r="O19" s="119">
        <f t="shared" si="5"/>
        <v>198.64900637406265</v>
      </c>
      <c r="P19" s="118">
        <v>0</v>
      </c>
      <c r="Q19" s="118">
        <v>9166952</v>
      </c>
      <c r="R19" s="118">
        <v>0</v>
      </c>
      <c r="S19" s="118">
        <v>894474</v>
      </c>
      <c r="T19" s="119">
        <f t="shared" si="6"/>
        <v>32.329996024144286</v>
      </c>
      <c r="U19" s="169"/>
      <c r="V19" s="119">
        <f t="shared" si="7"/>
        <v>152.000101676507</v>
      </c>
      <c r="W19" s="118">
        <v>2291593</v>
      </c>
      <c r="X19" s="119">
        <f t="shared" si="8"/>
        <v>82.827664726931005</v>
      </c>
      <c r="Y19" s="169"/>
      <c r="Z19" s="119">
        <f t="shared" si="9"/>
        <v>132.65075612742891</v>
      </c>
      <c r="AA19" s="118">
        <f t="shared" si="10"/>
        <v>34759854</v>
      </c>
      <c r="AB19" s="118">
        <v>5381810</v>
      </c>
      <c r="AC19" s="119">
        <f>IF(AA$19,AB19/AA$19*100,0)</f>
        <v>15.482832580366996</v>
      </c>
      <c r="AD19" s="118">
        <v>1080828</v>
      </c>
      <c r="AE19" s="119">
        <f t="shared" si="11"/>
        <v>3.1094146713044308</v>
      </c>
      <c r="AF19" s="118">
        <v>149111</v>
      </c>
      <c r="AG19" s="119">
        <f t="shared" si="12"/>
        <v>0.42897475921504158</v>
      </c>
      <c r="AH19" s="118">
        <v>1687244</v>
      </c>
      <c r="AI19" s="117"/>
      <c r="AJ19" s="118">
        <v>27667</v>
      </c>
      <c r="AK19" s="118">
        <f t="shared" si="13"/>
        <v>27667</v>
      </c>
      <c r="AL19" s="118">
        <f t="shared" si="14"/>
        <v>27667</v>
      </c>
      <c r="AM19" s="118">
        <f t="shared" si="15"/>
        <v>27667</v>
      </c>
      <c r="AN19" s="118">
        <f t="shared" si="16"/>
        <v>27667</v>
      </c>
      <c r="AO19" s="118">
        <f t="shared" si="17"/>
        <v>27667</v>
      </c>
    </row>
    <row r="20" spans="1:41" x14ac:dyDescent="0.2">
      <c r="A20" s="114">
        <v>14</v>
      </c>
      <c r="B20" s="114" t="s">
        <v>38</v>
      </c>
      <c r="C20" s="115">
        <v>2142669</v>
      </c>
      <c r="D20" s="116">
        <f t="shared" si="0"/>
        <v>316.12112717615815</v>
      </c>
      <c r="F20" s="116">
        <f t="shared" si="1"/>
        <v>90.636419718719964</v>
      </c>
      <c r="G20" s="115">
        <v>0</v>
      </c>
      <c r="H20" s="115">
        <v>776836</v>
      </c>
      <c r="I20" s="116">
        <f t="shared" si="2"/>
        <v>114.61138979049868</v>
      </c>
      <c r="K20" s="116">
        <f t="shared" si="3"/>
        <v>40.236312893102038</v>
      </c>
      <c r="L20" s="115">
        <v>2571</v>
      </c>
      <c r="M20" s="116">
        <f t="shared" si="4"/>
        <v>0.3793154322809088</v>
      </c>
      <c r="O20" s="116">
        <f t="shared" si="5"/>
        <v>0.22741757383132449</v>
      </c>
      <c r="P20" s="115">
        <v>0</v>
      </c>
      <c r="Q20" s="115">
        <v>0</v>
      </c>
      <c r="R20" s="115">
        <v>2571</v>
      </c>
      <c r="S20" s="115">
        <v>311002</v>
      </c>
      <c r="T20" s="116">
        <f t="shared" si="6"/>
        <v>45.8840365889643</v>
      </c>
      <c r="V20" s="116">
        <f t="shared" si="7"/>
        <v>215.72468557195683</v>
      </c>
      <c r="W20" s="115">
        <v>444371</v>
      </c>
      <c r="X20" s="116">
        <f t="shared" si="8"/>
        <v>65.560784892298614</v>
      </c>
      <c r="Z20" s="116">
        <f t="shared" si="9"/>
        <v>104.99737879780456</v>
      </c>
      <c r="AA20" s="115">
        <f t="shared" si="10"/>
        <v>3677449</v>
      </c>
      <c r="AB20" s="115">
        <v>448485</v>
      </c>
      <c r="AC20" s="116">
        <f>IF(AA$20,AB20/AA$20*100,0)</f>
        <v>12.195546423621375</v>
      </c>
      <c r="AD20" s="115">
        <v>52905</v>
      </c>
      <c r="AE20" s="116">
        <f t="shared" si="11"/>
        <v>1.4386331394398673</v>
      </c>
      <c r="AF20" s="115">
        <v>1372235</v>
      </c>
      <c r="AG20" s="116">
        <f t="shared" si="12"/>
        <v>37.314861470546568</v>
      </c>
      <c r="AH20" s="115">
        <v>75039</v>
      </c>
      <c r="AI20" s="114"/>
      <c r="AJ20" s="115">
        <v>6778</v>
      </c>
      <c r="AK20" s="115">
        <f t="shared" si="13"/>
        <v>6778</v>
      </c>
      <c r="AL20" s="115">
        <f t="shared" si="14"/>
        <v>6778</v>
      </c>
      <c r="AM20" s="115">
        <f t="shared" si="15"/>
        <v>6778</v>
      </c>
      <c r="AN20" s="115">
        <f t="shared" si="16"/>
        <v>6778</v>
      </c>
      <c r="AO20" s="115">
        <f t="shared" si="17"/>
        <v>6778</v>
      </c>
    </row>
    <row r="21" spans="1:41" x14ac:dyDescent="0.2">
      <c r="A21" s="117">
        <v>15</v>
      </c>
      <c r="B21" s="117" t="s">
        <v>40</v>
      </c>
      <c r="C21" s="118">
        <v>41053328</v>
      </c>
      <c r="D21" s="119">
        <f t="shared" si="0"/>
        <v>301.00616627684457</v>
      </c>
      <c r="E21" s="169"/>
      <c r="F21" s="119">
        <f t="shared" si="1"/>
        <v>86.302745622528292</v>
      </c>
      <c r="G21" s="118">
        <v>0</v>
      </c>
      <c r="H21" s="118">
        <v>42012850</v>
      </c>
      <c r="I21" s="119">
        <f t="shared" si="2"/>
        <v>308.04145556394673</v>
      </c>
      <c r="J21" s="169"/>
      <c r="K21" s="119">
        <f t="shared" si="3"/>
        <v>108.14328674291194</v>
      </c>
      <c r="L21" s="118">
        <v>15113335</v>
      </c>
      <c r="M21" s="119">
        <f t="shared" si="4"/>
        <v>110.81213752043817</v>
      </c>
      <c r="N21" s="169"/>
      <c r="O21" s="119">
        <f t="shared" si="5"/>
        <v>66.437126785019274</v>
      </c>
      <c r="P21" s="118">
        <v>10808556</v>
      </c>
      <c r="Q21" s="118">
        <v>0</v>
      </c>
      <c r="R21" s="118">
        <v>1847385</v>
      </c>
      <c r="S21" s="118">
        <v>384637</v>
      </c>
      <c r="T21" s="119">
        <f t="shared" si="6"/>
        <v>2.8201881410984919</v>
      </c>
      <c r="U21" s="169"/>
      <c r="V21" s="119">
        <f t="shared" si="7"/>
        <v>13.259169097135578</v>
      </c>
      <c r="W21" s="118">
        <v>9253363</v>
      </c>
      <c r="X21" s="119">
        <f t="shared" si="8"/>
        <v>67.846370988437315</v>
      </c>
      <c r="Y21" s="169"/>
      <c r="Z21" s="119">
        <f t="shared" si="9"/>
        <v>108.65780704779428</v>
      </c>
      <c r="AA21" s="118">
        <f t="shared" si="10"/>
        <v>107817513</v>
      </c>
      <c r="AB21" s="118">
        <v>19211234</v>
      </c>
      <c r="AC21" s="119">
        <f>IF(AA$21,AB21/AA$21*100,0)</f>
        <v>17.818287090335687</v>
      </c>
      <c r="AD21" s="118">
        <v>2490106</v>
      </c>
      <c r="AE21" s="119">
        <f t="shared" si="11"/>
        <v>2.3095561478959361</v>
      </c>
      <c r="AF21" s="118">
        <v>207925</v>
      </c>
      <c r="AG21" s="119">
        <f t="shared" si="12"/>
        <v>0.1928490040388893</v>
      </c>
      <c r="AH21" s="118">
        <v>5361971</v>
      </c>
      <c r="AI21" s="117"/>
      <c r="AJ21" s="118">
        <v>136387</v>
      </c>
      <c r="AK21" s="118">
        <f t="shared" si="13"/>
        <v>136387</v>
      </c>
      <c r="AL21" s="118">
        <f t="shared" si="14"/>
        <v>136387</v>
      </c>
      <c r="AM21" s="118">
        <f t="shared" si="15"/>
        <v>136387</v>
      </c>
      <c r="AN21" s="118">
        <f t="shared" si="16"/>
        <v>136387</v>
      </c>
      <c r="AO21" s="118">
        <f t="shared" si="17"/>
        <v>136387</v>
      </c>
    </row>
    <row r="22" spans="1:41" x14ac:dyDescent="0.2">
      <c r="A22" s="114">
        <v>16</v>
      </c>
      <c r="B22" s="114" t="s">
        <v>42</v>
      </c>
      <c r="C22" s="115">
        <v>12676221</v>
      </c>
      <c r="D22" s="116">
        <f t="shared" si="0"/>
        <v>227.58026929982046</v>
      </c>
      <c r="F22" s="116">
        <f t="shared" si="1"/>
        <v>65.250497466635437</v>
      </c>
      <c r="G22" s="115">
        <v>0</v>
      </c>
      <c r="H22" s="115">
        <v>10742780</v>
      </c>
      <c r="I22" s="116">
        <f t="shared" si="2"/>
        <v>192.86858168761222</v>
      </c>
      <c r="K22" s="116">
        <f t="shared" si="3"/>
        <v>67.70985513932672</v>
      </c>
      <c r="L22" s="115">
        <v>9069311</v>
      </c>
      <c r="M22" s="116">
        <f t="shared" si="4"/>
        <v>162.82425493716337</v>
      </c>
      <c r="O22" s="116">
        <f t="shared" si="5"/>
        <v>97.620855539777239</v>
      </c>
      <c r="P22" s="115">
        <v>3749485</v>
      </c>
      <c r="Q22" s="115">
        <v>5281575</v>
      </c>
      <c r="R22" s="115">
        <v>0</v>
      </c>
      <c r="S22" s="115">
        <v>924325</v>
      </c>
      <c r="T22" s="116">
        <f t="shared" si="6"/>
        <v>16.594703770197487</v>
      </c>
      <c r="V22" s="116">
        <f t="shared" si="7"/>
        <v>78.020320772009597</v>
      </c>
      <c r="W22" s="115">
        <v>4814513</v>
      </c>
      <c r="X22" s="116">
        <f t="shared" si="8"/>
        <v>86.436499102333926</v>
      </c>
      <c r="Z22" s="116">
        <f t="shared" si="9"/>
        <v>138.43040245953424</v>
      </c>
      <c r="AA22" s="115">
        <f t="shared" si="10"/>
        <v>38227150</v>
      </c>
      <c r="AB22" s="115">
        <v>4072559</v>
      </c>
      <c r="AC22" s="116">
        <f>IF(AA$22,AB22/AA$22*100,0)</f>
        <v>10.653577365825075</v>
      </c>
      <c r="AD22" s="115">
        <v>433921</v>
      </c>
      <c r="AE22" s="116">
        <f t="shared" si="11"/>
        <v>1.1351120865667463</v>
      </c>
      <c r="AF22" s="115">
        <v>650195</v>
      </c>
      <c r="AG22" s="116">
        <f t="shared" si="12"/>
        <v>1.7008722857968748</v>
      </c>
      <c r="AH22" s="115">
        <v>538306</v>
      </c>
      <c r="AI22" s="114"/>
      <c r="AJ22" s="115">
        <v>55700</v>
      </c>
      <c r="AK22" s="115">
        <f t="shared" si="13"/>
        <v>55700</v>
      </c>
      <c r="AL22" s="115">
        <f t="shared" si="14"/>
        <v>55700</v>
      </c>
      <c r="AM22" s="115">
        <f t="shared" si="15"/>
        <v>55700</v>
      </c>
      <c r="AN22" s="115">
        <f t="shared" si="16"/>
        <v>55700</v>
      </c>
      <c r="AO22" s="115">
        <f t="shared" si="17"/>
        <v>55700</v>
      </c>
    </row>
    <row r="23" spans="1:41" x14ac:dyDescent="0.2">
      <c r="A23" s="117">
        <v>17</v>
      </c>
      <c r="B23" s="117" t="s">
        <v>44</v>
      </c>
      <c r="C23" s="118">
        <v>0</v>
      </c>
      <c r="D23" s="119">
        <f t="shared" si="0"/>
        <v>0</v>
      </c>
      <c r="E23" s="169"/>
      <c r="F23" s="119">
        <f t="shared" si="1"/>
        <v>0</v>
      </c>
      <c r="G23" s="118">
        <v>0</v>
      </c>
      <c r="H23" s="118">
        <v>0</v>
      </c>
      <c r="I23" s="119">
        <f t="shared" si="2"/>
        <v>0</v>
      </c>
      <c r="J23" s="169"/>
      <c r="K23" s="119">
        <f t="shared" si="3"/>
        <v>0</v>
      </c>
      <c r="L23" s="118">
        <v>0</v>
      </c>
      <c r="M23" s="119">
        <f t="shared" si="4"/>
        <v>0</v>
      </c>
      <c r="N23" s="169"/>
      <c r="O23" s="119">
        <f t="shared" si="5"/>
        <v>0</v>
      </c>
      <c r="P23" s="118">
        <v>0</v>
      </c>
      <c r="Q23" s="118">
        <v>0</v>
      </c>
      <c r="R23" s="118">
        <v>0</v>
      </c>
      <c r="S23" s="118">
        <v>0</v>
      </c>
      <c r="T23" s="119">
        <f t="shared" si="6"/>
        <v>0</v>
      </c>
      <c r="U23" s="169"/>
      <c r="V23" s="119">
        <f t="shared" si="7"/>
        <v>0</v>
      </c>
      <c r="W23" s="118">
        <v>0</v>
      </c>
      <c r="X23" s="119">
        <f t="shared" si="8"/>
        <v>0</v>
      </c>
      <c r="Y23" s="169"/>
      <c r="Z23" s="119">
        <f t="shared" si="9"/>
        <v>0</v>
      </c>
      <c r="AA23" s="118">
        <f t="shared" si="10"/>
        <v>0</v>
      </c>
      <c r="AB23" s="118">
        <v>0</v>
      </c>
      <c r="AC23" s="119">
        <f>IF(AA$23,AB23/AA$23*100,0)</f>
        <v>0</v>
      </c>
      <c r="AD23" s="118">
        <v>0</v>
      </c>
      <c r="AE23" s="119">
        <f t="shared" si="11"/>
        <v>0</v>
      </c>
      <c r="AF23" s="118">
        <v>0</v>
      </c>
      <c r="AG23" s="119">
        <f t="shared" si="12"/>
        <v>0</v>
      </c>
      <c r="AH23" s="118">
        <v>0</v>
      </c>
      <c r="AI23" s="117"/>
      <c r="AJ23" s="118">
        <v>0</v>
      </c>
      <c r="AK23" s="118">
        <f t="shared" si="13"/>
        <v>0</v>
      </c>
      <c r="AL23" s="118">
        <f t="shared" si="14"/>
        <v>0</v>
      </c>
      <c r="AM23" s="118">
        <f t="shared" si="15"/>
        <v>0</v>
      </c>
      <c r="AN23" s="118">
        <f t="shared" si="16"/>
        <v>0</v>
      </c>
      <c r="AO23" s="118">
        <f t="shared" si="17"/>
        <v>0</v>
      </c>
    </row>
    <row r="24" spans="1:41" x14ac:dyDescent="0.2">
      <c r="A24" s="114">
        <v>18</v>
      </c>
      <c r="B24" s="114" t="s">
        <v>46</v>
      </c>
      <c r="C24" s="115">
        <v>2724845</v>
      </c>
      <c r="D24" s="116">
        <f t="shared" si="0"/>
        <v>375.11632709251103</v>
      </c>
      <c r="F24" s="116">
        <f t="shared" si="1"/>
        <v>107.5511819453796</v>
      </c>
      <c r="G24" s="115">
        <v>0</v>
      </c>
      <c r="H24" s="115">
        <v>3098933</v>
      </c>
      <c r="I24" s="116">
        <f t="shared" si="2"/>
        <v>426.61522577092512</v>
      </c>
      <c r="K24" s="116">
        <f t="shared" si="3"/>
        <v>149.77066189021409</v>
      </c>
      <c r="L24" s="115">
        <v>188717</v>
      </c>
      <c r="M24" s="116">
        <f t="shared" si="4"/>
        <v>25.97976321585903</v>
      </c>
      <c r="O24" s="116">
        <f t="shared" si="5"/>
        <v>15.576098983727841</v>
      </c>
      <c r="P24" s="115">
        <v>0</v>
      </c>
      <c r="Q24" s="115">
        <v>134421</v>
      </c>
      <c r="R24" s="115">
        <v>0</v>
      </c>
      <c r="S24" s="115">
        <v>0</v>
      </c>
      <c r="T24" s="116">
        <f t="shared" si="6"/>
        <v>0</v>
      </c>
      <c r="V24" s="116">
        <f t="shared" si="7"/>
        <v>0</v>
      </c>
      <c r="W24" s="115">
        <v>84487</v>
      </c>
      <c r="X24" s="116">
        <f t="shared" si="8"/>
        <v>11.630919603524228</v>
      </c>
      <c r="Z24" s="116">
        <f t="shared" si="9"/>
        <v>18.627233846944069</v>
      </c>
      <c r="AA24" s="115">
        <f t="shared" si="10"/>
        <v>6096982</v>
      </c>
      <c r="AB24" s="115">
        <v>465179</v>
      </c>
      <c r="AC24" s="116">
        <f>IF(AA$24,AB24/AA$24*100,0)</f>
        <v>7.629660051481209</v>
      </c>
      <c r="AD24" s="115">
        <v>46099</v>
      </c>
      <c r="AE24" s="116">
        <f t="shared" si="11"/>
        <v>0.75609539276973425</v>
      </c>
      <c r="AF24" s="115">
        <v>14227</v>
      </c>
      <c r="AG24" s="116">
        <f t="shared" si="12"/>
        <v>0.23334495657031629</v>
      </c>
      <c r="AH24" s="115">
        <v>406567</v>
      </c>
      <c r="AI24" s="114"/>
      <c r="AJ24" s="115">
        <v>7264</v>
      </c>
      <c r="AK24" s="115">
        <f t="shared" si="13"/>
        <v>7264</v>
      </c>
      <c r="AL24" s="115">
        <f t="shared" si="14"/>
        <v>7264</v>
      </c>
      <c r="AM24" s="115">
        <f t="shared" si="15"/>
        <v>7264</v>
      </c>
      <c r="AN24" s="115">
        <f t="shared" si="16"/>
        <v>0</v>
      </c>
      <c r="AO24" s="115">
        <f t="shared" si="17"/>
        <v>7264</v>
      </c>
    </row>
    <row r="25" spans="1:41" x14ac:dyDescent="0.2">
      <c r="A25" s="117">
        <v>19</v>
      </c>
      <c r="B25" s="117" t="s">
        <v>48</v>
      </c>
      <c r="C25" s="118">
        <v>28015671</v>
      </c>
      <c r="D25" s="119">
        <f t="shared" si="0"/>
        <v>349.6408326781235</v>
      </c>
      <c r="E25" s="169"/>
      <c r="F25" s="119">
        <f t="shared" si="1"/>
        <v>100.24699565163139</v>
      </c>
      <c r="G25" s="118">
        <v>0</v>
      </c>
      <c r="H25" s="118">
        <v>24498875</v>
      </c>
      <c r="I25" s="119">
        <f t="shared" si="2"/>
        <v>305.75055848839969</v>
      </c>
      <c r="J25" s="169"/>
      <c r="K25" s="119">
        <f t="shared" si="3"/>
        <v>107.33902765743974</v>
      </c>
      <c r="L25" s="118">
        <v>16717116</v>
      </c>
      <c r="M25" s="119">
        <f t="shared" si="4"/>
        <v>208.63274551649258</v>
      </c>
      <c r="N25" s="169"/>
      <c r="O25" s="119">
        <f t="shared" si="5"/>
        <v>125.0852160741811</v>
      </c>
      <c r="P25" s="118">
        <v>0</v>
      </c>
      <c r="Q25" s="118">
        <v>16717116</v>
      </c>
      <c r="R25" s="118">
        <v>0</v>
      </c>
      <c r="S25" s="118">
        <v>1100709</v>
      </c>
      <c r="T25" s="119">
        <f t="shared" si="6"/>
        <v>13.737054925306076</v>
      </c>
      <c r="U25" s="169"/>
      <c r="V25" s="119">
        <f t="shared" si="7"/>
        <v>64.585029451377764</v>
      </c>
      <c r="W25" s="118">
        <v>2654461</v>
      </c>
      <c r="X25" s="119">
        <f t="shared" si="8"/>
        <v>33.128171527699777</v>
      </c>
      <c r="Y25" s="169"/>
      <c r="Z25" s="119">
        <f t="shared" si="9"/>
        <v>53.055667049848566</v>
      </c>
      <c r="AA25" s="118">
        <f t="shared" si="10"/>
        <v>72986832</v>
      </c>
      <c r="AB25" s="118">
        <v>11786621</v>
      </c>
      <c r="AC25" s="119">
        <f>IF(AA$25,AB25/AA$25*100,0)</f>
        <v>16.148969172959855</v>
      </c>
      <c r="AD25" s="118">
        <v>671335</v>
      </c>
      <c r="AE25" s="119">
        <f t="shared" si="11"/>
        <v>0.91980290362513617</v>
      </c>
      <c r="AF25" s="118">
        <v>21958933</v>
      </c>
      <c r="AG25" s="119">
        <f t="shared" si="12"/>
        <v>30.086157185175537</v>
      </c>
      <c r="AH25" s="118">
        <v>8366220</v>
      </c>
      <c r="AI25" s="117"/>
      <c r="AJ25" s="118">
        <v>80127</v>
      </c>
      <c r="AK25" s="118">
        <f t="shared" si="13"/>
        <v>80127</v>
      </c>
      <c r="AL25" s="118">
        <f t="shared" si="14"/>
        <v>80127</v>
      </c>
      <c r="AM25" s="118">
        <f t="shared" si="15"/>
        <v>80127</v>
      </c>
      <c r="AN25" s="118">
        <f t="shared" si="16"/>
        <v>80127</v>
      </c>
      <c r="AO25" s="118">
        <f t="shared" si="17"/>
        <v>80127</v>
      </c>
    </row>
    <row r="26" spans="1:41" x14ac:dyDescent="0.2">
      <c r="A26" s="114">
        <v>20</v>
      </c>
      <c r="B26" s="114" t="s">
        <v>50</v>
      </c>
      <c r="C26" s="115">
        <v>18265216</v>
      </c>
      <c r="D26" s="116">
        <f t="shared" si="0"/>
        <v>428.49941350349553</v>
      </c>
      <c r="F26" s="116">
        <f t="shared" si="1"/>
        <v>122.85687147346505</v>
      </c>
      <c r="G26" s="115">
        <v>0</v>
      </c>
      <c r="H26" s="115">
        <v>12013206</v>
      </c>
      <c r="I26" s="116">
        <f t="shared" si="2"/>
        <v>281.82813306432695</v>
      </c>
      <c r="K26" s="116">
        <f t="shared" si="3"/>
        <v>98.940645993240736</v>
      </c>
      <c r="L26" s="115">
        <v>7678040</v>
      </c>
      <c r="M26" s="116">
        <f t="shared" si="4"/>
        <v>180.12574485056069</v>
      </c>
      <c r="O26" s="116">
        <f t="shared" si="5"/>
        <v>107.99391849720014</v>
      </c>
      <c r="P26" s="115">
        <v>0</v>
      </c>
      <c r="Q26" s="115">
        <v>7420033</v>
      </c>
      <c r="R26" s="115">
        <v>0</v>
      </c>
      <c r="S26" s="115">
        <v>1510475</v>
      </c>
      <c r="T26" s="116">
        <f t="shared" si="6"/>
        <v>35.435532304227465</v>
      </c>
      <c r="V26" s="116">
        <f t="shared" si="7"/>
        <v>166.60084056865534</v>
      </c>
      <c r="W26" s="115">
        <v>2370977</v>
      </c>
      <c r="X26" s="116">
        <f t="shared" si="8"/>
        <v>55.622788908178109</v>
      </c>
      <c r="Z26" s="116">
        <f t="shared" si="9"/>
        <v>89.0814081371431</v>
      </c>
      <c r="AA26" s="115">
        <f t="shared" si="10"/>
        <v>41837914</v>
      </c>
      <c r="AB26" s="115">
        <v>2567846</v>
      </c>
      <c r="AC26" s="116">
        <f>IF(AA$26,AB26/AA$26*100,0)</f>
        <v>6.1376052352896941</v>
      </c>
      <c r="AD26" s="115">
        <v>175839</v>
      </c>
      <c r="AE26" s="116">
        <f t="shared" si="11"/>
        <v>0.42028625040913847</v>
      </c>
      <c r="AF26" s="115">
        <v>453284</v>
      </c>
      <c r="AG26" s="116">
        <f t="shared" si="12"/>
        <v>1.0834287770657016</v>
      </c>
      <c r="AH26" s="115">
        <v>1618676</v>
      </c>
      <c r="AI26" s="114"/>
      <c r="AJ26" s="115">
        <v>42626</v>
      </c>
      <c r="AK26" s="115">
        <f t="shared" si="13"/>
        <v>42626</v>
      </c>
      <c r="AL26" s="115">
        <f t="shared" si="14"/>
        <v>42626</v>
      </c>
      <c r="AM26" s="115">
        <f t="shared" si="15"/>
        <v>42626</v>
      </c>
      <c r="AN26" s="115">
        <f t="shared" si="16"/>
        <v>42626</v>
      </c>
      <c r="AO26" s="115">
        <f t="shared" si="17"/>
        <v>42626</v>
      </c>
    </row>
    <row r="27" spans="1:41" x14ac:dyDescent="0.2">
      <c r="A27" s="117">
        <v>21</v>
      </c>
      <c r="B27" s="117" t="s">
        <v>52</v>
      </c>
      <c r="C27" s="118">
        <v>7079974</v>
      </c>
      <c r="D27" s="119">
        <f t="shared" si="0"/>
        <v>409.79186201308096</v>
      </c>
      <c r="E27" s="169"/>
      <c r="F27" s="119">
        <f t="shared" si="1"/>
        <v>117.49315059868178</v>
      </c>
      <c r="G27" s="118">
        <v>0</v>
      </c>
      <c r="H27" s="118">
        <v>4200126</v>
      </c>
      <c r="I27" s="119">
        <f t="shared" si="2"/>
        <v>243.10505296058344</v>
      </c>
      <c r="J27" s="169"/>
      <c r="K27" s="119">
        <f t="shared" si="3"/>
        <v>85.346238228995631</v>
      </c>
      <c r="L27" s="118">
        <v>709611</v>
      </c>
      <c r="M27" s="119">
        <f t="shared" si="4"/>
        <v>41.072582045494009</v>
      </c>
      <c r="N27" s="169"/>
      <c r="O27" s="119">
        <f t="shared" si="5"/>
        <v>24.624958978354719</v>
      </c>
      <c r="P27" s="118">
        <v>0</v>
      </c>
      <c r="Q27" s="118">
        <v>709611</v>
      </c>
      <c r="R27" s="118">
        <v>0</v>
      </c>
      <c r="S27" s="118">
        <v>20</v>
      </c>
      <c r="T27" s="119">
        <f t="shared" si="6"/>
        <v>1.1576083810846791E-3</v>
      </c>
      <c r="U27" s="169"/>
      <c r="V27" s="119">
        <f t="shared" si="7"/>
        <v>5.4425181956422814E-3</v>
      </c>
      <c r="W27" s="118">
        <v>792295</v>
      </c>
      <c r="X27" s="119">
        <f t="shared" si="8"/>
        <v>45.858366614574287</v>
      </c>
      <c r="Y27" s="169"/>
      <c r="Z27" s="119">
        <f t="shared" si="9"/>
        <v>73.443420459181638</v>
      </c>
      <c r="AA27" s="118">
        <f t="shared" si="10"/>
        <v>12782026</v>
      </c>
      <c r="AB27" s="118">
        <v>1092432</v>
      </c>
      <c r="AC27" s="119">
        <f>IF(AA$27,AB27/AA$27*100,0)</f>
        <v>8.5466263329459675</v>
      </c>
      <c r="AD27" s="118">
        <v>541259</v>
      </c>
      <c r="AE27" s="119">
        <f t="shared" si="11"/>
        <v>4.2345321469382089</v>
      </c>
      <c r="AF27" s="118">
        <v>538178</v>
      </c>
      <c r="AG27" s="119">
        <f t="shared" si="12"/>
        <v>4.2104279869247652</v>
      </c>
      <c r="AH27" s="118">
        <v>348084</v>
      </c>
      <c r="AI27" s="117"/>
      <c r="AJ27" s="118">
        <v>17277</v>
      </c>
      <c r="AK27" s="118">
        <f t="shared" si="13"/>
        <v>17277</v>
      </c>
      <c r="AL27" s="118">
        <f t="shared" si="14"/>
        <v>17277</v>
      </c>
      <c r="AM27" s="118">
        <f t="shared" si="15"/>
        <v>17277</v>
      </c>
      <c r="AN27" s="118">
        <f t="shared" si="16"/>
        <v>17277</v>
      </c>
      <c r="AO27" s="118">
        <f t="shared" si="17"/>
        <v>17277</v>
      </c>
    </row>
    <row r="28" spans="1:41" x14ac:dyDescent="0.2">
      <c r="A28" s="114">
        <v>22</v>
      </c>
      <c r="B28" s="114" t="s">
        <v>54</v>
      </c>
      <c r="C28" s="115">
        <v>5180412</v>
      </c>
      <c r="D28" s="116">
        <f t="shared" si="0"/>
        <v>391.44718150219131</v>
      </c>
      <c r="F28" s="116">
        <f t="shared" si="1"/>
        <v>112.23346999067141</v>
      </c>
      <c r="G28" s="115">
        <v>0</v>
      </c>
      <c r="H28" s="115">
        <v>3185541</v>
      </c>
      <c r="I28" s="116">
        <f t="shared" si="2"/>
        <v>240.70885597702886</v>
      </c>
      <c r="K28" s="116">
        <f t="shared" si="3"/>
        <v>84.505011787539445</v>
      </c>
      <c r="L28" s="115">
        <v>4265777</v>
      </c>
      <c r="M28" s="116">
        <f t="shared" si="4"/>
        <v>322.33466827867613</v>
      </c>
      <c r="O28" s="116">
        <f t="shared" si="5"/>
        <v>193.25490603127983</v>
      </c>
      <c r="P28" s="115">
        <v>3824199</v>
      </c>
      <c r="Q28" s="115">
        <v>90129</v>
      </c>
      <c r="R28" s="115">
        <v>351449</v>
      </c>
      <c r="S28" s="115">
        <v>391860</v>
      </c>
      <c r="T28" s="116">
        <f t="shared" si="6"/>
        <v>29.610095209309353</v>
      </c>
      <c r="V28" s="116">
        <f t="shared" si="7"/>
        <v>139.21243538368796</v>
      </c>
      <c r="W28" s="115">
        <v>361947</v>
      </c>
      <c r="X28" s="116">
        <f t="shared" si="8"/>
        <v>27.349780867462595</v>
      </c>
      <c r="Z28" s="116">
        <f t="shared" si="9"/>
        <v>43.801417363983532</v>
      </c>
      <c r="AA28" s="115">
        <f t="shared" si="10"/>
        <v>13385537</v>
      </c>
      <c r="AB28" s="115">
        <v>4793634</v>
      </c>
      <c r="AC28" s="116">
        <f>IF(AA$28,AB28/AA$28*100,0)</f>
        <v>35.812041011130148</v>
      </c>
      <c r="AD28" s="115">
        <v>509059</v>
      </c>
      <c r="AE28" s="116">
        <f t="shared" si="11"/>
        <v>3.8030525036089329</v>
      </c>
      <c r="AF28" s="115">
        <v>75260</v>
      </c>
      <c r="AG28" s="116">
        <f t="shared" si="12"/>
        <v>0.56224864194839552</v>
      </c>
      <c r="AH28" s="115">
        <v>770405</v>
      </c>
      <c r="AI28" s="114"/>
      <c r="AJ28" s="115">
        <v>13234</v>
      </c>
      <c r="AK28" s="115">
        <f t="shared" si="13"/>
        <v>13234</v>
      </c>
      <c r="AL28" s="115">
        <f t="shared" si="14"/>
        <v>13234</v>
      </c>
      <c r="AM28" s="115">
        <f t="shared" si="15"/>
        <v>13234</v>
      </c>
      <c r="AN28" s="115">
        <f t="shared" si="16"/>
        <v>13234</v>
      </c>
      <c r="AO28" s="115">
        <f t="shared" si="17"/>
        <v>13234</v>
      </c>
    </row>
    <row r="29" spans="1:41" x14ac:dyDescent="0.2">
      <c r="A29" s="117">
        <v>23</v>
      </c>
      <c r="B29" s="117" t="s">
        <v>56</v>
      </c>
      <c r="C29" s="118">
        <v>85691950</v>
      </c>
      <c r="D29" s="119">
        <f t="shared" si="0"/>
        <v>466.97592423053447</v>
      </c>
      <c r="E29" s="169"/>
      <c r="F29" s="119">
        <f t="shared" si="1"/>
        <v>133.88863390807256</v>
      </c>
      <c r="G29" s="118">
        <v>0</v>
      </c>
      <c r="H29" s="118">
        <v>53953491</v>
      </c>
      <c r="I29" s="119">
        <f t="shared" si="2"/>
        <v>294.01806500130789</v>
      </c>
      <c r="J29" s="169"/>
      <c r="K29" s="119">
        <f t="shared" si="3"/>
        <v>103.22013266955223</v>
      </c>
      <c r="L29" s="118">
        <v>36260057</v>
      </c>
      <c r="M29" s="119">
        <f t="shared" si="4"/>
        <v>197.59818314587147</v>
      </c>
      <c r="N29" s="169"/>
      <c r="O29" s="119">
        <f t="shared" si="5"/>
        <v>118.46947310921084</v>
      </c>
      <c r="P29" s="118">
        <v>23035893</v>
      </c>
      <c r="Q29" s="118">
        <v>10500489</v>
      </c>
      <c r="R29" s="118">
        <v>2059387</v>
      </c>
      <c r="S29" s="118">
        <v>4054966</v>
      </c>
      <c r="T29" s="119">
        <f t="shared" si="6"/>
        <v>22.097425669195221</v>
      </c>
      <c r="U29" s="169"/>
      <c r="V29" s="119">
        <f t="shared" si="7"/>
        <v>103.89147422097868</v>
      </c>
      <c r="W29" s="118">
        <v>260986</v>
      </c>
      <c r="X29" s="119">
        <f t="shared" si="8"/>
        <v>1.422236027552533</v>
      </c>
      <c r="Y29" s="169"/>
      <c r="Z29" s="119">
        <f t="shared" si="9"/>
        <v>2.2777496512608093</v>
      </c>
      <c r="AA29" s="118">
        <f t="shared" si="10"/>
        <v>180221450</v>
      </c>
      <c r="AB29" s="118">
        <v>11221541</v>
      </c>
      <c r="AC29" s="119">
        <f>IF(AA$29,AB29/AA$29*100,0)</f>
        <v>6.2265290840796146</v>
      </c>
      <c r="AD29" s="118">
        <v>724576</v>
      </c>
      <c r="AE29" s="119">
        <f t="shared" si="11"/>
        <v>0.4020475920041704</v>
      </c>
      <c r="AF29" s="118">
        <v>28376795</v>
      </c>
      <c r="AG29" s="119">
        <f t="shared" si="12"/>
        <v>15.745514754209337</v>
      </c>
      <c r="AH29" s="118">
        <v>7141283</v>
      </c>
      <c r="AI29" s="117"/>
      <c r="AJ29" s="118">
        <v>183504</v>
      </c>
      <c r="AK29" s="118">
        <f t="shared" si="13"/>
        <v>183504</v>
      </c>
      <c r="AL29" s="118">
        <f t="shared" si="14"/>
        <v>183504</v>
      </c>
      <c r="AM29" s="118">
        <f t="shared" si="15"/>
        <v>183504</v>
      </c>
      <c r="AN29" s="118">
        <f t="shared" si="16"/>
        <v>183504</v>
      </c>
      <c r="AO29" s="118">
        <f t="shared" si="17"/>
        <v>183504</v>
      </c>
    </row>
    <row r="30" spans="1:41" x14ac:dyDescent="0.2">
      <c r="A30" s="114">
        <v>24</v>
      </c>
      <c r="B30" s="114" t="s">
        <v>58</v>
      </c>
      <c r="C30" s="115">
        <v>56775532</v>
      </c>
      <c r="D30" s="116">
        <f t="shared" si="0"/>
        <v>238.78341254153173</v>
      </c>
      <c r="F30" s="116">
        <f t="shared" si="1"/>
        <v>68.462597847572155</v>
      </c>
      <c r="G30" s="115">
        <v>0</v>
      </c>
      <c r="H30" s="115">
        <v>27877179</v>
      </c>
      <c r="I30" s="116">
        <f t="shared" si="2"/>
        <v>117.2443075240779</v>
      </c>
      <c r="K30" s="116">
        <f t="shared" si="3"/>
        <v>41.160644252696748</v>
      </c>
      <c r="L30" s="115">
        <v>48448414</v>
      </c>
      <c r="M30" s="116">
        <f t="shared" si="4"/>
        <v>203.76167725112504</v>
      </c>
      <c r="O30" s="116">
        <f t="shared" si="5"/>
        <v>122.16477985513407</v>
      </c>
      <c r="P30" s="115">
        <v>36758825</v>
      </c>
      <c r="Q30" s="115">
        <v>4557772</v>
      </c>
      <c r="R30" s="115">
        <v>161554</v>
      </c>
      <c r="S30" s="115">
        <v>2276342</v>
      </c>
      <c r="T30" s="116">
        <f t="shared" si="6"/>
        <v>9.5737140934516543</v>
      </c>
      <c r="V30" s="116">
        <f t="shared" si="7"/>
        <v>45.011001997640243</v>
      </c>
      <c r="W30" s="115">
        <v>67189934</v>
      </c>
      <c r="X30" s="116">
        <f t="shared" si="8"/>
        <v>282.58373217815534</v>
      </c>
      <c r="Z30" s="116">
        <f t="shared" si="9"/>
        <v>452.56552706544102</v>
      </c>
      <c r="AA30" s="115">
        <f t="shared" si="10"/>
        <v>202567401</v>
      </c>
      <c r="AB30" s="115">
        <v>22207787</v>
      </c>
      <c r="AC30" s="116">
        <f>IF(AA$30,AB30/AA$30*100,0)</f>
        <v>10.963159368372406</v>
      </c>
      <c r="AD30" s="115">
        <v>1118871</v>
      </c>
      <c r="AE30" s="116">
        <f t="shared" si="11"/>
        <v>0.55234504390960715</v>
      </c>
      <c r="AF30" s="115">
        <v>566924</v>
      </c>
      <c r="AG30" s="116">
        <f t="shared" si="12"/>
        <v>0.27986931618873861</v>
      </c>
      <c r="AH30" s="115">
        <v>13313648</v>
      </c>
      <c r="AI30" s="114"/>
      <c r="AJ30" s="115">
        <v>237770</v>
      </c>
      <c r="AK30" s="115">
        <f t="shared" si="13"/>
        <v>237770</v>
      </c>
      <c r="AL30" s="115">
        <f t="shared" si="14"/>
        <v>237770</v>
      </c>
      <c r="AM30" s="115">
        <f t="shared" si="15"/>
        <v>237770</v>
      </c>
      <c r="AN30" s="115">
        <f t="shared" si="16"/>
        <v>237770</v>
      </c>
      <c r="AO30" s="115">
        <f t="shared" si="17"/>
        <v>237770</v>
      </c>
    </row>
    <row r="31" spans="1:41" x14ac:dyDescent="0.2">
      <c r="A31" s="117">
        <v>25</v>
      </c>
      <c r="B31" s="117" t="s">
        <v>60</v>
      </c>
      <c r="C31" s="118">
        <v>0</v>
      </c>
      <c r="D31" s="119">
        <f t="shared" si="0"/>
        <v>0</v>
      </c>
      <c r="E31" s="169"/>
      <c r="F31" s="119">
        <f t="shared" si="1"/>
        <v>0</v>
      </c>
      <c r="G31" s="118">
        <v>0</v>
      </c>
      <c r="H31" s="118">
        <v>0</v>
      </c>
      <c r="I31" s="119">
        <f t="shared" si="2"/>
        <v>0</v>
      </c>
      <c r="J31" s="169"/>
      <c r="K31" s="119">
        <f t="shared" si="3"/>
        <v>0</v>
      </c>
      <c r="L31" s="118">
        <v>0</v>
      </c>
      <c r="M31" s="119">
        <f t="shared" si="4"/>
        <v>0</v>
      </c>
      <c r="N31" s="169"/>
      <c r="O31" s="119">
        <f t="shared" si="5"/>
        <v>0</v>
      </c>
      <c r="P31" s="118">
        <v>0</v>
      </c>
      <c r="Q31" s="118">
        <v>0</v>
      </c>
      <c r="R31" s="118">
        <v>0</v>
      </c>
      <c r="S31" s="118">
        <v>0</v>
      </c>
      <c r="T31" s="119">
        <f t="shared" si="6"/>
        <v>0</v>
      </c>
      <c r="U31" s="169"/>
      <c r="V31" s="119">
        <f t="shared" si="7"/>
        <v>0</v>
      </c>
      <c r="W31" s="118">
        <v>0</v>
      </c>
      <c r="X31" s="119">
        <f t="shared" si="8"/>
        <v>0</v>
      </c>
      <c r="Y31" s="169"/>
      <c r="Z31" s="119">
        <f t="shared" si="9"/>
        <v>0</v>
      </c>
      <c r="AA31" s="118">
        <f t="shared" si="10"/>
        <v>0</v>
      </c>
      <c r="AB31" s="118">
        <v>0</v>
      </c>
      <c r="AC31" s="119">
        <f>IF(AA$31,AB31/AA$31*100,0)</f>
        <v>0</v>
      </c>
      <c r="AD31" s="118">
        <v>0</v>
      </c>
      <c r="AE31" s="119">
        <f t="shared" si="11"/>
        <v>0</v>
      </c>
      <c r="AF31" s="118">
        <v>0</v>
      </c>
      <c r="AG31" s="119">
        <f t="shared" si="12"/>
        <v>0</v>
      </c>
      <c r="AH31" s="118">
        <v>0</v>
      </c>
      <c r="AI31" s="117"/>
      <c r="AJ31" s="118">
        <v>0</v>
      </c>
      <c r="AK31" s="118">
        <f t="shared" si="13"/>
        <v>0</v>
      </c>
      <c r="AL31" s="118">
        <f t="shared" si="14"/>
        <v>0</v>
      </c>
      <c r="AM31" s="118">
        <f t="shared" si="15"/>
        <v>0</v>
      </c>
      <c r="AN31" s="118">
        <f t="shared" si="16"/>
        <v>0</v>
      </c>
      <c r="AO31" s="118">
        <f t="shared" si="17"/>
        <v>0</v>
      </c>
    </row>
    <row r="32" spans="1:41" x14ac:dyDescent="0.2">
      <c r="A32" s="114">
        <v>26</v>
      </c>
      <c r="B32" s="114" t="s">
        <v>62</v>
      </c>
      <c r="C32" s="115">
        <v>0</v>
      </c>
      <c r="D32" s="116">
        <f t="shared" si="0"/>
        <v>0</v>
      </c>
      <c r="F32" s="116">
        <f t="shared" si="1"/>
        <v>0</v>
      </c>
      <c r="G32" s="115">
        <v>0</v>
      </c>
      <c r="H32" s="115">
        <v>0</v>
      </c>
      <c r="I32" s="116">
        <f t="shared" si="2"/>
        <v>0</v>
      </c>
      <c r="K32" s="116">
        <f t="shared" si="3"/>
        <v>0</v>
      </c>
      <c r="L32" s="115">
        <v>0</v>
      </c>
      <c r="M32" s="116">
        <f t="shared" si="4"/>
        <v>0</v>
      </c>
      <c r="O32" s="116">
        <f t="shared" si="5"/>
        <v>0</v>
      </c>
      <c r="P32" s="115">
        <v>0</v>
      </c>
      <c r="Q32" s="115">
        <v>0</v>
      </c>
      <c r="R32" s="115">
        <v>0</v>
      </c>
      <c r="S32" s="115">
        <v>0</v>
      </c>
      <c r="T32" s="116">
        <f t="shared" si="6"/>
        <v>0</v>
      </c>
      <c r="V32" s="116">
        <f t="shared" si="7"/>
        <v>0</v>
      </c>
      <c r="W32" s="115">
        <v>0</v>
      </c>
      <c r="X32" s="116">
        <f t="shared" si="8"/>
        <v>0</v>
      </c>
      <c r="Z32" s="116">
        <f t="shared" si="9"/>
        <v>0</v>
      </c>
      <c r="AA32" s="115">
        <f t="shared" si="10"/>
        <v>0</v>
      </c>
      <c r="AB32" s="115">
        <v>0</v>
      </c>
      <c r="AC32" s="116">
        <f>IF(AA$32,AB32/AA$32*100,0)</f>
        <v>0</v>
      </c>
      <c r="AD32" s="115">
        <v>0</v>
      </c>
      <c r="AE32" s="116">
        <f t="shared" si="11"/>
        <v>0</v>
      </c>
      <c r="AF32" s="115">
        <v>0</v>
      </c>
      <c r="AG32" s="116">
        <f t="shared" si="12"/>
        <v>0</v>
      </c>
      <c r="AH32" s="115">
        <v>0</v>
      </c>
      <c r="AI32" s="114"/>
      <c r="AJ32" s="115">
        <v>0</v>
      </c>
      <c r="AK32" s="115">
        <f t="shared" si="13"/>
        <v>0</v>
      </c>
      <c r="AL32" s="115">
        <f t="shared" si="14"/>
        <v>0</v>
      </c>
      <c r="AM32" s="115">
        <f t="shared" si="15"/>
        <v>0</v>
      </c>
      <c r="AN32" s="115">
        <f t="shared" si="16"/>
        <v>0</v>
      </c>
      <c r="AO32" s="115">
        <f t="shared" si="17"/>
        <v>0</v>
      </c>
    </row>
    <row r="33" spans="1:41" x14ac:dyDescent="0.2">
      <c r="A33" s="117">
        <v>27</v>
      </c>
      <c r="B33" s="117" t="s">
        <v>64</v>
      </c>
      <c r="C33" s="118">
        <v>3905324</v>
      </c>
      <c r="D33" s="119">
        <f t="shared" si="0"/>
        <v>309.35709759188848</v>
      </c>
      <c r="E33" s="169"/>
      <c r="F33" s="119">
        <f t="shared" si="1"/>
        <v>88.697076309862396</v>
      </c>
      <c r="G33" s="118">
        <v>0</v>
      </c>
      <c r="H33" s="118">
        <v>4228891</v>
      </c>
      <c r="I33" s="119">
        <f t="shared" si="2"/>
        <v>334.9881970849176</v>
      </c>
      <c r="J33" s="169"/>
      <c r="K33" s="119">
        <f t="shared" si="3"/>
        <v>117.60340693924876</v>
      </c>
      <c r="L33" s="118">
        <v>603994</v>
      </c>
      <c r="M33" s="119">
        <f t="shared" si="4"/>
        <v>47.844898605830167</v>
      </c>
      <c r="N33" s="169"/>
      <c r="O33" s="119">
        <f t="shared" si="5"/>
        <v>28.685283632450968</v>
      </c>
      <c r="P33" s="118">
        <v>0</v>
      </c>
      <c r="Q33" s="118">
        <v>299977</v>
      </c>
      <c r="R33" s="118">
        <v>0</v>
      </c>
      <c r="S33" s="118">
        <v>359549</v>
      </c>
      <c r="T33" s="119">
        <f t="shared" si="6"/>
        <v>28.481384664131813</v>
      </c>
      <c r="U33" s="169"/>
      <c r="V33" s="119">
        <f t="shared" si="7"/>
        <v>133.90578092254276</v>
      </c>
      <c r="W33" s="118">
        <v>725054</v>
      </c>
      <c r="X33" s="119">
        <f t="shared" si="8"/>
        <v>57.434569074778203</v>
      </c>
      <c r="Y33" s="169"/>
      <c r="Z33" s="119">
        <f t="shared" si="9"/>
        <v>91.983023314010921</v>
      </c>
      <c r="AA33" s="118">
        <f t="shared" si="10"/>
        <v>9822812</v>
      </c>
      <c r="AB33" s="118">
        <v>796942</v>
      </c>
      <c r="AC33" s="119">
        <f>IF(AA$33,AB33/AA$33*100,0)</f>
        <v>8.1131757382712824</v>
      </c>
      <c r="AD33" s="118">
        <v>22070</v>
      </c>
      <c r="AE33" s="119">
        <f t="shared" si="11"/>
        <v>0.22468107910443569</v>
      </c>
      <c r="AF33" s="118">
        <v>0</v>
      </c>
      <c r="AG33" s="119">
        <f t="shared" si="12"/>
        <v>0</v>
      </c>
      <c r="AH33" s="118">
        <v>418035</v>
      </c>
      <c r="AI33" s="117"/>
      <c r="AJ33" s="118">
        <v>12624</v>
      </c>
      <c r="AK33" s="118">
        <f t="shared" si="13"/>
        <v>12624</v>
      </c>
      <c r="AL33" s="118">
        <f t="shared" si="14"/>
        <v>12624</v>
      </c>
      <c r="AM33" s="118">
        <f t="shared" si="15"/>
        <v>12624</v>
      </c>
      <c r="AN33" s="118">
        <f t="shared" si="16"/>
        <v>12624</v>
      </c>
      <c r="AO33" s="118">
        <f t="shared" si="17"/>
        <v>12624</v>
      </c>
    </row>
    <row r="34" spans="1:41" x14ac:dyDescent="0.2">
      <c r="A34" s="114">
        <v>28</v>
      </c>
      <c r="B34" s="114" t="s">
        <v>66</v>
      </c>
      <c r="C34" s="115">
        <v>0</v>
      </c>
      <c r="D34" s="116">
        <f t="shared" si="0"/>
        <v>0</v>
      </c>
      <c r="F34" s="116">
        <f t="shared" si="1"/>
        <v>0</v>
      </c>
      <c r="G34" s="115">
        <v>0</v>
      </c>
      <c r="H34" s="115">
        <v>0</v>
      </c>
      <c r="I34" s="116">
        <f t="shared" si="2"/>
        <v>0</v>
      </c>
      <c r="K34" s="116">
        <f t="shared" si="3"/>
        <v>0</v>
      </c>
      <c r="L34" s="115">
        <v>0</v>
      </c>
      <c r="M34" s="116">
        <f t="shared" si="4"/>
        <v>0</v>
      </c>
      <c r="O34" s="116">
        <f t="shared" si="5"/>
        <v>0</v>
      </c>
      <c r="P34" s="115">
        <v>0</v>
      </c>
      <c r="Q34" s="115">
        <v>0</v>
      </c>
      <c r="R34" s="115">
        <v>0</v>
      </c>
      <c r="S34" s="115">
        <v>0</v>
      </c>
      <c r="T34" s="116">
        <f t="shared" si="6"/>
        <v>0</v>
      </c>
      <c r="V34" s="116">
        <f t="shared" si="7"/>
        <v>0</v>
      </c>
      <c r="W34" s="115">
        <v>0</v>
      </c>
      <c r="X34" s="116">
        <f t="shared" si="8"/>
        <v>0</v>
      </c>
      <c r="Z34" s="116">
        <f t="shared" si="9"/>
        <v>0</v>
      </c>
      <c r="AA34" s="115">
        <f t="shared" si="10"/>
        <v>0</v>
      </c>
      <c r="AB34" s="115">
        <v>0</v>
      </c>
      <c r="AC34" s="116">
        <f>IF(AA$34,AB34/AA$34*100,0)</f>
        <v>0</v>
      </c>
      <c r="AD34" s="115">
        <v>0</v>
      </c>
      <c r="AE34" s="116">
        <f t="shared" si="11"/>
        <v>0</v>
      </c>
      <c r="AF34" s="115">
        <v>0</v>
      </c>
      <c r="AG34" s="116">
        <f t="shared" si="12"/>
        <v>0</v>
      </c>
      <c r="AH34" s="115">
        <v>0</v>
      </c>
      <c r="AI34" s="114"/>
      <c r="AJ34" s="115">
        <v>0</v>
      </c>
      <c r="AK34" s="115">
        <f t="shared" si="13"/>
        <v>0</v>
      </c>
      <c r="AL34" s="115">
        <f t="shared" si="14"/>
        <v>0</v>
      </c>
      <c r="AM34" s="115">
        <f t="shared" si="15"/>
        <v>0</v>
      </c>
      <c r="AN34" s="115">
        <f t="shared" si="16"/>
        <v>0</v>
      </c>
      <c r="AO34" s="115">
        <f t="shared" si="17"/>
        <v>0</v>
      </c>
    </row>
    <row r="35" spans="1:41" x14ac:dyDescent="0.2">
      <c r="A35" s="117">
        <v>29</v>
      </c>
      <c r="B35" s="117" t="s">
        <v>68</v>
      </c>
      <c r="C35" s="118">
        <v>6243022</v>
      </c>
      <c r="D35" s="119">
        <f t="shared" si="0"/>
        <v>370.83587763587764</v>
      </c>
      <c r="E35" s="169"/>
      <c r="F35" s="119">
        <f t="shared" si="1"/>
        <v>106.32391625452942</v>
      </c>
      <c r="G35" s="118">
        <v>0</v>
      </c>
      <c r="H35" s="118">
        <v>3419677</v>
      </c>
      <c r="I35" s="119">
        <f t="shared" si="2"/>
        <v>203.12901692901693</v>
      </c>
      <c r="J35" s="169"/>
      <c r="K35" s="119">
        <f t="shared" si="3"/>
        <v>71.311958591236831</v>
      </c>
      <c r="L35" s="118">
        <v>1795789</v>
      </c>
      <c r="M35" s="119">
        <f t="shared" si="4"/>
        <v>106.66997326997327</v>
      </c>
      <c r="N35" s="169"/>
      <c r="O35" s="119">
        <f t="shared" si="5"/>
        <v>63.953703058789337</v>
      </c>
      <c r="P35" s="118">
        <v>0</v>
      </c>
      <c r="Q35" s="118">
        <v>1795789</v>
      </c>
      <c r="R35" s="118">
        <v>0</v>
      </c>
      <c r="S35" s="118">
        <v>220156</v>
      </c>
      <c r="T35" s="119">
        <f t="shared" si="6"/>
        <v>13.077279477279477</v>
      </c>
      <c r="U35" s="169"/>
      <c r="V35" s="119">
        <f t="shared" si="7"/>
        <v>61.48308242024261</v>
      </c>
      <c r="W35" s="118">
        <v>1193679</v>
      </c>
      <c r="X35" s="119">
        <f t="shared" si="8"/>
        <v>70.9046035046035</v>
      </c>
      <c r="Y35" s="169"/>
      <c r="Z35" s="119">
        <f t="shared" si="9"/>
        <v>113.5556495382277</v>
      </c>
      <c r="AA35" s="118">
        <f t="shared" si="10"/>
        <v>12872323</v>
      </c>
      <c r="AB35" s="118">
        <v>2837553</v>
      </c>
      <c r="AC35" s="119">
        <f>IF(AA$35,AB35/AA$35*100,0)</f>
        <v>22.043830006440952</v>
      </c>
      <c r="AD35" s="118">
        <v>411977</v>
      </c>
      <c r="AE35" s="119">
        <f t="shared" si="11"/>
        <v>3.2004868118986756</v>
      </c>
      <c r="AF35" s="118">
        <v>4129196</v>
      </c>
      <c r="AG35" s="119">
        <f t="shared" si="12"/>
        <v>32.078094994974876</v>
      </c>
      <c r="AH35" s="118">
        <v>490878</v>
      </c>
      <c r="AI35" s="117"/>
      <c r="AJ35" s="118">
        <v>16835</v>
      </c>
      <c r="AK35" s="118">
        <f t="shared" si="13"/>
        <v>16835</v>
      </c>
      <c r="AL35" s="118">
        <f t="shared" si="14"/>
        <v>16835</v>
      </c>
      <c r="AM35" s="118">
        <f t="shared" si="15"/>
        <v>16835</v>
      </c>
      <c r="AN35" s="118">
        <f t="shared" si="16"/>
        <v>16835</v>
      </c>
      <c r="AO35" s="118">
        <f t="shared" si="17"/>
        <v>16835</v>
      </c>
    </row>
    <row r="36" spans="1:41" x14ac:dyDescent="0.2">
      <c r="A36" s="114">
        <v>30</v>
      </c>
      <c r="B36" s="114" t="s">
        <v>70</v>
      </c>
      <c r="C36" s="115">
        <v>129744303</v>
      </c>
      <c r="D36" s="116">
        <f t="shared" si="0"/>
        <v>571.64390858582965</v>
      </c>
      <c r="F36" s="116">
        <f t="shared" si="1"/>
        <v>163.89843251242993</v>
      </c>
      <c r="G36" s="115">
        <v>0</v>
      </c>
      <c r="H36" s="115">
        <v>99828042</v>
      </c>
      <c r="I36" s="116">
        <f t="shared" si="2"/>
        <v>439.83505091048477</v>
      </c>
      <c r="K36" s="116">
        <f t="shared" si="3"/>
        <v>154.41171040798989</v>
      </c>
      <c r="L36" s="115">
        <v>48032734</v>
      </c>
      <c r="M36" s="116">
        <f t="shared" si="4"/>
        <v>211.62871254411434</v>
      </c>
      <c r="O36" s="116">
        <f t="shared" si="5"/>
        <v>126.88144025784629</v>
      </c>
      <c r="P36" s="115">
        <v>38194394</v>
      </c>
      <c r="Q36" s="115">
        <v>0</v>
      </c>
      <c r="R36" s="115">
        <v>148021</v>
      </c>
      <c r="S36" s="115">
        <v>3859344</v>
      </c>
      <c r="T36" s="116">
        <f t="shared" si="6"/>
        <v>17.003987363801787</v>
      </c>
      <c r="V36" s="116">
        <f t="shared" si="7"/>
        <v>79.944575504237832</v>
      </c>
      <c r="W36" s="115">
        <v>13453255</v>
      </c>
      <c r="X36" s="116">
        <f t="shared" si="8"/>
        <v>59.274057462098014</v>
      </c>
      <c r="Z36" s="116">
        <f t="shared" si="9"/>
        <v>94.929013959407669</v>
      </c>
      <c r="AA36" s="115">
        <f t="shared" si="10"/>
        <v>294917678</v>
      </c>
      <c r="AB36" s="115">
        <v>40718887</v>
      </c>
      <c r="AC36" s="116">
        <f>IF(AA$36,AB36/AA$36*100,0)</f>
        <v>13.806865453484276</v>
      </c>
      <c r="AD36" s="115">
        <v>2864405</v>
      </c>
      <c r="AE36" s="116">
        <f t="shared" si="11"/>
        <v>0.97125578209658892</v>
      </c>
      <c r="AF36" s="115">
        <v>2307965</v>
      </c>
      <c r="AG36" s="116">
        <f t="shared" si="12"/>
        <v>0.78257940170002283</v>
      </c>
      <c r="AH36" s="115">
        <v>13910982</v>
      </c>
      <c r="AI36" s="114"/>
      <c r="AJ36" s="115">
        <v>226967</v>
      </c>
      <c r="AK36" s="115">
        <f t="shared" si="13"/>
        <v>226967</v>
      </c>
      <c r="AL36" s="115">
        <f t="shared" si="14"/>
        <v>226967</v>
      </c>
      <c r="AM36" s="115">
        <f t="shared" si="15"/>
        <v>226967</v>
      </c>
      <c r="AN36" s="115">
        <f t="shared" si="16"/>
        <v>226967</v>
      </c>
      <c r="AO36" s="115">
        <f t="shared" si="17"/>
        <v>226967</v>
      </c>
    </row>
    <row r="37" spans="1:41" x14ac:dyDescent="0.2">
      <c r="A37" s="117">
        <v>31</v>
      </c>
      <c r="B37" s="117" t="s">
        <v>72</v>
      </c>
      <c r="C37" s="118">
        <v>28489847</v>
      </c>
      <c r="D37" s="119">
        <f t="shared" si="0"/>
        <v>285.94502880542785</v>
      </c>
      <c r="E37" s="169"/>
      <c r="F37" s="119">
        <f t="shared" si="1"/>
        <v>81.984503468026631</v>
      </c>
      <c r="G37" s="118">
        <v>0</v>
      </c>
      <c r="H37" s="118">
        <v>29338454</v>
      </c>
      <c r="I37" s="119">
        <f t="shared" si="2"/>
        <v>294.46227191520967</v>
      </c>
      <c r="J37" s="169"/>
      <c r="K37" s="119">
        <f t="shared" si="3"/>
        <v>103.37607919816254</v>
      </c>
      <c r="L37" s="118">
        <v>22345899</v>
      </c>
      <c r="M37" s="119">
        <f t="shared" si="4"/>
        <v>224.27985426661581</v>
      </c>
      <c r="N37" s="169"/>
      <c r="O37" s="119">
        <f t="shared" si="5"/>
        <v>134.46639913870945</v>
      </c>
      <c r="P37" s="118">
        <v>3362560</v>
      </c>
      <c r="Q37" s="118">
        <v>18175882</v>
      </c>
      <c r="R37" s="118">
        <v>291907</v>
      </c>
      <c r="S37" s="118">
        <v>1610160</v>
      </c>
      <c r="T37" s="119">
        <f t="shared" si="6"/>
        <v>16.160748338920449</v>
      </c>
      <c r="U37" s="169"/>
      <c r="V37" s="119">
        <f t="shared" si="7"/>
        <v>75.980070917728085</v>
      </c>
      <c r="W37" s="118">
        <v>6284793</v>
      </c>
      <c r="X37" s="119">
        <f t="shared" si="8"/>
        <v>63.078798402151875</v>
      </c>
      <c r="Y37" s="169"/>
      <c r="Z37" s="119">
        <f t="shared" si="9"/>
        <v>101.02240997909561</v>
      </c>
      <c r="AA37" s="118">
        <f t="shared" si="10"/>
        <v>88069153</v>
      </c>
      <c r="AB37" s="118">
        <v>16451315</v>
      </c>
      <c r="AC37" s="119">
        <f>IF(AA$37,AB37/AA$37*100,0)</f>
        <v>18.679996842935459</v>
      </c>
      <c r="AD37" s="118">
        <v>655454</v>
      </c>
      <c r="AE37" s="119">
        <f t="shared" si="11"/>
        <v>0.74424923786879149</v>
      </c>
      <c r="AF37" s="118">
        <v>247541</v>
      </c>
      <c r="AG37" s="119">
        <f t="shared" si="12"/>
        <v>0.28107571330906295</v>
      </c>
      <c r="AH37" s="118">
        <v>5804395</v>
      </c>
      <c r="AI37" s="117"/>
      <c r="AJ37" s="118">
        <v>99634</v>
      </c>
      <c r="AK37" s="118">
        <f t="shared" si="13"/>
        <v>99634</v>
      </c>
      <c r="AL37" s="118">
        <f t="shared" si="14"/>
        <v>99634</v>
      </c>
      <c r="AM37" s="118">
        <f t="shared" si="15"/>
        <v>99634</v>
      </c>
      <c r="AN37" s="118">
        <f t="shared" si="16"/>
        <v>99634</v>
      </c>
      <c r="AO37" s="118">
        <f t="shared" si="17"/>
        <v>99634</v>
      </c>
    </row>
    <row r="38" spans="1:41" x14ac:dyDescent="0.2">
      <c r="A38" s="114">
        <v>32</v>
      </c>
      <c r="B38" s="114" t="s">
        <v>74</v>
      </c>
      <c r="C38" s="115">
        <v>9182936</v>
      </c>
      <c r="D38" s="116">
        <f t="shared" si="0"/>
        <v>368.43748996950728</v>
      </c>
      <c r="F38" s="116">
        <f t="shared" si="1"/>
        <v>105.63626442588017</v>
      </c>
      <c r="G38" s="115">
        <v>0</v>
      </c>
      <c r="H38" s="115">
        <v>9344582</v>
      </c>
      <c r="I38" s="116">
        <f t="shared" si="2"/>
        <v>374.92304606002244</v>
      </c>
      <c r="K38" s="116">
        <f t="shared" si="3"/>
        <v>131.62322714767888</v>
      </c>
      <c r="L38" s="115">
        <v>2791141</v>
      </c>
      <c r="M38" s="116">
        <f t="shared" si="4"/>
        <v>111.98607767613545</v>
      </c>
      <c r="O38" s="116">
        <f t="shared" si="5"/>
        <v>67.140959530305864</v>
      </c>
      <c r="P38" s="115">
        <v>0</v>
      </c>
      <c r="Q38" s="115">
        <v>2686395</v>
      </c>
      <c r="R38" s="115">
        <v>951</v>
      </c>
      <c r="S38" s="115">
        <v>533030</v>
      </c>
      <c r="T38" s="116">
        <f t="shared" si="6"/>
        <v>21.386214090836141</v>
      </c>
      <c r="V38" s="116">
        <f t="shared" si="7"/>
        <v>100.54769922814057</v>
      </c>
      <c r="W38" s="115">
        <v>1212590</v>
      </c>
      <c r="X38" s="116">
        <f t="shared" si="8"/>
        <v>48.651500561707593</v>
      </c>
      <c r="Z38" s="116">
        <f t="shared" si="9"/>
        <v>77.916700386533648</v>
      </c>
      <c r="AA38" s="115">
        <f t="shared" si="10"/>
        <v>23064279</v>
      </c>
      <c r="AB38" s="115">
        <v>1319412</v>
      </c>
      <c r="AC38" s="116">
        <f>IF(AA$38,AB38/AA$38*100,0)</f>
        <v>5.7205863664760566</v>
      </c>
      <c r="AD38" s="115">
        <v>38099</v>
      </c>
      <c r="AE38" s="116">
        <f t="shared" si="11"/>
        <v>0.16518617382316614</v>
      </c>
      <c r="AF38" s="115">
        <v>24263</v>
      </c>
      <c r="AG38" s="116">
        <f t="shared" si="12"/>
        <v>0.10519730532222576</v>
      </c>
      <c r="AH38" s="115">
        <v>2184294</v>
      </c>
      <c r="AI38" s="114"/>
      <c r="AJ38" s="115">
        <v>24924</v>
      </c>
      <c r="AK38" s="115">
        <f t="shared" si="13"/>
        <v>24924</v>
      </c>
      <c r="AL38" s="115">
        <f t="shared" si="14"/>
        <v>24924</v>
      </c>
      <c r="AM38" s="115">
        <f t="shared" si="15"/>
        <v>24924</v>
      </c>
      <c r="AN38" s="115">
        <f t="shared" si="16"/>
        <v>24924</v>
      </c>
      <c r="AO38" s="115">
        <f t="shared" si="17"/>
        <v>24924</v>
      </c>
    </row>
    <row r="39" spans="1:41" x14ac:dyDescent="0.2">
      <c r="A39" s="117">
        <v>33</v>
      </c>
      <c r="B39" s="117" t="s">
        <v>76</v>
      </c>
      <c r="C39" s="118">
        <v>7448455</v>
      </c>
      <c r="D39" s="119">
        <f t="shared" si="0"/>
        <v>289.0022504171032</v>
      </c>
      <c r="E39" s="169"/>
      <c r="F39" s="119">
        <f t="shared" si="1"/>
        <v>82.861052351817435</v>
      </c>
      <c r="G39" s="118">
        <v>0</v>
      </c>
      <c r="H39" s="118">
        <v>4367598</v>
      </c>
      <c r="I39" s="119">
        <f t="shared" si="2"/>
        <v>169.4640903270865</v>
      </c>
      <c r="J39" s="169"/>
      <c r="K39" s="119">
        <f t="shared" si="3"/>
        <v>59.49330319621361</v>
      </c>
      <c r="L39" s="118">
        <v>6630291</v>
      </c>
      <c r="M39" s="119">
        <f t="shared" si="4"/>
        <v>257.25724595506927</v>
      </c>
      <c r="N39" s="169"/>
      <c r="O39" s="119">
        <f t="shared" si="5"/>
        <v>154.23790794333775</v>
      </c>
      <c r="P39" s="118">
        <v>0</v>
      </c>
      <c r="Q39" s="118">
        <v>5118718</v>
      </c>
      <c r="R39" s="118">
        <v>0</v>
      </c>
      <c r="S39" s="118">
        <v>443221</v>
      </c>
      <c r="T39" s="119">
        <f t="shared" si="6"/>
        <v>17.197105498001786</v>
      </c>
      <c r="U39" s="169"/>
      <c r="V39" s="119">
        <f t="shared" si="7"/>
        <v>80.852524147722221</v>
      </c>
      <c r="W39" s="118">
        <v>191274</v>
      </c>
      <c r="X39" s="119">
        <f t="shared" si="8"/>
        <v>7.4214876033057848</v>
      </c>
      <c r="Y39" s="169"/>
      <c r="Z39" s="119">
        <f t="shared" si="9"/>
        <v>11.885714095821399</v>
      </c>
      <c r="AA39" s="118">
        <f t="shared" si="10"/>
        <v>19080839</v>
      </c>
      <c r="AB39" s="118">
        <v>3852589</v>
      </c>
      <c r="AC39" s="119">
        <f>IF(AA$39,AB39/AA$39*100,0)</f>
        <v>20.19087839900541</v>
      </c>
      <c r="AD39" s="118">
        <v>291728</v>
      </c>
      <c r="AE39" s="119">
        <f t="shared" si="11"/>
        <v>1.5289055161568106</v>
      </c>
      <c r="AF39" s="118">
        <v>804531</v>
      </c>
      <c r="AG39" s="119">
        <f t="shared" si="12"/>
        <v>4.216434088668743</v>
      </c>
      <c r="AH39" s="118">
        <v>616311</v>
      </c>
      <c r="AI39" s="117"/>
      <c r="AJ39" s="118">
        <v>25773</v>
      </c>
      <c r="AK39" s="118">
        <f t="shared" si="13"/>
        <v>25773</v>
      </c>
      <c r="AL39" s="118">
        <f t="shared" si="14"/>
        <v>25773</v>
      </c>
      <c r="AM39" s="118">
        <f t="shared" si="15"/>
        <v>25773</v>
      </c>
      <c r="AN39" s="118">
        <f t="shared" si="16"/>
        <v>25773</v>
      </c>
      <c r="AO39" s="118">
        <f t="shared" si="17"/>
        <v>25773</v>
      </c>
    </row>
    <row r="40" spans="1:41" x14ac:dyDescent="0.2">
      <c r="A40" s="114">
        <v>34</v>
      </c>
      <c r="B40" s="114" t="s">
        <v>78</v>
      </c>
      <c r="C40" s="115">
        <v>31364145</v>
      </c>
      <c r="D40" s="116">
        <f t="shared" si="0"/>
        <v>316.23776202623537</v>
      </c>
      <c r="F40" s="116">
        <f t="shared" si="1"/>
        <v>90.669860587793977</v>
      </c>
      <c r="G40" s="115">
        <v>0</v>
      </c>
      <c r="H40" s="115">
        <v>43134825</v>
      </c>
      <c r="I40" s="116">
        <f t="shared" si="2"/>
        <v>434.91893445184968</v>
      </c>
      <c r="K40" s="116">
        <f t="shared" si="3"/>
        <v>152.68582260216058</v>
      </c>
      <c r="L40" s="115">
        <v>12413692</v>
      </c>
      <c r="M40" s="116">
        <f t="shared" si="4"/>
        <v>125.16452071507074</v>
      </c>
      <c r="O40" s="116">
        <f t="shared" si="5"/>
        <v>75.042060534204609</v>
      </c>
      <c r="P40" s="115">
        <v>0</v>
      </c>
      <c r="Q40" s="115">
        <v>12413692</v>
      </c>
      <c r="R40" s="115">
        <v>0</v>
      </c>
      <c r="S40" s="115">
        <v>2959880</v>
      </c>
      <c r="T40" s="116">
        <f t="shared" si="6"/>
        <v>29.843817743675576</v>
      </c>
      <c r="V40" s="116">
        <f t="shared" si="7"/>
        <v>140.31128639997715</v>
      </c>
      <c r="W40" s="115">
        <v>1021544</v>
      </c>
      <c r="X40" s="116">
        <f t="shared" si="8"/>
        <v>10.300003024833886</v>
      </c>
      <c r="Z40" s="116">
        <f t="shared" si="9"/>
        <v>16.495734774890657</v>
      </c>
      <c r="AA40" s="115">
        <f t="shared" si="10"/>
        <v>90894086</v>
      </c>
      <c r="AB40" s="115">
        <v>5673207</v>
      </c>
      <c r="AC40" s="116">
        <f>IF(AA$40,AB40/AA$40*100,0)</f>
        <v>6.2415578940966521</v>
      </c>
      <c r="AD40" s="115">
        <v>0</v>
      </c>
      <c r="AE40" s="116">
        <f t="shared" si="11"/>
        <v>0</v>
      </c>
      <c r="AF40" s="115">
        <v>1230016</v>
      </c>
      <c r="AG40" s="116">
        <f t="shared" si="12"/>
        <v>1.3532409578330542</v>
      </c>
      <c r="AH40" s="115">
        <v>7076891</v>
      </c>
      <c r="AI40" s="114"/>
      <c r="AJ40" s="115">
        <v>99179</v>
      </c>
      <c r="AK40" s="115">
        <f t="shared" si="13"/>
        <v>99179</v>
      </c>
      <c r="AL40" s="115">
        <f t="shared" si="14"/>
        <v>99179</v>
      </c>
      <c r="AM40" s="115">
        <f t="shared" si="15"/>
        <v>99179</v>
      </c>
      <c r="AN40" s="115">
        <f t="shared" si="16"/>
        <v>99179</v>
      </c>
      <c r="AO40" s="115">
        <f t="shared" si="17"/>
        <v>99179</v>
      </c>
    </row>
    <row r="41" spans="1:41" x14ac:dyDescent="0.2">
      <c r="A41" s="117">
        <v>35</v>
      </c>
      <c r="B41" s="117" t="s">
        <v>80</v>
      </c>
      <c r="C41" s="118">
        <v>121443114</v>
      </c>
      <c r="D41" s="119">
        <f t="shared" si="0"/>
        <v>266.68228861293193</v>
      </c>
      <c r="E41" s="169"/>
      <c r="F41" s="119">
        <f t="shared" si="1"/>
        <v>76.461602102289021</v>
      </c>
      <c r="G41" s="118">
        <v>0</v>
      </c>
      <c r="H41" s="118">
        <v>98139784</v>
      </c>
      <c r="I41" s="119">
        <f t="shared" si="2"/>
        <v>215.50947879266994</v>
      </c>
      <c r="J41" s="169"/>
      <c r="K41" s="119">
        <f t="shared" si="3"/>
        <v>75.658334097350419</v>
      </c>
      <c r="L41" s="118">
        <v>52470769</v>
      </c>
      <c r="M41" s="119">
        <f t="shared" si="4"/>
        <v>115.22287514959869</v>
      </c>
      <c r="N41" s="169"/>
      <c r="O41" s="119">
        <f t="shared" si="5"/>
        <v>69.081572976935263</v>
      </c>
      <c r="P41" s="118">
        <v>51577127</v>
      </c>
      <c r="Q41" s="118">
        <v>0</v>
      </c>
      <c r="R41" s="118">
        <v>893642</v>
      </c>
      <c r="S41" s="118">
        <v>2222222</v>
      </c>
      <c r="T41" s="119">
        <f t="shared" si="6"/>
        <v>4.8798752703756163</v>
      </c>
      <c r="U41" s="169"/>
      <c r="V41" s="119">
        <f t="shared" si="7"/>
        <v>22.94282797658953</v>
      </c>
      <c r="W41" s="118">
        <v>10601086</v>
      </c>
      <c r="X41" s="119">
        <f t="shared" si="8"/>
        <v>23.279392162675538</v>
      </c>
      <c r="Y41" s="169"/>
      <c r="Z41" s="119">
        <f t="shared" si="9"/>
        <v>37.282579229374264</v>
      </c>
      <c r="AA41" s="118">
        <f t="shared" si="10"/>
        <v>284876975</v>
      </c>
      <c r="AB41" s="118">
        <v>17669706</v>
      </c>
      <c r="AC41" s="119">
        <f>IF(AA$41,AB41/AA$41*100,0)</f>
        <v>6.202574286672343</v>
      </c>
      <c r="AD41" s="118">
        <v>2849479</v>
      </c>
      <c r="AE41" s="119">
        <f t="shared" si="11"/>
        <v>1.0002489671199295</v>
      </c>
      <c r="AF41" s="118">
        <v>4703123</v>
      </c>
      <c r="AG41" s="119">
        <f t="shared" si="12"/>
        <v>1.6509312484801555</v>
      </c>
      <c r="AH41" s="118">
        <v>5915552</v>
      </c>
      <c r="AI41" s="117"/>
      <c r="AJ41" s="118">
        <v>455385</v>
      </c>
      <c r="AK41" s="118">
        <f t="shared" si="13"/>
        <v>455385</v>
      </c>
      <c r="AL41" s="118">
        <f t="shared" si="14"/>
        <v>455385</v>
      </c>
      <c r="AM41" s="118">
        <f t="shared" si="15"/>
        <v>455385</v>
      </c>
      <c r="AN41" s="118">
        <f t="shared" si="16"/>
        <v>455385</v>
      </c>
      <c r="AO41" s="118">
        <f t="shared" si="17"/>
        <v>455385</v>
      </c>
    </row>
    <row r="42" spans="1:41" x14ac:dyDescent="0.2">
      <c r="A42" s="114">
        <v>36</v>
      </c>
      <c r="B42" s="114" t="s">
        <v>82</v>
      </c>
      <c r="C42" s="115">
        <v>7464524</v>
      </c>
      <c r="D42" s="116">
        <f t="shared" si="0"/>
        <v>331.21196255047255</v>
      </c>
      <c r="F42" s="116">
        <f t="shared" si="1"/>
        <v>94.963176684034309</v>
      </c>
      <c r="G42" s="115">
        <v>0</v>
      </c>
      <c r="H42" s="115">
        <v>3584444</v>
      </c>
      <c r="I42" s="116">
        <f t="shared" si="2"/>
        <v>159.04707813817279</v>
      </c>
      <c r="K42" s="116">
        <f t="shared" si="3"/>
        <v>55.836230695735679</v>
      </c>
      <c r="L42" s="115">
        <v>3899191</v>
      </c>
      <c r="M42" s="116">
        <f t="shared" si="4"/>
        <v>173.01286772862403</v>
      </c>
      <c r="O42" s="116">
        <f t="shared" si="5"/>
        <v>103.7294116504731</v>
      </c>
      <c r="P42" s="115">
        <v>0</v>
      </c>
      <c r="Q42" s="115">
        <v>3255394</v>
      </c>
      <c r="R42" s="115">
        <v>0</v>
      </c>
      <c r="S42" s="115">
        <v>696583</v>
      </c>
      <c r="T42" s="116">
        <f t="shared" si="6"/>
        <v>30.908417269379242</v>
      </c>
      <c r="V42" s="116">
        <f t="shared" si="7"/>
        <v>145.31652166294688</v>
      </c>
      <c r="W42" s="115">
        <v>1380995</v>
      </c>
      <c r="X42" s="116">
        <f t="shared" si="8"/>
        <v>61.27678927985091</v>
      </c>
      <c r="Z42" s="116">
        <f t="shared" si="9"/>
        <v>98.136443395227587</v>
      </c>
      <c r="AA42" s="115">
        <f t="shared" si="10"/>
        <v>17025737</v>
      </c>
      <c r="AB42" s="115">
        <v>1969174</v>
      </c>
      <c r="AC42" s="116">
        <f>IF(AA$42,AB42/AA$42*100,0)</f>
        <v>11.565866429159572</v>
      </c>
      <c r="AD42" s="115">
        <v>91981</v>
      </c>
      <c r="AE42" s="116">
        <f t="shared" si="11"/>
        <v>0.54024680400032021</v>
      </c>
      <c r="AF42" s="115">
        <v>135826</v>
      </c>
      <c r="AG42" s="116">
        <f t="shared" si="12"/>
        <v>0.79776869571049991</v>
      </c>
      <c r="AH42" s="115">
        <v>198474</v>
      </c>
      <c r="AI42" s="114"/>
      <c r="AJ42" s="115">
        <v>22537</v>
      </c>
      <c r="AK42" s="115">
        <f t="shared" si="13"/>
        <v>22537</v>
      </c>
      <c r="AL42" s="115">
        <f t="shared" si="14"/>
        <v>22537</v>
      </c>
      <c r="AM42" s="115">
        <f t="shared" si="15"/>
        <v>22537</v>
      </c>
      <c r="AN42" s="115">
        <f t="shared" si="16"/>
        <v>22537</v>
      </c>
      <c r="AO42" s="115">
        <f t="shared" si="17"/>
        <v>22537</v>
      </c>
    </row>
    <row r="43" spans="1:41" x14ac:dyDescent="0.2">
      <c r="A43" s="117">
        <v>37</v>
      </c>
      <c r="B43" s="117" t="s">
        <v>84</v>
      </c>
      <c r="C43" s="118">
        <v>6371532</v>
      </c>
      <c r="D43" s="119">
        <f t="shared" si="0"/>
        <v>392.72263313609466</v>
      </c>
      <c r="E43" s="169"/>
      <c r="F43" s="119">
        <f t="shared" si="1"/>
        <v>112.59916010020012</v>
      </c>
      <c r="G43" s="118">
        <v>0</v>
      </c>
      <c r="H43" s="118">
        <v>5517007</v>
      </c>
      <c r="I43" s="119">
        <f t="shared" si="2"/>
        <v>340.05220660749507</v>
      </c>
      <c r="J43" s="169"/>
      <c r="K43" s="119">
        <f t="shared" si="3"/>
        <v>119.38121516595754</v>
      </c>
      <c r="L43" s="118">
        <v>2199308</v>
      </c>
      <c r="M43" s="119">
        <f t="shared" si="4"/>
        <v>135.55892504930966</v>
      </c>
      <c r="N43" s="169"/>
      <c r="O43" s="119">
        <f t="shared" si="5"/>
        <v>81.27399842531527</v>
      </c>
      <c r="P43" s="118">
        <v>0</v>
      </c>
      <c r="Q43" s="118">
        <v>2199308</v>
      </c>
      <c r="R43" s="118">
        <v>0</v>
      </c>
      <c r="S43" s="118">
        <v>459086</v>
      </c>
      <c r="T43" s="119">
        <f t="shared" si="6"/>
        <v>28.296720907297832</v>
      </c>
      <c r="U43" s="169"/>
      <c r="V43" s="119">
        <f t="shared" si="7"/>
        <v>133.0375806977803</v>
      </c>
      <c r="W43" s="118">
        <v>25507</v>
      </c>
      <c r="X43" s="119">
        <f t="shared" si="8"/>
        <v>1.5721770216962525</v>
      </c>
      <c r="Y43" s="169"/>
      <c r="Z43" s="119">
        <f t="shared" si="9"/>
        <v>2.5178842284366367</v>
      </c>
      <c r="AA43" s="118">
        <f t="shared" si="10"/>
        <v>14572440</v>
      </c>
      <c r="AB43" s="118">
        <v>1702650</v>
      </c>
      <c r="AC43" s="119">
        <f>IF(AA$43,AB43/AA$43*100,0)</f>
        <v>11.684041931207128</v>
      </c>
      <c r="AD43" s="118">
        <v>6138480</v>
      </c>
      <c r="AE43" s="119">
        <f t="shared" si="11"/>
        <v>42.123899635201788</v>
      </c>
      <c r="AF43" s="118">
        <v>301583</v>
      </c>
      <c r="AG43" s="119">
        <f t="shared" si="12"/>
        <v>2.0695436042282558</v>
      </c>
      <c r="AH43" s="118">
        <v>797798</v>
      </c>
      <c r="AI43" s="117"/>
      <c r="AJ43" s="118">
        <v>16224</v>
      </c>
      <c r="AK43" s="118">
        <f t="shared" si="13"/>
        <v>16224</v>
      </c>
      <c r="AL43" s="118">
        <f t="shared" si="14"/>
        <v>16224</v>
      </c>
      <c r="AM43" s="118">
        <f t="shared" si="15"/>
        <v>16224</v>
      </c>
      <c r="AN43" s="118">
        <f t="shared" si="16"/>
        <v>16224</v>
      </c>
      <c r="AO43" s="118">
        <f t="shared" si="17"/>
        <v>16224</v>
      </c>
    </row>
    <row r="44" spans="1:41" x14ac:dyDescent="0.2">
      <c r="A44" s="114">
        <v>38</v>
      </c>
      <c r="B44" s="114" t="s">
        <v>86</v>
      </c>
      <c r="C44" s="121">
        <v>10144718</v>
      </c>
      <c r="D44" s="116">
        <f t="shared" si="0"/>
        <v>356.99468627933982</v>
      </c>
      <c r="F44" s="116">
        <f t="shared" si="1"/>
        <v>102.35544998843515</v>
      </c>
      <c r="G44" s="121">
        <v>0</v>
      </c>
      <c r="H44" s="121">
        <v>9886847</v>
      </c>
      <c r="I44" s="116">
        <f t="shared" si="2"/>
        <v>347.92015342928528</v>
      </c>
      <c r="K44" s="116">
        <f t="shared" si="3"/>
        <v>122.14339413199677</v>
      </c>
      <c r="L44" s="121">
        <v>9564216</v>
      </c>
      <c r="M44" s="116">
        <f t="shared" si="4"/>
        <v>336.56670302987646</v>
      </c>
      <c r="O44" s="116">
        <f t="shared" si="5"/>
        <v>201.78768518645049</v>
      </c>
      <c r="P44" s="121">
        <v>0</v>
      </c>
      <c r="Q44" s="121">
        <v>9559460</v>
      </c>
      <c r="R44" s="121">
        <v>4756</v>
      </c>
      <c r="S44" s="121">
        <v>1296427</v>
      </c>
      <c r="T44" s="116">
        <f t="shared" si="6"/>
        <v>45.621529366224443</v>
      </c>
      <c r="V44" s="116">
        <f t="shared" si="7"/>
        <v>214.49050278648798</v>
      </c>
      <c r="W44" s="121">
        <v>5607085</v>
      </c>
      <c r="X44" s="116">
        <f t="shared" si="8"/>
        <v>197.3144596544322</v>
      </c>
      <c r="Z44" s="116">
        <f t="shared" si="9"/>
        <v>316.00446969411149</v>
      </c>
      <c r="AA44" s="121">
        <f t="shared" si="10"/>
        <v>36499293</v>
      </c>
      <c r="AB44" s="121">
        <v>3497059</v>
      </c>
      <c r="AC44" s="116">
        <f>IF(AA$44,AB44/AA$44*100,0)</f>
        <v>9.5811691475777359</v>
      </c>
      <c r="AD44" s="121">
        <v>291503</v>
      </c>
      <c r="AE44" s="116">
        <f t="shared" si="11"/>
        <v>0.79865382597958823</v>
      </c>
      <c r="AF44" s="121">
        <v>15197</v>
      </c>
      <c r="AG44" s="116">
        <f t="shared" si="12"/>
        <v>4.1636422930164702E-2</v>
      </c>
      <c r="AH44" s="121">
        <v>2655881</v>
      </c>
      <c r="AI44" s="114"/>
      <c r="AJ44" s="121">
        <v>28417</v>
      </c>
      <c r="AK44" s="121">
        <f t="shared" si="13"/>
        <v>28417</v>
      </c>
      <c r="AL44" s="121">
        <f t="shared" si="14"/>
        <v>28417</v>
      </c>
      <c r="AM44" s="121">
        <f t="shared" si="15"/>
        <v>28417</v>
      </c>
      <c r="AN44" s="121">
        <f t="shared" si="16"/>
        <v>28417</v>
      </c>
      <c r="AO44" s="121">
        <f t="shared" si="17"/>
        <v>28417</v>
      </c>
    </row>
    <row r="45" spans="1:41" ht="13.5" thickBot="1" x14ac:dyDescent="0.25">
      <c r="A45" s="129">
        <f>A44</f>
        <v>38</v>
      </c>
      <c r="B45" s="136" t="s">
        <v>255</v>
      </c>
      <c r="C45" s="131">
        <f>SUM(C7:C44)</f>
        <v>842721394</v>
      </c>
      <c r="D45" s="253">
        <f>IFERROR(IF(AK45=0,0,IF(ISNONTEXT(E45),C45/$AJ45,C45/AK45)),0)</f>
        <v>348.77936281817495</v>
      </c>
      <c r="E45" s="170"/>
      <c r="F45" s="254">
        <f t="shared" si="1"/>
        <v>100</v>
      </c>
      <c r="G45" s="131">
        <f>SUM(G7:G44)</f>
        <v>233606</v>
      </c>
      <c r="H45" s="131">
        <f>SUM(H7:H44)</f>
        <v>688244646</v>
      </c>
      <c r="I45" s="253">
        <f>IFERROR(IF(AL45=0,0,IF(ISNONTEXT(J45),H45/$AJ45,H45/AL45)),0)</f>
        <v>284.84565694424555</v>
      </c>
      <c r="J45" s="170"/>
      <c r="K45" s="254">
        <f t="shared" si="3"/>
        <v>100</v>
      </c>
      <c r="L45" s="131">
        <f>SUM(L7:L44)</f>
        <v>403004346</v>
      </c>
      <c r="M45" s="253">
        <f>IFERROR(IF(AM45=0,0,IF(ISNONTEXT(N45),L45/$AJ45,L45/AM45)),0)</f>
        <v>166.7924892041311</v>
      </c>
      <c r="N45" s="170"/>
      <c r="O45" s="254">
        <f t="shared" si="5"/>
        <v>100</v>
      </c>
      <c r="P45" s="131">
        <f>SUM(P7:P44)</f>
        <v>238582424</v>
      </c>
      <c r="Q45" s="131">
        <f>SUM(Q7:Q44)</f>
        <v>132414748</v>
      </c>
      <c r="R45" s="131">
        <f>SUM(R7:R44)</f>
        <v>6607567</v>
      </c>
      <c r="S45" s="131">
        <f>SUM(S7:S44)</f>
        <v>51391940</v>
      </c>
      <c r="T45" s="253">
        <f>IFERROR(IF(AN45=0,0,IF(ISNONTEXT(U45),S45/$AJ45,S45/AN45)),0)</f>
        <v>21.269719998576278</v>
      </c>
      <c r="U45" s="170"/>
      <c r="V45" s="254">
        <f t="shared" si="7"/>
        <v>100</v>
      </c>
      <c r="W45" s="131">
        <f>SUM(W7:W44)</f>
        <v>150868623</v>
      </c>
      <c r="X45" s="253">
        <f>IFERROR(IF(AO45=0,0,IF(ISNONTEXT(Y45),W45/$AJ45,W45/AO45)),0)</f>
        <v>62.440401506165465</v>
      </c>
      <c r="Y45" s="170"/>
      <c r="Z45" s="254">
        <f t="shared" si="9"/>
        <v>100</v>
      </c>
      <c r="AA45" s="131">
        <f>SUM(AA7:AA44)</f>
        <v>2136230949</v>
      </c>
      <c r="AB45" s="131">
        <f>SUM(AB7:AB44)</f>
        <v>222683096</v>
      </c>
      <c r="AC45" s="254">
        <f>IF(AA$45,AB45/AA$45*100,0)</f>
        <v>10.424111499004409</v>
      </c>
      <c r="AD45" s="131">
        <f>SUM(AD7:AD44)</f>
        <v>26885186</v>
      </c>
      <c r="AE45" s="254">
        <f t="shared" si="11"/>
        <v>1.2585336811352412</v>
      </c>
      <c r="AF45" s="131">
        <f>SUM(AF7:AF44)</f>
        <v>74700896</v>
      </c>
      <c r="AG45" s="254">
        <f t="shared" si="12"/>
        <v>3.4968548711911769</v>
      </c>
      <c r="AH45" s="131">
        <f>SUM(AH7:AH44)</f>
        <v>99346430</v>
      </c>
      <c r="AI45" s="129"/>
      <c r="AJ45" s="132">
        <f t="shared" ref="AJ45:AO45" si="18">SUM(AJ7:AJ44)</f>
        <v>2416202</v>
      </c>
      <c r="AK45" s="132">
        <f t="shared" si="18"/>
        <v>2416202</v>
      </c>
      <c r="AL45" s="132">
        <f t="shared" si="18"/>
        <v>2416202</v>
      </c>
      <c r="AM45" s="132">
        <f t="shared" si="18"/>
        <v>2416202</v>
      </c>
      <c r="AN45" s="132">
        <f t="shared" si="18"/>
        <v>2408938</v>
      </c>
      <c r="AO45" s="132">
        <f t="shared" si="18"/>
        <v>2392199</v>
      </c>
    </row>
    <row r="46" spans="1:41" customFormat="1" x14ac:dyDescent="0.2">
      <c r="E46" s="181"/>
      <c r="J46" s="181"/>
      <c r="N46" s="181"/>
      <c r="U46" s="181"/>
      <c r="Y46" s="181"/>
    </row>
    <row r="47" spans="1:41" customFormat="1" x14ac:dyDescent="0.2">
      <c r="E47" s="181"/>
      <c r="J47" s="181"/>
      <c r="N47" s="181"/>
      <c r="U47" s="181"/>
      <c r="Y47" s="181"/>
    </row>
    <row r="48" spans="1:41" s="353" customFormat="1" ht="15.75" x14ac:dyDescent="0.25">
      <c r="A48" s="319" t="s">
        <v>0</v>
      </c>
      <c r="B48" s="319"/>
      <c r="C48" s="319"/>
      <c r="D48" s="319"/>
      <c r="E48" s="319"/>
      <c r="F48" s="319"/>
      <c r="G48" s="319"/>
      <c r="H48" s="319"/>
      <c r="I48" s="319"/>
      <c r="J48" s="319"/>
      <c r="K48" s="319"/>
      <c r="L48" s="319"/>
      <c r="M48" s="319"/>
      <c r="N48" s="319"/>
      <c r="O48" s="319"/>
      <c r="P48" s="319"/>
      <c r="Q48" s="319"/>
      <c r="R48" s="319"/>
      <c r="S48" s="319"/>
      <c r="T48" s="319"/>
      <c r="U48" s="319"/>
      <c r="V48" s="319"/>
      <c r="W48" s="319"/>
      <c r="X48" s="319"/>
      <c r="Y48" s="319"/>
    </row>
    <row r="49" spans="1:41" s="353" customFormat="1" ht="15.75" x14ac:dyDescent="0.25">
      <c r="A49" s="321" t="s">
        <v>427</v>
      </c>
      <c r="B49" s="321"/>
      <c r="C49" s="321"/>
      <c r="D49" s="321"/>
      <c r="E49" s="321"/>
      <c r="F49" s="321"/>
      <c r="G49" s="321"/>
      <c r="H49" s="321"/>
      <c r="I49" s="321"/>
      <c r="J49" s="321"/>
      <c r="K49" s="321"/>
      <c r="L49" s="321"/>
      <c r="M49" s="321"/>
      <c r="N49" s="321"/>
      <c r="O49" s="321"/>
      <c r="P49" s="321"/>
      <c r="Q49" s="321"/>
      <c r="R49" s="321"/>
      <c r="S49" s="321"/>
      <c r="T49" s="321"/>
      <c r="U49" s="321"/>
      <c r="V49" s="321"/>
      <c r="W49" s="321"/>
      <c r="X49" s="321"/>
      <c r="Y49" s="321"/>
    </row>
    <row r="50" spans="1:41" s="353" customFormat="1" ht="15.75" x14ac:dyDescent="0.25">
      <c r="A50" s="321" t="s">
        <v>370</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row>
    <row r="51" spans="1:41" ht="13.5" thickBot="1" x14ac:dyDescent="0.25">
      <c r="G51" s="183"/>
      <c r="Q51" s="75"/>
      <c r="AB51"/>
      <c r="AC51"/>
      <c r="AD51"/>
      <c r="AE51"/>
      <c r="AF51"/>
      <c r="AG51"/>
      <c r="AH51"/>
      <c r="AK51" s="75"/>
      <c r="AL51" s="75"/>
      <c r="AM51" s="75"/>
    </row>
    <row r="52" spans="1:41" ht="38.25" x14ac:dyDescent="0.2">
      <c r="F52" s="75"/>
      <c r="G52" s="269" t="s">
        <v>426</v>
      </c>
      <c r="K52" s="75"/>
      <c r="O52" s="75"/>
      <c r="P52" s="436" t="s">
        <v>424</v>
      </c>
      <c r="Q52" s="437"/>
      <c r="R52" s="438"/>
      <c r="V52" s="75"/>
      <c r="Z52" s="75"/>
      <c r="AB52" s="433" t="s">
        <v>346</v>
      </c>
      <c r="AC52" s="434"/>
      <c r="AD52" s="434"/>
      <c r="AE52" s="434"/>
      <c r="AF52" s="434"/>
      <c r="AG52" s="434"/>
      <c r="AH52" s="435"/>
      <c r="AK52" s="75"/>
      <c r="AL52" s="75"/>
      <c r="AM52" s="75"/>
      <c r="AO52" s="75"/>
    </row>
    <row r="53" spans="1:41" s="90" customFormat="1" ht="45.75" thickBot="1" x14ac:dyDescent="0.3">
      <c r="A53" s="141" t="s">
        <v>1</v>
      </c>
      <c r="B53" s="217" t="s">
        <v>341</v>
      </c>
      <c r="C53" s="142" t="s">
        <v>392</v>
      </c>
      <c r="D53" s="142" t="s">
        <v>362</v>
      </c>
      <c r="E53" s="219"/>
      <c r="F53" s="142" t="s">
        <v>363</v>
      </c>
      <c r="G53" s="274" t="s">
        <v>425</v>
      </c>
      <c r="H53" s="142" t="s">
        <v>393</v>
      </c>
      <c r="I53" s="142" t="s">
        <v>362</v>
      </c>
      <c r="J53" s="219"/>
      <c r="K53" s="142" t="s">
        <v>363</v>
      </c>
      <c r="L53" s="142" t="s">
        <v>394</v>
      </c>
      <c r="M53" s="142" t="s">
        <v>362</v>
      </c>
      <c r="N53" s="219"/>
      <c r="O53" s="142" t="s">
        <v>363</v>
      </c>
      <c r="P53" s="271" t="s">
        <v>397</v>
      </c>
      <c r="Q53" s="272" t="s">
        <v>422</v>
      </c>
      <c r="R53" s="273" t="s">
        <v>423</v>
      </c>
      <c r="S53" s="142" t="s">
        <v>395</v>
      </c>
      <c r="T53" s="142" t="s">
        <v>362</v>
      </c>
      <c r="U53" s="219"/>
      <c r="V53" s="142" t="s">
        <v>363</v>
      </c>
      <c r="W53" s="142" t="s">
        <v>396</v>
      </c>
      <c r="X53" s="142" t="s">
        <v>362</v>
      </c>
      <c r="Y53" s="219"/>
      <c r="Z53" s="142" t="s">
        <v>363</v>
      </c>
      <c r="AA53" s="142" t="s">
        <v>255</v>
      </c>
      <c r="AB53" s="271" t="s">
        <v>349</v>
      </c>
      <c r="AC53" s="272" t="s">
        <v>364</v>
      </c>
      <c r="AD53" s="272" t="s">
        <v>368</v>
      </c>
      <c r="AE53" s="272" t="s">
        <v>364</v>
      </c>
      <c r="AF53" s="272" t="s">
        <v>369</v>
      </c>
      <c r="AG53" s="272" t="s">
        <v>364</v>
      </c>
      <c r="AH53" s="273" t="s">
        <v>353</v>
      </c>
      <c r="AI53" s="270"/>
      <c r="AJ53" s="142" t="s">
        <v>253</v>
      </c>
      <c r="AK53" s="140" t="s">
        <v>354</v>
      </c>
      <c r="AL53" s="140" t="s">
        <v>354</v>
      </c>
      <c r="AM53" s="140" t="s">
        <v>354</v>
      </c>
      <c r="AN53" s="140" t="s">
        <v>354</v>
      </c>
      <c r="AO53" s="140" t="s">
        <v>354</v>
      </c>
    </row>
    <row r="54" spans="1:41" x14ac:dyDescent="0.2">
      <c r="A54" s="117">
        <v>1</v>
      </c>
      <c r="B54" s="117" t="s">
        <v>88</v>
      </c>
      <c r="C54" s="137">
        <v>0</v>
      </c>
      <c r="D54" s="266">
        <f t="shared" ref="D54:D85" si="19">IFERROR((C54/$AJ54),0)</f>
        <v>0</v>
      </c>
      <c r="E54" s="169"/>
      <c r="F54" s="119">
        <f t="shared" ref="F54:F85" si="20">IF(D$149,D54/D$149*100,0)</f>
        <v>0</v>
      </c>
      <c r="G54" s="137">
        <v>0</v>
      </c>
      <c r="H54" s="137">
        <v>0</v>
      </c>
      <c r="I54" s="266">
        <f t="shared" ref="I54:I85" si="21">IFERROR((H54/$AJ54),0)</f>
        <v>0</v>
      </c>
      <c r="J54" s="169"/>
      <c r="K54" s="119">
        <f t="shared" ref="K54:K85" si="22">IF(I$149,I54/I$149*100,0)</f>
        <v>0</v>
      </c>
      <c r="L54" s="137">
        <v>0</v>
      </c>
      <c r="M54" s="266">
        <f t="shared" ref="M54:M85" si="23">IFERROR((L54/$AJ54),0)</f>
        <v>0</v>
      </c>
      <c r="N54" s="169"/>
      <c r="O54" s="119">
        <f t="shared" ref="O54:O85" si="24">IF(M$149,M54/M$149*100,0)</f>
        <v>0</v>
      </c>
      <c r="P54" s="137">
        <v>0</v>
      </c>
      <c r="Q54" s="137">
        <v>0</v>
      </c>
      <c r="R54" s="137">
        <v>0</v>
      </c>
      <c r="S54" s="137">
        <v>0</v>
      </c>
      <c r="T54" s="266">
        <f t="shared" ref="T54:T85" si="25">IFERROR((S54/$AJ54),0)</f>
        <v>0</v>
      </c>
      <c r="U54" s="169"/>
      <c r="V54" s="119">
        <f t="shared" ref="V54:V85" si="26">IF(T$149,T54/T$149*100,0)</f>
        <v>0</v>
      </c>
      <c r="W54" s="137">
        <v>0</v>
      </c>
      <c r="X54" s="266">
        <f t="shared" ref="X54:X85" si="27">IFERROR((W54/$AJ54),0)</f>
        <v>0</v>
      </c>
      <c r="Y54" s="169"/>
      <c r="Z54" s="119">
        <f t="shared" ref="Z54:Z85" si="28">IF(X$149,X54/X$149*100,0)</f>
        <v>0</v>
      </c>
      <c r="AA54" s="137">
        <f t="shared" ref="AA54:AA85" si="29">(C54+H54+L54+S54+W54)</f>
        <v>0</v>
      </c>
      <c r="AB54" s="137">
        <v>0</v>
      </c>
      <c r="AC54" s="119">
        <f t="shared" ref="AC54:AC85" si="30">IF($AA54,AB54/$AA54*100,0)</f>
        <v>0</v>
      </c>
      <c r="AD54" s="137">
        <v>0</v>
      </c>
      <c r="AE54" s="119">
        <f t="shared" ref="AE54:AE85" si="31">IF($AA54,AD54/$AA54*100,0)</f>
        <v>0</v>
      </c>
      <c r="AF54" s="137">
        <v>0</v>
      </c>
      <c r="AG54" s="119">
        <f t="shared" ref="AG54:AG85" si="32">IF($AA54,AF54/$AA54*100,0)</f>
        <v>0</v>
      </c>
      <c r="AH54" s="137">
        <v>0</v>
      </c>
      <c r="AI54" s="117"/>
      <c r="AJ54" s="122">
        <v>0</v>
      </c>
      <c r="AK54" s="122">
        <f t="shared" ref="AK54:AK85" si="33">IF(C54,$AJ54,0)</f>
        <v>0</v>
      </c>
      <c r="AL54" s="122">
        <f t="shared" ref="AL54:AL85" si="34">IF(H54,$AJ54,0)</f>
        <v>0</v>
      </c>
      <c r="AM54" s="122">
        <f t="shared" ref="AM54:AM85" si="35">IF(L54,$AJ54,0)</f>
        <v>0</v>
      </c>
      <c r="AN54" s="122">
        <f t="shared" ref="AN54:AN85" si="36">IF(S54,$AJ54,0)</f>
        <v>0</v>
      </c>
      <c r="AO54" s="122">
        <f t="shared" ref="AO54:AO85" si="37">IF(W54,$AJ54,0)</f>
        <v>0</v>
      </c>
    </row>
    <row r="55" spans="1:41" x14ac:dyDescent="0.2">
      <c r="A55" s="114">
        <v>2</v>
      </c>
      <c r="B55" s="114" t="s">
        <v>89</v>
      </c>
      <c r="C55" s="115">
        <v>25927140</v>
      </c>
      <c r="D55" s="116">
        <f t="shared" si="19"/>
        <v>224.4871206545738</v>
      </c>
      <c r="F55" s="116">
        <f t="shared" si="20"/>
        <v>95.28771429762331</v>
      </c>
      <c r="G55" s="115">
        <v>0</v>
      </c>
      <c r="H55" s="115">
        <v>30599894</v>
      </c>
      <c r="I55" s="116">
        <f t="shared" si="21"/>
        <v>264.94561669336338</v>
      </c>
      <c r="K55" s="116">
        <f t="shared" si="22"/>
        <v>107.72621615442515</v>
      </c>
      <c r="L55" s="115">
        <v>4985325</v>
      </c>
      <c r="M55" s="116">
        <f t="shared" si="23"/>
        <v>43.164855621455473</v>
      </c>
      <c r="O55" s="116">
        <f t="shared" si="24"/>
        <v>34.310209380693898</v>
      </c>
      <c r="P55" s="115">
        <v>0</v>
      </c>
      <c r="Q55" s="115">
        <v>4985325</v>
      </c>
      <c r="R55" s="115">
        <v>0</v>
      </c>
      <c r="S55" s="115">
        <v>1446263</v>
      </c>
      <c r="T55" s="249">
        <f t="shared" si="25"/>
        <v>12.522299666652236</v>
      </c>
      <c r="V55" s="249">
        <f t="shared" si="26"/>
        <v>64.026763315398057</v>
      </c>
      <c r="W55" s="115">
        <v>2303712</v>
      </c>
      <c r="X55" s="116">
        <f t="shared" si="27"/>
        <v>19.946421923026971</v>
      </c>
      <c r="Z55" s="116">
        <f t="shared" si="28"/>
        <v>40.003307373366475</v>
      </c>
      <c r="AA55" s="115">
        <f t="shared" si="29"/>
        <v>65262334</v>
      </c>
      <c r="AB55" s="115">
        <v>4114479</v>
      </c>
      <c r="AC55" s="116">
        <f t="shared" si="30"/>
        <v>6.3045232185535998</v>
      </c>
      <c r="AD55" s="115">
        <v>11685245</v>
      </c>
      <c r="AE55" s="116">
        <f t="shared" si="31"/>
        <v>17.905036923748391</v>
      </c>
      <c r="AF55" s="115">
        <v>0</v>
      </c>
      <c r="AG55" s="116">
        <f t="shared" si="32"/>
        <v>0</v>
      </c>
      <c r="AH55" s="115">
        <v>4037166</v>
      </c>
      <c r="AI55" s="114"/>
      <c r="AJ55" s="115">
        <v>115495</v>
      </c>
      <c r="AK55" s="115">
        <f t="shared" si="33"/>
        <v>115495</v>
      </c>
      <c r="AL55" s="115">
        <f t="shared" si="34"/>
        <v>115495</v>
      </c>
      <c r="AM55" s="115">
        <f t="shared" si="35"/>
        <v>115495</v>
      </c>
      <c r="AN55" s="115">
        <f t="shared" si="36"/>
        <v>115495</v>
      </c>
      <c r="AO55" s="115">
        <f t="shared" si="37"/>
        <v>115495</v>
      </c>
    </row>
    <row r="56" spans="1:41" x14ac:dyDescent="0.2">
      <c r="A56" s="117">
        <v>3</v>
      </c>
      <c r="B56" s="117" t="s">
        <v>256</v>
      </c>
      <c r="C56" s="118">
        <v>3740823</v>
      </c>
      <c r="D56" s="119">
        <f t="shared" si="19"/>
        <v>251.09565042287556</v>
      </c>
      <c r="E56" s="169"/>
      <c r="F56" s="119">
        <f t="shared" si="20"/>
        <v>106.58219736216917</v>
      </c>
      <c r="G56" s="118">
        <v>3740823</v>
      </c>
      <c r="H56" s="118">
        <v>850283</v>
      </c>
      <c r="I56" s="119">
        <f t="shared" si="21"/>
        <v>57.073634044838236</v>
      </c>
      <c r="J56" s="169"/>
      <c r="K56" s="119">
        <f t="shared" si="22"/>
        <v>23.205994930456274</v>
      </c>
      <c r="L56" s="118">
        <v>2869128</v>
      </c>
      <c r="M56" s="119">
        <f t="shared" si="23"/>
        <v>192.58477648006445</v>
      </c>
      <c r="N56" s="169"/>
      <c r="O56" s="119">
        <f t="shared" si="24"/>
        <v>153.07879313931417</v>
      </c>
      <c r="P56" s="118">
        <v>2772655</v>
      </c>
      <c r="Q56" s="118">
        <v>0</v>
      </c>
      <c r="R56" s="118">
        <v>48931</v>
      </c>
      <c r="S56" s="118">
        <v>105751</v>
      </c>
      <c r="T56" s="123">
        <f t="shared" si="25"/>
        <v>7.0983353470264463</v>
      </c>
      <c r="U56" s="169"/>
      <c r="V56" s="123">
        <f t="shared" si="26"/>
        <v>36.293927576873728</v>
      </c>
      <c r="W56" s="118">
        <v>1365313</v>
      </c>
      <c r="X56" s="119">
        <f t="shared" si="27"/>
        <v>91.644046180695398</v>
      </c>
      <c r="Y56" s="169"/>
      <c r="Z56" s="119">
        <f t="shared" si="28"/>
        <v>183.7956182042401</v>
      </c>
      <c r="AA56" s="118">
        <f t="shared" si="29"/>
        <v>8931298</v>
      </c>
      <c r="AB56" s="118">
        <v>2707114</v>
      </c>
      <c r="AC56" s="119">
        <f t="shared" si="30"/>
        <v>30.310420724960697</v>
      </c>
      <c r="AD56" s="118">
        <v>208037</v>
      </c>
      <c r="AE56" s="119">
        <f t="shared" si="31"/>
        <v>2.3293030867405835</v>
      </c>
      <c r="AF56" s="118">
        <v>321354</v>
      </c>
      <c r="AG56" s="119">
        <f t="shared" si="32"/>
        <v>3.5980660369858892</v>
      </c>
      <c r="AH56" s="118">
        <v>3876</v>
      </c>
      <c r="AI56" s="117"/>
      <c r="AJ56" s="118">
        <v>14898</v>
      </c>
      <c r="AK56" s="118">
        <f t="shared" si="33"/>
        <v>14898</v>
      </c>
      <c r="AL56" s="118">
        <f t="shared" si="34"/>
        <v>14898</v>
      </c>
      <c r="AM56" s="118">
        <f t="shared" si="35"/>
        <v>14898</v>
      </c>
      <c r="AN56" s="118">
        <f t="shared" si="36"/>
        <v>14898</v>
      </c>
      <c r="AO56" s="118">
        <f t="shared" si="37"/>
        <v>14898</v>
      </c>
    </row>
    <row r="57" spans="1:41" x14ac:dyDescent="0.2">
      <c r="A57" s="114">
        <v>4</v>
      </c>
      <c r="B57" s="114" t="s">
        <v>91</v>
      </c>
      <c r="C57" s="115">
        <v>3484118</v>
      </c>
      <c r="D57" s="116">
        <f t="shared" si="19"/>
        <v>262.69456382417252</v>
      </c>
      <c r="F57" s="116">
        <f t="shared" si="20"/>
        <v>111.50557088632924</v>
      </c>
      <c r="G57" s="115">
        <v>3484118</v>
      </c>
      <c r="H57" s="115">
        <v>1423518</v>
      </c>
      <c r="I57" s="116">
        <f t="shared" si="21"/>
        <v>107.33001583352183</v>
      </c>
      <c r="K57" s="116">
        <f t="shared" si="22"/>
        <v>43.640112374161305</v>
      </c>
      <c r="L57" s="115">
        <v>2589937</v>
      </c>
      <c r="M57" s="116">
        <f t="shared" si="23"/>
        <v>195.27535248435498</v>
      </c>
      <c r="O57" s="116">
        <f t="shared" si="24"/>
        <v>155.21743636498488</v>
      </c>
      <c r="P57" s="115">
        <v>0</v>
      </c>
      <c r="Q57" s="115">
        <v>2589937</v>
      </c>
      <c r="R57" s="115">
        <v>0</v>
      </c>
      <c r="S57" s="115">
        <v>176826</v>
      </c>
      <c r="T57" s="249">
        <f t="shared" si="25"/>
        <v>13.33227776521149</v>
      </c>
      <c r="V57" s="249">
        <f t="shared" si="26"/>
        <v>68.168197188380447</v>
      </c>
      <c r="W57" s="115">
        <v>416960</v>
      </c>
      <c r="X57" s="116">
        <f t="shared" si="27"/>
        <v>31.437834577395762</v>
      </c>
      <c r="Z57" s="116">
        <f t="shared" si="28"/>
        <v>63.049772265208439</v>
      </c>
      <c r="AA57" s="115">
        <f t="shared" si="29"/>
        <v>8091359</v>
      </c>
      <c r="AB57" s="115">
        <v>1593829</v>
      </c>
      <c r="AC57" s="116">
        <f t="shared" si="30"/>
        <v>19.697914775503101</v>
      </c>
      <c r="AD57" s="115">
        <v>91338</v>
      </c>
      <c r="AE57" s="116">
        <f t="shared" si="31"/>
        <v>1.1288338584408379</v>
      </c>
      <c r="AF57" s="115">
        <v>317801</v>
      </c>
      <c r="AG57" s="116">
        <f t="shared" si="32"/>
        <v>3.9276591237640055</v>
      </c>
      <c r="AH57" s="115">
        <v>665247</v>
      </c>
      <c r="AI57" s="114"/>
      <c r="AJ57" s="115">
        <v>13263</v>
      </c>
      <c r="AK57" s="115">
        <f t="shared" si="33"/>
        <v>13263</v>
      </c>
      <c r="AL57" s="115">
        <f t="shared" si="34"/>
        <v>13263</v>
      </c>
      <c r="AM57" s="115">
        <f t="shared" si="35"/>
        <v>13263</v>
      </c>
      <c r="AN57" s="115">
        <f t="shared" si="36"/>
        <v>13263</v>
      </c>
      <c r="AO57" s="115">
        <f t="shared" si="37"/>
        <v>13263</v>
      </c>
    </row>
    <row r="58" spans="1:41" x14ac:dyDescent="0.2">
      <c r="A58" s="117">
        <v>5</v>
      </c>
      <c r="B58" s="117" t="s">
        <v>92</v>
      </c>
      <c r="C58" s="118">
        <v>0</v>
      </c>
      <c r="D58" s="119">
        <f t="shared" si="19"/>
        <v>0</v>
      </c>
      <c r="E58" s="169"/>
      <c r="F58" s="119">
        <f t="shared" si="20"/>
        <v>0</v>
      </c>
      <c r="G58" s="118">
        <v>0</v>
      </c>
      <c r="H58" s="118">
        <v>0</v>
      </c>
      <c r="I58" s="119">
        <f t="shared" si="21"/>
        <v>0</v>
      </c>
      <c r="J58" s="169"/>
      <c r="K58" s="119">
        <f t="shared" si="22"/>
        <v>0</v>
      </c>
      <c r="L58" s="118">
        <v>0</v>
      </c>
      <c r="M58" s="119">
        <f t="shared" si="23"/>
        <v>0</v>
      </c>
      <c r="N58" s="169"/>
      <c r="O58" s="119">
        <f t="shared" si="24"/>
        <v>0</v>
      </c>
      <c r="P58" s="118">
        <v>0</v>
      </c>
      <c r="Q58" s="118">
        <v>0</v>
      </c>
      <c r="R58" s="118">
        <v>0</v>
      </c>
      <c r="S58" s="118">
        <v>0</v>
      </c>
      <c r="T58" s="123">
        <f t="shared" si="25"/>
        <v>0</v>
      </c>
      <c r="U58" s="169"/>
      <c r="V58" s="123">
        <f t="shared" si="26"/>
        <v>0</v>
      </c>
      <c r="W58" s="118">
        <v>0</v>
      </c>
      <c r="X58" s="119">
        <f t="shared" si="27"/>
        <v>0</v>
      </c>
      <c r="Y58" s="169"/>
      <c r="Z58" s="119">
        <f t="shared" si="28"/>
        <v>0</v>
      </c>
      <c r="AA58" s="118">
        <f t="shared" si="29"/>
        <v>0</v>
      </c>
      <c r="AB58" s="118">
        <v>0</v>
      </c>
      <c r="AC58" s="123">
        <f t="shared" si="30"/>
        <v>0</v>
      </c>
      <c r="AD58" s="118">
        <v>0</v>
      </c>
      <c r="AE58" s="123">
        <f t="shared" si="31"/>
        <v>0</v>
      </c>
      <c r="AF58" s="118">
        <v>0</v>
      </c>
      <c r="AG58" s="123">
        <f t="shared" si="32"/>
        <v>0</v>
      </c>
      <c r="AH58" s="118">
        <v>0</v>
      </c>
      <c r="AI58" s="117"/>
      <c r="AJ58" s="118">
        <v>0</v>
      </c>
      <c r="AK58" s="118">
        <f t="shared" si="33"/>
        <v>0</v>
      </c>
      <c r="AL58" s="118">
        <f t="shared" si="34"/>
        <v>0</v>
      </c>
      <c r="AM58" s="118">
        <f t="shared" si="35"/>
        <v>0</v>
      </c>
      <c r="AN58" s="118">
        <f t="shared" si="36"/>
        <v>0</v>
      </c>
      <c r="AO58" s="118">
        <f t="shared" si="37"/>
        <v>0</v>
      </c>
    </row>
    <row r="59" spans="1:41" x14ac:dyDescent="0.2">
      <c r="A59" s="114">
        <v>6</v>
      </c>
      <c r="B59" s="114" t="s">
        <v>93</v>
      </c>
      <c r="C59" s="115">
        <v>2245829</v>
      </c>
      <c r="D59" s="116">
        <f t="shared" si="19"/>
        <v>135.83095439700011</v>
      </c>
      <c r="F59" s="116">
        <f t="shared" si="20"/>
        <v>57.655963235729359</v>
      </c>
      <c r="G59" s="115">
        <v>2245829</v>
      </c>
      <c r="H59" s="115">
        <v>526016</v>
      </c>
      <c r="I59" s="116">
        <f t="shared" si="21"/>
        <v>31.814201040280633</v>
      </c>
      <c r="K59" s="116">
        <f t="shared" si="22"/>
        <v>12.935573499266942</v>
      </c>
      <c r="L59" s="115">
        <v>2260606</v>
      </c>
      <c r="M59" s="116">
        <f t="shared" si="23"/>
        <v>136.72468852062417</v>
      </c>
      <c r="O59" s="116">
        <f t="shared" si="24"/>
        <v>108.67759484225037</v>
      </c>
      <c r="P59" s="115">
        <v>0</v>
      </c>
      <c r="Q59" s="115">
        <v>2260606</v>
      </c>
      <c r="R59" s="115">
        <v>0</v>
      </c>
      <c r="S59" s="115">
        <v>93588</v>
      </c>
      <c r="T59" s="249">
        <f t="shared" si="25"/>
        <v>5.6603362767630339</v>
      </c>
      <c r="V59" s="249">
        <f t="shared" si="26"/>
        <v>28.941410182268644</v>
      </c>
      <c r="W59" s="115">
        <v>1245651</v>
      </c>
      <c r="X59" s="116">
        <f t="shared" si="27"/>
        <v>75.338756501753963</v>
      </c>
      <c r="Z59" s="116">
        <f t="shared" si="28"/>
        <v>151.09473995371678</v>
      </c>
      <c r="AA59" s="115">
        <f t="shared" si="29"/>
        <v>6371690</v>
      </c>
      <c r="AB59" s="115">
        <v>2092495</v>
      </c>
      <c r="AC59" s="249">
        <f t="shared" si="30"/>
        <v>32.840502284323314</v>
      </c>
      <c r="AD59" s="115">
        <v>380382</v>
      </c>
      <c r="AE59" s="249">
        <f t="shared" si="31"/>
        <v>5.9698761239168885</v>
      </c>
      <c r="AF59" s="115">
        <v>0</v>
      </c>
      <c r="AG59" s="249">
        <f t="shared" si="32"/>
        <v>0</v>
      </c>
      <c r="AH59" s="115">
        <v>149243</v>
      </c>
      <c r="AI59" s="114"/>
      <c r="AJ59" s="115">
        <v>16534</v>
      </c>
      <c r="AK59" s="115">
        <f t="shared" si="33"/>
        <v>16534</v>
      </c>
      <c r="AL59" s="115">
        <f t="shared" si="34"/>
        <v>16534</v>
      </c>
      <c r="AM59" s="115">
        <f t="shared" si="35"/>
        <v>16534</v>
      </c>
      <c r="AN59" s="115">
        <f t="shared" si="36"/>
        <v>16534</v>
      </c>
      <c r="AO59" s="115">
        <f t="shared" si="37"/>
        <v>16534</v>
      </c>
    </row>
    <row r="60" spans="1:41" x14ac:dyDescent="0.2">
      <c r="A60" s="117">
        <v>7</v>
      </c>
      <c r="B60" s="117" t="s">
        <v>94</v>
      </c>
      <c r="C60" s="118">
        <v>95120024</v>
      </c>
      <c r="D60" s="119">
        <f t="shared" si="19"/>
        <v>394.22596701798301</v>
      </c>
      <c r="E60" s="169"/>
      <c r="F60" s="119">
        <f t="shared" si="20"/>
        <v>167.33651001616369</v>
      </c>
      <c r="G60" s="118">
        <v>0</v>
      </c>
      <c r="H60" s="118">
        <v>113648091</v>
      </c>
      <c r="I60" s="119">
        <f t="shared" si="21"/>
        <v>471.01574085202856</v>
      </c>
      <c r="J60" s="169"/>
      <c r="K60" s="119">
        <f t="shared" si="22"/>
        <v>191.5138062838287</v>
      </c>
      <c r="L60" s="118">
        <v>56071876</v>
      </c>
      <c r="M60" s="119">
        <f t="shared" si="23"/>
        <v>232.39049580782734</v>
      </c>
      <c r="N60" s="169"/>
      <c r="O60" s="119">
        <f t="shared" si="24"/>
        <v>184.71894448516565</v>
      </c>
      <c r="P60" s="118">
        <v>38711538</v>
      </c>
      <c r="Q60" s="118">
        <v>10177866</v>
      </c>
      <c r="R60" s="118">
        <v>5176818</v>
      </c>
      <c r="S60" s="118">
        <v>1338131</v>
      </c>
      <c r="T60" s="123">
        <f t="shared" si="25"/>
        <v>5.5458983848841399</v>
      </c>
      <c r="U60" s="169"/>
      <c r="V60" s="123">
        <f t="shared" si="26"/>
        <v>28.356287001008607</v>
      </c>
      <c r="W60" s="118">
        <v>7107475</v>
      </c>
      <c r="X60" s="119">
        <f t="shared" si="27"/>
        <v>29.457006917188529</v>
      </c>
      <c r="Y60" s="169"/>
      <c r="Z60" s="119">
        <f t="shared" si="28"/>
        <v>59.077147097109552</v>
      </c>
      <c r="AA60" s="118">
        <f t="shared" si="29"/>
        <v>273285597</v>
      </c>
      <c r="AB60" s="118">
        <v>21350355</v>
      </c>
      <c r="AC60" s="123">
        <f t="shared" si="30"/>
        <v>7.8124698975628775</v>
      </c>
      <c r="AD60" s="118">
        <v>1144783</v>
      </c>
      <c r="AE60" s="123">
        <f t="shared" si="31"/>
        <v>0.4188962069596372</v>
      </c>
      <c r="AF60" s="118">
        <v>811725</v>
      </c>
      <c r="AG60" s="123">
        <f t="shared" si="32"/>
        <v>0.29702443484425567</v>
      </c>
      <c r="AH60" s="118">
        <v>9652773</v>
      </c>
      <c r="AI60" s="117"/>
      <c r="AJ60" s="118">
        <v>241283</v>
      </c>
      <c r="AK60" s="118">
        <f t="shared" si="33"/>
        <v>241283</v>
      </c>
      <c r="AL60" s="118">
        <f t="shared" si="34"/>
        <v>241283</v>
      </c>
      <c r="AM60" s="118">
        <f t="shared" si="35"/>
        <v>241283</v>
      </c>
      <c r="AN60" s="118">
        <f t="shared" si="36"/>
        <v>241283</v>
      </c>
      <c r="AO60" s="118">
        <f t="shared" si="37"/>
        <v>241283</v>
      </c>
    </row>
    <row r="61" spans="1:41" x14ac:dyDescent="0.2">
      <c r="A61" s="114">
        <v>8</v>
      </c>
      <c r="B61" s="114" t="s">
        <v>95</v>
      </c>
      <c r="C61" s="115">
        <v>9792331</v>
      </c>
      <c r="D61" s="116">
        <f t="shared" si="19"/>
        <v>125.93342164150313</v>
      </c>
      <c r="F61" s="116">
        <f t="shared" si="20"/>
        <v>53.45477222438236</v>
      </c>
      <c r="G61" s="115">
        <v>9792331</v>
      </c>
      <c r="H61" s="115">
        <v>15208051</v>
      </c>
      <c r="I61" s="116">
        <f t="shared" si="21"/>
        <v>195.58181794799248</v>
      </c>
      <c r="K61" s="116">
        <f t="shared" si="22"/>
        <v>79.523071410256804</v>
      </c>
      <c r="L61" s="115">
        <v>8032465</v>
      </c>
      <c r="M61" s="116">
        <f t="shared" si="23"/>
        <v>103.30081792227166</v>
      </c>
      <c r="O61" s="116">
        <f t="shared" si="24"/>
        <v>82.110148200017747</v>
      </c>
      <c r="P61" s="115">
        <v>0</v>
      </c>
      <c r="Q61" s="115">
        <v>8032465</v>
      </c>
      <c r="R61" s="115">
        <v>0</v>
      </c>
      <c r="S61" s="115">
        <v>438900</v>
      </c>
      <c r="T61" s="249">
        <f t="shared" si="25"/>
        <v>5.6444352992618123</v>
      </c>
      <c r="V61" s="249">
        <f t="shared" si="26"/>
        <v>28.860108173048609</v>
      </c>
      <c r="W61" s="115">
        <v>4570495</v>
      </c>
      <c r="X61" s="116">
        <f t="shared" si="27"/>
        <v>58.778453663931685</v>
      </c>
      <c r="Z61" s="116">
        <f t="shared" si="28"/>
        <v>117.88242311945498</v>
      </c>
      <c r="AA61" s="115">
        <f t="shared" si="29"/>
        <v>38042242</v>
      </c>
      <c r="AB61" s="115">
        <v>8000823</v>
      </c>
      <c r="AC61" s="249">
        <f t="shared" si="30"/>
        <v>21.031418179822314</v>
      </c>
      <c r="AD61" s="115">
        <v>232633</v>
      </c>
      <c r="AE61" s="249">
        <f t="shared" si="31"/>
        <v>0.6115123288474954</v>
      </c>
      <c r="AF61" s="115">
        <v>359966</v>
      </c>
      <c r="AG61" s="249">
        <f t="shared" si="32"/>
        <v>0.94622709145270667</v>
      </c>
      <c r="AH61" s="115">
        <v>2852400</v>
      </c>
      <c r="AI61" s="114"/>
      <c r="AJ61" s="115">
        <v>77758</v>
      </c>
      <c r="AK61" s="115">
        <f t="shared" si="33"/>
        <v>77758</v>
      </c>
      <c r="AL61" s="115">
        <f t="shared" si="34"/>
        <v>77758</v>
      </c>
      <c r="AM61" s="115">
        <f t="shared" si="35"/>
        <v>77758</v>
      </c>
      <c r="AN61" s="115">
        <f t="shared" si="36"/>
        <v>77758</v>
      </c>
      <c r="AO61" s="115">
        <f t="shared" si="37"/>
        <v>77758</v>
      </c>
    </row>
    <row r="62" spans="1:41" x14ac:dyDescent="0.2">
      <c r="A62" s="117">
        <v>9</v>
      </c>
      <c r="B62" s="117" t="s">
        <v>96</v>
      </c>
      <c r="C62" s="118">
        <v>1188443</v>
      </c>
      <c r="D62" s="119">
        <f t="shared" si="19"/>
        <v>281.08869441816461</v>
      </c>
      <c r="E62" s="169"/>
      <c r="F62" s="119">
        <f t="shared" si="20"/>
        <v>119.31330014795793</v>
      </c>
      <c r="G62" s="118">
        <v>1188443</v>
      </c>
      <c r="H62" s="118">
        <v>661430</v>
      </c>
      <c r="I62" s="119">
        <f t="shared" si="21"/>
        <v>156.44039735099338</v>
      </c>
      <c r="J62" s="169"/>
      <c r="K62" s="119">
        <f t="shared" si="22"/>
        <v>63.608269012511713</v>
      </c>
      <c r="L62" s="118">
        <v>231219</v>
      </c>
      <c r="M62" s="119">
        <f t="shared" si="23"/>
        <v>54.687559129612112</v>
      </c>
      <c r="N62" s="169"/>
      <c r="O62" s="119">
        <f t="shared" si="24"/>
        <v>43.469196809346393</v>
      </c>
      <c r="P62" s="118">
        <v>0</v>
      </c>
      <c r="Q62" s="118">
        <v>231219</v>
      </c>
      <c r="R62" s="118">
        <v>0</v>
      </c>
      <c r="S62" s="118">
        <v>239615</v>
      </c>
      <c r="T62" s="123">
        <f t="shared" si="25"/>
        <v>56.673368022705773</v>
      </c>
      <c r="U62" s="169"/>
      <c r="V62" s="123">
        <f t="shared" si="26"/>
        <v>289.77204006221649</v>
      </c>
      <c r="W62" s="118">
        <v>1053567</v>
      </c>
      <c r="X62" s="119">
        <f t="shared" si="27"/>
        <v>249.18803216650898</v>
      </c>
      <c r="Y62" s="169"/>
      <c r="Z62" s="119">
        <f t="shared" si="28"/>
        <v>499.75607068721041</v>
      </c>
      <c r="AA62" s="118">
        <f t="shared" si="29"/>
        <v>3374274</v>
      </c>
      <c r="AB62" s="118">
        <v>640917</v>
      </c>
      <c r="AC62" s="123">
        <f t="shared" si="30"/>
        <v>18.994219200930335</v>
      </c>
      <c r="AD62" s="118">
        <v>38690</v>
      </c>
      <c r="AE62" s="123">
        <f t="shared" si="31"/>
        <v>1.1466170204316544</v>
      </c>
      <c r="AF62" s="118">
        <v>90695</v>
      </c>
      <c r="AG62" s="123">
        <f t="shared" si="32"/>
        <v>2.6878374429581</v>
      </c>
      <c r="AH62" s="118">
        <v>24073</v>
      </c>
      <c r="AI62" s="117"/>
      <c r="AJ62" s="118">
        <v>4228</v>
      </c>
      <c r="AK62" s="118">
        <f t="shared" si="33"/>
        <v>4228</v>
      </c>
      <c r="AL62" s="118">
        <f t="shared" si="34"/>
        <v>4228</v>
      </c>
      <c r="AM62" s="118">
        <f t="shared" si="35"/>
        <v>4228</v>
      </c>
      <c r="AN62" s="118">
        <f t="shared" si="36"/>
        <v>4228</v>
      </c>
      <c r="AO62" s="118">
        <f t="shared" si="37"/>
        <v>4228</v>
      </c>
    </row>
    <row r="63" spans="1:41" x14ac:dyDescent="0.2">
      <c r="A63" s="114">
        <v>10</v>
      </c>
      <c r="B63" s="114" t="s">
        <v>97</v>
      </c>
      <c r="C63" s="115">
        <v>12033072</v>
      </c>
      <c r="D63" s="116">
        <f t="shared" si="19"/>
        <v>150.52064596024667</v>
      </c>
      <c r="F63" s="116">
        <f t="shared" si="20"/>
        <v>63.891274770383873</v>
      </c>
      <c r="G63" s="115">
        <v>12033072</v>
      </c>
      <c r="H63" s="115">
        <v>7683933</v>
      </c>
      <c r="I63" s="116">
        <f t="shared" si="21"/>
        <v>96.117646323005147</v>
      </c>
      <c r="K63" s="116">
        <f t="shared" si="22"/>
        <v>39.081191352678104</v>
      </c>
      <c r="L63" s="115">
        <v>6223547</v>
      </c>
      <c r="M63" s="116">
        <f t="shared" si="23"/>
        <v>77.849805486409068</v>
      </c>
      <c r="O63" s="116">
        <f t="shared" si="24"/>
        <v>61.880043105190474</v>
      </c>
      <c r="P63" s="115">
        <v>0</v>
      </c>
      <c r="Q63" s="115">
        <v>5936923</v>
      </c>
      <c r="R63" s="115">
        <v>0</v>
      </c>
      <c r="S63" s="115">
        <v>549894</v>
      </c>
      <c r="T63" s="249">
        <f t="shared" si="25"/>
        <v>6.87857598538959</v>
      </c>
      <c r="V63" s="249">
        <f t="shared" si="26"/>
        <v>35.170293659108879</v>
      </c>
      <c r="W63" s="115">
        <v>1068077</v>
      </c>
      <c r="X63" s="116">
        <f t="shared" si="27"/>
        <v>13.360481843313361</v>
      </c>
      <c r="Z63" s="116">
        <f t="shared" si="28"/>
        <v>26.794954197641818</v>
      </c>
      <c r="AA63" s="115">
        <f t="shared" si="29"/>
        <v>27558523</v>
      </c>
      <c r="AB63" s="115">
        <v>7039204</v>
      </c>
      <c r="AC63" s="249">
        <f t="shared" si="30"/>
        <v>25.542747700956252</v>
      </c>
      <c r="AD63" s="115">
        <v>51305</v>
      </c>
      <c r="AE63" s="249">
        <f t="shared" si="31"/>
        <v>0.18616745171720561</v>
      </c>
      <c r="AF63" s="115">
        <v>2318686</v>
      </c>
      <c r="AG63" s="249">
        <f t="shared" si="32"/>
        <v>8.4136802251702676</v>
      </c>
      <c r="AH63" s="115">
        <v>3050093</v>
      </c>
      <c r="AI63" s="114"/>
      <c r="AJ63" s="115">
        <v>79943</v>
      </c>
      <c r="AK63" s="115">
        <f t="shared" si="33"/>
        <v>79943</v>
      </c>
      <c r="AL63" s="115">
        <f t="shared" si="34"/>
        <v>79943</v>
      </c>
      <c r="AM63" s="115">
        <f t="shared" si="35"/>
        <v>79943</v>
      </c>
      <c r="AN63" s="115">
        <f t="shared" si="36"/>
        <v>79943</v>
      </c>
      <c r="AO63" s="115">
        <f t="shared" si="37"/>
        <v>79943</v>
      </c>
    </row>
    <row r="64" spans="1:41" x14ac:dyDescent="0.2">
      <c r="A64" s="117">
        <v>11</v>
      </c>
      <c r="B64" s="117" t="s">
        <v>257</v>
      </c>
      <c r="C64" s="118">
        <v>1176328</v>
      </c>
      <c r="D64" s="119">
        <f t="shared" si="19"/>
        <v>186.86703733121524</v>
      </c>
      <c r="E64" s="169"/>
      <c r="F64" s="119">
        <f t="shared" si="20"/>
        <v>79.31917346946183</v>
      </c>
      <c r="G64" s="118">
        <v>1176328</v>
      </c>
      <c r="H64" s="118">
        <v>195642</v>
      </c>
      <c r="I64" s="119">
        <f t="shared" si="21"/>
        <v>31.078951548848291</v>
      </c>
      <c r="J64" s="169"/>
      <c r="K64" s="119">
        <f t="shared" si="22"/>
        <v>12.636622919785792</v>
      </c>
      <c r="L64" s="118">
        <v>277945</v>
      </c>
      <c r="M64" s="119">
        <f t="shared" si="23"/>
        <v>44.153296266878478</v>
      </c>
      <c r="N64" s="169"/>
      <c r="O64" s="119">
        <f t="shared" si="24"/>
        <v>35.095885714289572</v>
      </c>
      <c r="P64" s="118">
        <v>0</v>
      </c>
      <c r="Q64" s="118">
        <v>277945</v>
      </c>
      <c r="R64" s="118">
        <v>0</v>
      </c>
      <c r="S64" s="118">
        <v>117019</v>
      </c>
      <c r="T64" s="123">
        <f t="shared" si="25"/>
        <v>18.589197776012707</v>
      </c>
      <c r="U64" s="169"/>
      <c r="V64" s="123">
        <f t="shared" si="26"/>
        <v>95.046932106048558</v>
      </c>
      <c r="W64" s="118">
        <v>439476</v>
      </c>
      <c r="X64" s="119">
        <f t="shared" si="27"/>
        <v>69.81350277998412</v>
      </c>
      <c r="Y64" s="169"/>
      <c r="Z64" s="119">
        <f t="shared" si="28"/>
        <v>140.01363358783613</v>
      </c>
      <c r="AA64" s="118">
        <f t="shared" si="29"/>
        <v>2206410</v>
      </c>
      <c r="AB64" s="118">
        <v>804993</v>
      </c>
      <c r="AC64" s="123">
        <f t="shared" si="30"/>
        <v>36.48428895808123</v>
      </c>
      <c r="AD64" s="118">
        <v>57858</v>
      </c>
      <c r="AE64" s="123">
        <f t="shared" si="31"/>
        <v>2.6222687533142075</v>
      </c>
      <c r="AF64" s="118">
        <v>160085</v>
      </c>
      <c r="AG64" s="123">
        <f t="shared" si="32"/>
        <v>7.2554511627485372</v>
      </c>
      <c r="AH64" s="118">
        <v>12642</v>
      </c>
      <c r="AI64" s="117"/>
      <c r="AJ64" s="118">
        <v>6295</v>
      </c>
      <c r="AK64" s="118">
        <f t="shared" si="33"/>
        <v>6295</v>
      </c>
      <c r="AL64" s="118">
        <f t="shared" si="34"/>
        <v>6295</v>
      </c>
      <c r="AM64" s="118">
        <f t="shared" si="35"/>
        <v>6295</v>
      </c>
      <c r="AN64" s="118">
        <f t="shared" si="36"/>
        <v>6295</v>
      </c>
      <c r="AO64" s="118">
        <f t="shared" si="37"/>
        <v>6295</v>
      </c>
    </row>
    <row r="65" spans="1:41" x14ac:dyDescent="0.2">
      <c r="A65" s="114">
        <v>12</v>
      </c>
      <c r="B65" s="114" t="s">
        <v>99</v>
      </c>
      <c r="C65" s="115">
        <v>5462936</v>
      </c>
      <c r="D65" s="116">
        <f t="shared" si="19"/>
        <v>163.02405252163533</v>
      </c>
      <c r="F65" s="116">
        <f t="shared" si="20"/>
        <v>69.198577161249816</v>
      </c>
      <c r="G65" s="115">
        <v>5462936</v>
      </c>
      <c r="H65" s="115">
        <v>7982954</v>
      </c>
      <c r="I65" s="116">
        <f t="shared" si="21"/>
        <v>238.2260220829603</v>
      </c>
      <c r="K65" s="116">
        <f t="shared" si="22"/>
        <v>96.862096715565997</v>
      </c>
      <c r="L65" s="115">
        <v>5756595</v>
      </c>
      <c r="M65" s="116">
        <f t="shared" si="23"/>
        <v>171.78737690241718</v>
      </c>
      <c r="O65" s="116">
        <f t="shared" si="24"/>
        <v>136.54767948655939</v>
      </c>
      <c r="P65" s="115">
        <v>5533486</v>
      </c>
      <c r="Q65" s="115">
        <v>223109</v>
      </c>
      <c r="R65" s="115">
        <v>0</v>
      </c>
      <c r="S65" s="115">
        <v>485131</v>
      </c>
      <c r="T65" s="249">
        <f t="shared" si="25"/>
        <v>14.477200835571471</v>
      </c>
      <c r="V65" s="249">
        <f t="shared" si="26"/>
        <v>74.02221125861513</v>
      </c>
      <c r="W65" s="115">
        <v>644278</v>
      </c>
      <c r="X65" s="116">
        <f t="shared" si="27"/>
        <v>19.226439868695913</v>
      </c>
      <c r="Z65" s="116">
        <f t="shared" si="28"/>
        <v>38.559355995326925</v>
      </c>
      <c r="AA65" s="115">
        <f t="shared" si="29"/>
        <v>20331894</v>
      </c>
      <c r="AB65" s="115">
        <v>4297846</v>
      </c>
      <c r="AC65" s="249">
        <f t="shared" si="30"/>
        <v>21.138443865583799</v>
      </c>
      <c r="AD65" s="115">
        <v>101600</v>
      </c>
      <c r="AE65" s="249">
        <f t="shared" si="31"/>
        <v>0.49970750388527502</v>
      </c>
      <c r="AF65" s="115">
        <v>1826007</v>
      </c>
      <c r="AG65" s="249">
        <f t="shared" si="32"/>
        <v>8.9809980319590483</v>
      </c>
      <c r="AH65" s="115">
        <v>390661</v>
      </c>
      <c r="AI65" s="114"/>
      <c r="AJ65" s="115">
        <v>33510</v>
      </c>
      <c r="AK65" s="115">
        <f t="shared" si="33"/>
        <v>33510</v>
      </c>
      <c r="AL65" s="115">
        <f t="shared" si="34"/>
        <v>33510</v>
      </c>
      <c r="AM65" s="115">
        <f t="shared" si="35"/>
        <v>33510</v>
      </c>
      <c r="AN65" s="115">
        <f t="shared" si="36"/>
        <v>33510</v>
      </c>
      <c r="AO65" s="115">
        <f t="shared" si="37"/>
        <v>33510</v>
      </c>
    </row>
    <row r="66" spans="1:41" x14ac:dyDescent="0.2">
      <c r="A66" s="117">
        <v>13</v>
      </c>
      <c r="B66" s="117" t="s">
        <v>100</v>
      </c>
      <c r="C66" s="118">
        <v>4620899</v>
      </c>
      <c r="D66" s="119">
        <f t="shared" si="19"/>
        <v>298.79721952796638</v>
      </c>
      <c r="E66" s="169"/>
      <c r="F66" s="119">
        <f t="shared" si="20"/>
        <v>126.83001146919027</v>
      </c>
      <c r="G66" s="118">
        <v>4620899</v>
      </c>
      <c r="H66" s="118">
        <v>1917406</v>
      </c>
      <c r="I66" s="119">
        <f t="shared" si="21"/>
        <v>123.98357581635952</v>
      </c>
      <c r="J66" s="169"/>
      <c r="K66" s="119">
        <f t="shared" si="22"/>
        <v>50.411407649176873</v>
      </c>
      <c r="L66" s="118">
        <v>4712686</v>
      </c>
      <c r="M66" s="119">
        <f t="shared" si="23"/>
        <v>304.73236340122855</v>
      </c>
      <c r="N66" s="169"/>
      <c r="O66" s="119">
        <f t="shared" si="24"/>
        <v>242.22092354625855</v>
      </c>
      <c r="P66" s="118">
        <v>0</v>
      </c>
      <c r="Q66" s="118">
        <v>4597711</v>
      </c>
      <c r="R66" s="118">
        <v>114975</v>
      </c>
      <c r="S66" s="118">
        <v>173532</v>
      </c>
      <c r="T66" s="123">
        <f t="shared" si="25"/>
        <v>11.220950533462657</v>
      </c>
      <c r="U66" s="169"/>
      <c r="V66" s="123">
        <f t="shared" si="26"/>
        <v>57.372939723928063</v>
      </c>
      <c r="W66" s="118">
        <v>540455</v>
      </c>
      <c r="X66" s="119">
        <f t="shared" si="27"/>
        <v>34.946977044940191</v>
      </c>
      <c r="Y66" s="169"/>
      <c r="Z66" s="119">
        <f t="shared" si="28"/>
        <v>70.087490873980869</v>
      </c>
      <c r="AA66" s="118">
        <f t="shared" si="29"/>
        <v>11964978</v>
      </c>
      <c r="AB66" s="118">
        <v>3585737</v>
      </c>
      <c r="AC66" s="123">
        <f t="shared" si="30"/>
        <v>29.968605040477296</v>
      </c>
      <c r="AD66" s="118">
        <v>117989</v>
      </c>
      <c r="AE66" s="123">
        <f t="shared" si="31"/>
        <v>0.98611965688528636</v>
      </c>
      <c r="AF66" s="118">
        <v>0</v>
      </c>
      <c r="AG66" s="123">
        <f t="shared" si="32"/>
        <v>0</v>
      </c>
      <c r="AH66" s="118">
        <v>451220</v>
      </c>
      <c r="AI66" s="117"/>
      <c r="AJ66" s="118">
        <v>15465</v>
      </c>
      <c r="AK66" s="118">
        <f t="shared" si="33"/>
        <v>15465</v>
      </c>
      <c r="AL66" s="118">
        <f t="shared" si="34"/>
        <v>15465</v>
      </c>
      <c r="AM66" s="118">
        <f t="shared" si="35"/>
        <v>15465</v>
      </c>
      <c r="AN66" s="118">
        <f t="shared" si="36"/>
        <v>15465</v>
      </c>
      <c r="AO66" s="118">
        <f t="shared" si="37"/>
        <v>15465</v>
      </c>
    </row>
    <row r="67" spans="1:41" x14ac:dyDescent="0.2">
      <c r="A67" s="114">
        <v>14</v>
      </c>
      <c r="B67" s="114" t="s">
        <v>101</v>
      </c>
      <c r="C67" s="115">
        <v>3512730</v>
      </c>
      <c r="D67" s="116">
        <f t="shared" si="19"/>
        <v>180.75177523927138</v>
      </c>
      <c r="F67" s="116">
        <f t="shared" si="20"/>
        <v>76.723437262533196</v>
      </c>
      <c r="G67" s="115">
        <v>3512730</v>
      </c>
      <c r="H67" s="115">
        <v>2456103</v>
      </c>
      <c r="I67" s="116">
        <f t="shared" si="21"/>
        <v>126.38175362766286</v>
      </c>
      <c r="K67" s="116">
        <f t="shared" si="22"/>
        <v>51.38650066827072</v>
      </c>
      <c r="L67" s="115">
        <v>4668383</v>
      </c>
      <c r="M67" s="116">
        <f t="shared" si="23"/>
        <v>240.21729957805908</v>
      </c>
      <c r="O67" s="116">
        <f t="shared" si="24"/>
        <v>190.94019258786466</v>
      </c>
      <c r="P67" s="115">
        <v>0</v>
      </c>
      <c r="Q67" s="115">
        <v>4508551</v>
      </c>
      <c r="R67" s="115">
        <v>0</v>
      </c>
      <c r="S67" s="115">
        <v>133779</v>
      </c>
      <c r="T67" s="249">
        <f t="shared" si="25"/>
        <v>6.8837604198826803</v>
      </c>
      <c r="V67" s="249">
        <f t="shared" si="26"/>
        <v>35.196801774155603</v>
      </c>
      <c r="W67" s="115">
        <v>1717391</v>
      </c>
      <c r="X67" s="116">
        <f t="shared" si="27"/>
        <v>88.370433261294636</v>
      </c>
      <c r="Z67" s="116">
        <f t="shared" si="28"/>
        <v>177.2302630572585</v>
      </c>
      <c r="AA67" s="115">
        <f t="shared" si="29"/>
        <v>12488386</v>
      </c>
      <c r="AB67" s="115">
        <v>4153243</v>
      </c>
      <c r="AC67" s="249">
        <f t="shared" si="30"/>
        <v>33.256843598524263</v>
      </c>
      <c r="AD67" s="115">
        <v>1068693</v>
      </c>
      <c r="AE67" s="249">
        <f t="shared" si="31"/>
        <v>8.5574949396983726</v>
      </c>
      <c r="AF67" s="115">
        <v>1829524</v>
      </c>
      <c r="AG67" s="249">
        <f t="shared" si="32"/>
        <v>14.649803425358568</v>
      </c>
      <c r="AH67" s="115">
        <v>311147</v>
      </c>
      <c r="AI67" s="114"/>
      <c r="AJ67" s="115">
        <v>19434</v>
      </c>
      <c r="AK67" s="115">
        <f t="shared" si="33"/>
        <v>19434</v>
      </c>
      <c r="AL67" s="115">
        <f t="shared" si="34"/>
        <v>19434</v>
      </c>
      <c r="AM67" s="115">
        <f t="shared" si="35"/>
        <v>19434</v>
      </c>
      <c r="AN67" s="115">
        <f t="shared" si="36"/>
        <v>19434</v>
      </c>
      <c r="AO67" s="115">
        <f t="shared" si="37"/>
        <v>19434</v>
      </c>
    </row>
    <row r="68" spans="1:41" x14ac:dyDescent="0.2">
      <c r="A68" s="117">
        <v>15</v>
      </c>
      <c r="B68" s="117" t="s">
        <v>102</v>
      </c>
      <c r="C68" s="118">
        <v>0</v>
      </c>
      <c r="D68" s="119">
        <f t="shared" si="19"/>
        <v>0</v>
      </c>
      <c r="E68" s="169"/>
      <c r="F68" s="119">
        <f t="shared" si="20"/>
        <v>0</v>
      </c>
      <c r="G68" s="118">
        <v>0</v>
      </c>
      <c r="H68" s="118">
        <v>0</v>
      </c>
      <c r="I68" s="119">
        <f t="shared" si="21"/>
        <v>0</v>
      </c>
      <c r="J68" s="169"/>
      <c r="K68" s="119">
        <f t="shared" si="22"/>
        <v>0</v>
      </c>
      <c r="L68" s="118">
        <v>0</v>
      </c>
      <c r="M68" s="119">
        <f t="shared" si="23"/>
        <v>0</v>
      </c>
      <c r="N68" s="169"/>
      <c r="O68" s="119">
        <f t="shared" si="24"/>
        <v>0</v>
      </c>
      <c r="P68" s="118">
        <v>0</v>
      </c>
      <c r="Q68" s="118">
        <v>0</v>
      </c>
      <c r="R68" s="118">
        <v>0</v>
      </c>
      <c r="S68" s="118">
        <v>0</v>
      </c>
      <c r="T68" s="123">
        <f t="shared" si="25"/>
        <v>0</v>
      </c>
      <c r="U68" s="169"/>
      <c r="V68" s="123">
        <f t="shared" si="26"/>
        <v>0</v>
      </c>
      <c r="W68" s="118">
        <v>0</v>
      </c>
      <c r="X68" s="119">
        <f t="shared" si="27"/>
        <v>0</v>
      </c>
      <c r="Y68" s="169"/>
      <c r="Z68" s="119">
        <f t="shared" si="28"/>
        <v>0</v>
      </c>
      <c r="AA68" s="118">
        <f t="shared" si="29"/>
        <v>0</v>
      </c>
      <c r="AB68" s="118">
        <v>0</v>
      </c>
      <c r="AC68" s="123">
        <f t="shared" si="30"/>
        <v>0</v>
      </c>
      <c r="AD68" s="118">
        <v>0</v>
      </c>
      <c r="AE68" s="123">
        <f t="shared" si="31"/>
        <v>0</v>
      </c>
      <c r="AF68" s="118">
        <v>0</v>
      </c>
      <c r="AG68" s="123">
        <f t="shared" si="32"/>
        <v>0</v>
      </c>
      <c r="AH68" s="118">
        <v>0</v>
      </c>
      <c r="AI68" s="117"/>
      <c r="AJ68" s="118">
        <v>0</v>
      </c>
      <c r="AK68" s="118">
        <f t="shared" si="33"/>
        <v>0</v>
      </c>
      <c r="AL68" s="118">
        <f t="shared" si="34"/>
        <v>0</v>
      </c>
      <c r="AM68" s="118">
        <f t="shared" si="35"/>
        <v>0</v>
      </c>
      <c r="AN68" s="118">
        <f t="shared" si="36"/>
        <v>0</v>
      </c>
      <c r="AO68" s="118">
        <f t="shared" si="37"/>
        <v>0</v>
      </c>
    </row>
    <row r="69" spans="1:41" x14ac:dyDescent="0.2">
      <c r="A69" s="114">
        <v>16</v>
      </c>
      <c r="B69" s="114" t="s">
        <v>103</v>
      </c>
      <c r="C69" s="115">
        <v>6443836</v>
      </c>
      <c r="D69" s="116">
        <f t="shared" si="19"/>
        <v>115.16104012152623</v>
      </c>
      <c r="F69" s="116">
        <f t="shared" si="20"/>
        <v>48.882235458854367</v>
      </c>
      <c r="G69" s="115">
        <v>6443836</v>
      </c>
      <c r="H69" s="115">
        <v>7850609</v>
      </c>
      <c r="I69" s="116">
        <f t="shared" si="21"/>
        <v>140.30218925922617</v>
      </c>
      <c r="K69" s="116">
        <f t="shared" si="22"/>
        <v>57.046514510074019</v>
      </c>
      <c r="L69" s="115">
        <v>8266950</v>
      </c>
      <c r="M69" s="116">
        <f t="shared" si="23"/>
        <v>147.74282905906531</v>
      </c>
      <c r="O69" s="116">
        <f t="shared" si="24"/>
        <v>117.43552310164485</v>
      </c>
      <c r="P69" s="115">
        <v>0</v>
      </c>
      <c r="Q69" s="115">
        <v>7933880</v>
      </c>
      <c r="R69" s="115">
        <v>5496</v>
      </c>
      <c r="S69" s="115">
        <v>361328</v>
      </c>
      <c r="T69" s="249">
        <f t="shared" si="25"/>
        <v>6.4574747565007593</v>
      </c>
      <c r="V69" s="249">
        <f t="shared" si="26"/>
        <v>33.01719483288533</v>
      </c>
      <c r="W69" s="115">
        <v>694311</v>
      </c>
      <c r="X69" s="116">
        <f t="shared" si="27"/>
        <v>12.408381735323028</v>
      </c>
      <c r="Z69" s="116">
        <f t="shared" si="28"/>
        <v>24.885481239678196</v>
      </c>
      <c r="AA69" s="115">
        <f t="shared" si="29"/>
        <v>23617034</v>
      </c>
      <c r="AB69" s="115">
        <v>7011087</v>
      </c>
      <c r="AC69" s="249">
        <f t="shared" si="30"/>
        <v>29.68656860129007</v>
      </c>
      <c r="AD69" s="115">
        <v>277768</v>
      </c>
      <c r="AE69" s="249">
        <f t="shared" si="31"/>
        <v>1.1761341411457511</v>
      </c>
      <c r="AF69" s="115">
        <v>4559</v>
      </c>
      <c r="AG69" s="249">
        <f t="shared" si="32"/>
        <v>1.9303863474134812E-2</v>
      </c>
      <c r="AH69" s="115">
        <v>3296620</v>
      </c>
      <c r="AI69" s="114"/>
      <c r="AJ69" s="115">
        <v>55955</v>
      </c>
      <c r="AK69" s="115">
        <f t="shared" si="33"/>
        <v>55955</v>
      </c>
      <c r="AL69" s="115">
        <f t="shared" si="34"/>
        <v>55955</v>
      </c>
      <c r="AM69" s="115">
        <f t="shared" si="35"/>
        <v>55955</v>
      </c>
      <c r="AN69" s="115">
        <f t="shared" si="36"/>
        <v>55955</v>
      </c>
      <c r="AO69" s="115">
        <f t="shared" si="37"/>
        <v>55955</v>
      </c>
    </row>
    <row r="70" spans="1:41" x14ac:dyDescent="0.2">
      <c r="A70" s="117">
        <v>17</v>
      </c>
      <c r="B70" s="117" t="s">
        <v>104</v>
      </c>
      <c r="C70" s="118">
        <v>7599805</v>
      </c>
      <c r="D70" s="119">
        <f t="shared" si="19"/>
        <v>235.04066926455124</v>
      </c>
      <c r="E70" s="169"/>
      <c r="F70" s="119">
        <f t="shared" si="20"/>
        <v>99.767363383242781</v>
      </c>
      <c r="G70" s="118">
        <v>7599805</v>
      </c>
      <c r="H70" s="118">
        <v>6760218</v>
      </c>
      <c r="I70" s="119">
        <f t="shared" si="21"/>
        <v>209.07459640007423</v>
      </c>
      <c r="J70" s="169"/>
      <c r="K70" s="119">
        <f t="shared" si="22"/>
        <v>85.009200926922773</v>
      </c>
      <c r="L70" s="118">
        <v>4342516</v>
      </c>
      <c r="M70" s="119">
        <f t="shared" si="23"/>
        <v>134.30184944640317</v>
      </c>
      <c r="N70" s="169"/>
      <c r="O70" s="119">
        <f t="shared" si="24"/>
        <v>106.75176618522298</v>
      </c>
      <c r="P70" s="118">
        <v>0</v>
      </c>
      <c r="Q70" s="118">
        <v>4342516</v>
      </c>
      <c r="R70" s="118">
        <v>0</v>
      </c>
      <c r="S70" s="118">
        <v>457878</v>
      </c>
      <c r="T70" s="123">
        <f t="shared" si="25"/>
        <v>14.160883280757098</v>
      </c>
      <c r="U70" s="169"/>
      <c r="V70" s="123">
        <f t="shared" si="26"/>
        <v>72.404873409039467</v>
      </c>
      <c r="W70" s="118">
        <v>490072</v>
      </c>
      <c r="X70" s="119">
        <f t="shared" si="27"/>
        <v>15.156553473124266</v>
      </c>
      <c r="Y70" s="169"/>
      <c r="Z70" s="119">
        <f t="shared" si="28"/>
        <v>30.397044123803646</v>
      </c>
      <c r="AA70" s="118">
        <f t="shared" si="29"/>
        <v>19650489</v>
      </c>
      <c r="AB70" s="118">
        <v>3232529</v>
      </c>
      <c r="AC70" s="123">
        <f t="shared" si="30"/>
        <v>16.450119892690712</v>
      </c>
      <c r="AD70" s="118">
        <v>41070</v>
      </c>
      <c r="AE70" s="123">
        <f t="shared" si="31"/>
        <v>0.20900243245855102</v>
      </c>
      <c r="AF70" s="118">
        <v>0</v>
      </c>
      <c r="AG70" s="123">
        <f t="shared" si="32"/>
        <v>0</v>
      </c>
      <c r="AH70" s="118">
        <v>1276275</v>
      </c>
      <c r="AI70" s="117"/>
      <c r="AJ70" s="118">
        <v>32334</v>
      </c>
      <c r="AK70" s="118">
        <f t="shared" si="33"/>
        <v>32334</v>
      </c>
      <c r="AL70" s="118">
        <f t="shared" si="34"/>
        <v>32334</v>
      </c>
      <c r="AM70" s="118">
        <f t="shared" si="35"/>
        <v>32334</v>
      </c>
      <c r="AN70" s="118">
        <f t="shared" si="36"/>
        <v>32334</v>
      </c>
      <c r="AO70" s="118">
        <f t="shared" si="37"/>
        <v>32334</v>
      </c>
    </row>
    <row r="71" spans="1:41" x14ac:dyDescent="0.2">
      <c r="A71" s="114">
        <v>18</v>
      </c>
      <c r="B71" s="114" t="s">
        <v>105</v>
      </c>
      <c r="C71" s="115">
        <v>3781137</v>
      </c>
      <c r="D71" s="116">
        <f t="shared" si="19"/>
        <v>131.24846402165988</v>
      </c>
      <c r="F71" s="116">
        <f t="shared" si="20"/>
        <v>55.710840360155025</v>
      </c>
      <c r="G71" s="115">
        <v>3781137</v>
      </c>
      <c r="H71" s="115">
        <v>3117337</v>
      </c>
      <c r="I71" s="116">
        <f t="shared" si="21"/>
        <v>108.20705335138325</v>
      </c>
      <c r="K71" s="116">
        <f t="shared" si="22"/>
        <v>43.996713605779441</v>
      </c>
      <c r="L71" s="115">
        <v>4720156</v>
      </c>
      <c r="M71" s="116">
        <f t="shared" si="23"/>
        <v>163.84310458537263</v>
      </c>
      <c r="O71" s="116">
        <f t="shared" si="24"/>
        <v>130.23305981157625</v>
      </c>
      <c r="P71" s="115">
        <v>0</v>
      </c>
      <c r="Q71" s="115">
        <v>4720156</v>
      </c>
      <c r="R71" s="115">
        <v>0</v>
      </c>
      <c r="S71" s="115">
        <v>183454</v>
      </c>
      <c r="T71" s="249">
        <f t="shared" si="25"/>
        <v>6.3679405741261412</v>
      </c>
      <c r="V71" s="249">
        <f t="shared" si="26"/>
        <v>32.559404805802394</v>
      </c>
      <c r="W71" s="115">
        <v>381447</v>
      </c>
      <c r="X71" s="116">
        <f t="shared" si="27"/>
        <v>13.240549828178693</v>
      </c>
      <c r="Z71" s="116">
        <f t="shared" si="28"/>
        <v>26.554425982413367</v>
      </c>
      <c r="AA71" s="115">
        <f t="shared" si="29"/>
        <v>12183531</v>
      </c>
      <c r="AB71" s="115">
        <v>4504284</v>
      </c>
      <c r="AC71" s="249">
        <f t="shared" si="30"/>
        <v>36.970267486494677</v>
      </c>
      <c r="AD71" s="115">
        <v>2439910</v>
      </c>
      <c r="AE71" s="249">
        <f t="shared" si="31"/>
        <v>20.02629615338936</v>
      </c>
      <c r="AF71" s="115">
        <v>0</v>
      </c>
      <c r="AG71" s="249">
        <f t="shared" si="32"/>
        <v>0</v>
      </c>
      <c r="AH71" s="115">
        <v>1081318</v>
      </c>
      <c r="AI71" s="114"/>
      <c r="AJ71" s="115">
        <v>28809</v>
      </c>
      <c r="AK71" s="115">
        <f t="shared" si="33"/>
        <v>28809</v>
      </c>
      <c r="AL71" s="115">
        <f t="shared" si="34"/>
        <v>28809</v>
      </c>
      <c r="AM71" s="115">
        <f t="shared" si="35"/>
        <v>28809</v>
      </c>
      <c r="AN71" s="115">
        <f t="shared" si="36"/>
        <v>28809</v>
      </c>
      <c r="AO71" s="115">
        <f t="shared" si="37"/>
        <v>28809</v>
      </c>
    </row>
    <row r="72" spans="1:41" x14ac:dyDescent="0.2">
      <c r="A72" s="117">
        <v>19</v>
      </c>
      <c r="B72" s="117" t="s">
        <v>106</v>
      </c>
      <c r="C72" s="118">
        <v>1451509</v>
      </c>
      <c r="D72" s="119">
        <f t="shared" si="19"/>
        <v>220.3596477911037</v>
      </c>
      <c r="E72" s="169"/>
      <c r="F72" s="119">
        <f t="shared" si="20"/>
        <v>93.535732028713042</v>
      </c>
      <c r="G72" s="118">
        <v>1451509</v>
      </c>
      <c r="H72" s="118">
        <v>1708112</v>
      </c>
      <c r="I72" s="119">
        <f t="shared" si="21"/>
        <v>259.3156216790648</v>
      </c>
      <c r="J72" s="169"/>
      <c r="K72" s="119">
        <f t="shared" si="22"/>
        <v>105.43707445271284</v>
      </c>
      <c r="L72" s="118">
        <v>477997</v>
      </c>
      <c r="M72" s="119">
        <f t="shared" si="23"/>
        <v>72.56672233186579</v>
      </c>
      <c r="N72" s="169"/>
      <c r="O72" s="119">
        <f t="shared" si="24"/>
        <v>57.680708099934527</v>
      </c>
      <c r="P72" s="118">
        <v>0</v>
      </c>
      <c r="Q72" s="118">
        <v>477997</v>
      </c>
      <c r="R72" s="118">
        <v>0</v>
      </c>
      <c r="S72" s="118">
        <v>170508</v>
      </c>
      <c r="T72" s="123">
        <f t="shared" si="25"/>
        <v>25.885532108698953</v>
      </c>
      <c r="U72" s="169"/>
      <c r="V72" s="123">
        <f t="shared" si="26"/>
        <v>132.35323237236443</v>
      </c>
      <c r="W72" s="118">
        <v>595450</v>
      </c>
      <c r="X72" s="119">
        <f t="shared" si="27"/>
        <v>90.397753150144226</v>
      </c>
      <c r="Y72" s="169"/>
      <c r="Z72" s="119">
        <f t="shared" si="28"/>
        <v>181.29613015717001</v>
      </c>
      <c r="AA72" s="118">
        <f t="shared" si="29"/>
        <v>4403576</v>
      </c>
      <c r="AB72" s="118">
        <v>765129</v>
      </c>
      <c r="AC72" s="123">
        <f t="shared" si="30"/>
        <v>17.375174176623727</v>
      </c>
      <c r="AD72" s="118">
        <v>21618</v>
      </c>
      <c r="AE72" s="123">
        <f t="shared" si="31"/>
        <v>0.4909191983969392</v>
      </c>
      <c r="AF72" s="118">
        <v>639760</v>
      </c>
      <c r="AG72" s="123">
        <f t="shared" si="32"/>
        <v>14.52819254169793</v>
      </c>
      <c r="AH72" s="118">
        <v>207564</v>
      </c>
      <c r="AI72" s="117"/>
      <c r="AJ72" s="118">
        <v>6587</v>
      </c>
      <c r="AK72" s="118">
        <f t="shared" si="33"/>
        <v>6587</v>
      </c>
      <c r="AL72" s="118">
        <f t="shared" si="34"/>
        <v>6587</v>
      </c>
      <c r="AM72" s="118">
        <f t="shared" si="35"/>
        <v>6587</v>
      </c>
      <c r="AN72" s="118">
        <f t="shared" si="36"/>
        <v>6587</v>
      </c>
      <c r="AO72" s="118">
        <f t="shared" si="37"/>
        <v>6587</v>
      </c>
    </row>
    <row r="73" spans="1:41" x14ac:dyDescent="0.2">
      <c r="A73" s="114">
        <v>20</v>
      </c>
      <c r="B73" s="114" t="s">
        <v>107</v>
      </c>
      <c r="C73" s="115">
        <v>1987711</v>
      </c>
      <c r="D73" s="116">
        <f t="shared" si="19"/>
        <v>173.85734277967288</v>
      </c>
      <c r="F73" s="116">
        <f t="shared" si="20"/>
        <v>73.796967768252671</v>
      </c>
      <c r="G73" s="115">
        <v>1987711</v>
      </c>
      <c r="H73" s="115">
        <v>947307</v>
      </c>
      <c r="I73" s="116">
        <f t="shared" si="21"/>
        <v>82.857255313566</v>
      </c>
      <c r="K73" s="116">
        <f t="shared" si="22"/>
        <v>33.689549981127072</v>
      </c>
      <c r="L73" s="115">
        <v>1709599</v>
      </c>
      <c r="M73" s="116">
        <f t="shared" si="23"/>
        <v>149.53196886206595</v>
      </c>
      <c r="O73" s="116">
        <f t="shared" si="24"/>
        <v>118.85764673367139</v>
      </c>
      <c r="P73" s="115">
        <v>1709599</v>
      </c>
      <c r="Q73" s="115">
        <v>0</v>
      </c>
      <c r="R73" s="115">
        <v>0</v>
      </c>
      <c r="S73" s="115">
        <v>85379</v>
      </c>
      <c r="T73" s="249">
        <f t="shared" si="25"/>
        <v>7.4677687396133994</v>
      </c>
      <c r="V73" s="249">
        <f t="shared" si="26"/>
        <v>38.182847744705249</v>
      </c>
      <c r="W73" s="115">
        <v>14497</v>
      </c>
      <c r="X73" s="116">
        <f t="shared" si="27"/>
        <v>1.2679961514912972</v>
      </c>
      <c r="Z73" s="116">
        <f t="shared" si="28"/>
        <v>2.5430144810981963</v>
      </c>
      <c r="AA73" s="115">
        <f t="shared" si="29"/>
        <v>4744493</v>
      </c>
      <c r="AB73" s="115">
        <v>1665667</v>
      </c>
      <c r="AC73" s="249">
        <f t="shared" si="30"/>
        <v>35.107376067369053</v>
      </c>
      <c r="AD73" s="115">
        <v>81669</v>
      </c>
      <c r="AE73" s="249">
        <f t="shared" si="31"/>
        <v>1.7213430391824796</v>
      </c>
      <c r="AF73" s="115">
        <v>0</v>
      </c>
      <c r="AG73" s="249">
        <f t="shared" si="32"/>
        <v>0</v>
      </c>
      <c r="AH73" s="115">
        <v>213254</v>
      </c>
      <c r="AI73" s="114"/>
      <c r="AJ73" s="115">
        <v>11433</v>
      </c>
      <c r="AK73" s="115">
        <f t="shared" si="33"/>
        <v>11433</v>
      </c>
      <c r="AL73" s="115">
        <f t="shared" si="34"/>
        <v>11433</v>
      </c>
      <c r="AM73" s="115">
        <f t="shared" si="35"/>
        <v>11433</v>
      </c>
      <c r="AN73" s="115">
        <f t="shared" si="36"/>
        <v>11433</v>
      </c>
      <c r="AO73" s="115">
        <f t="shared" si="37"/>
        <v>11433</v>
      </c>
    </row>
    <row r="74" spans="1:41" x14ac:dyDescent="0.2">
      <c r="A74" s="117">
        <v>21</v>
      </c>
      <c r="B74" s="117" t="s">
        <v>108</v>
      </c>
      <c r="C74" s="118">
        <v>99991682</v>
      </c>
      <c r="D74" s="119">
        <f t="shared" si="19"/>
        <v>261.85566886119972</v>
      </c>
      <c r="E74" s="169"/>
      <c r="F74" s="119">
        <f t="shared" si="20"/>
        <v>111.1494863888116</v>
      </c>
      <c r="G74" s="118">
        <v>0</v>
      </c>
      <c r="H74" s="118">
        <v>101236747</v>
      </c>
      <c r="I74" s="119">
        <f t="shared" si="21"/>
        <v>265.11621335679757</v>
      </c>
      <c r="J74" s="169"/>
      <c r="K74" s="119">
        <f t="shared" si="22"/>
        <v>107.79558032534331</v>
      </c>
      <c r="L74" s="118">
        <v>55360437</v>
      </c>
      <c r="M74" s="119">
        <f t="shared" si="23"/>
        <v>144.97650173624751</v>
      </c>
      <c r="N74" s="169"/>
      <c r="O74" s="119">
        <f t="shared" si="24"/>
        <v>115.23666784555925</v>
      </c>
      <c r="P74" s="118">
        <v>32891153</v>
      </c>
      <c r="Q74" s="118">
        <v>15214933</v>
      </c>
      <c r="R74" s="118">
        <v>126497</v>
      </c>
      <c r="S74" s="118">
        <v>6863904</v>
      </c>
      <c r="T74" s="123">
        <f t="shared" si="25"/>
        <v>17.975016891095642</v>
      </c>
      <c r="U74" s="169"/>
      <c r="V74" s="123">
        <f t="shared" si="26"/>
        <v>91.906613219083326</v>
      </c>
      <c r="W74" s="118">
        <v>8799019</v>
      </c>
      <c r="X74" s="119">
        <f t="shared" si="27"/>
        <v>23.042646743030133</v>
      </c>
      <c r="Y74" s="169"/>
      <c r="Z74" s="119">
        <f t="shared" si="28"/>
        <v>46.212903944100027</v>
      </c>
      <c r="AA74" s="118">
        <f t="shared" si="29"/>
        <v>272251789</v>
      </c>
      <c r="AB74" s="118">
        <v>31234845</v>
      </c>
      <c r="AC74" s="123">
        <f t="shared" si="30"/>
        <v>11.472778604955284</v>
      </c>
      <c r="AD74" s="118">
        <v>1442077</v>
      </c>
      <c r="AE74" s="123">
        <f t="shared" si="31"/>
        <v>0.529685040930989</v>
      </c>
      <c r="AF74" s="118">
        <v>2263732</v>
      </c>
      <c r="AG74" s="123">
        <f t="shared" si="32"/>
        <v>0.83148471064775997</v>
      </c>
      <c r="AH74" s="118">
        <v>13894414</v>
      </c>
      <c r="AI74" s="117"/>
      <c r="AJ74" s="118">
        <v>381858</v>
      </c>
      <c r="AK74" s="118">
        <f t="shared" si="33"/>
        <v>381858</v>
      </c>
      <c r="AL74" s="118">
        <f t="shared" si="34"/>
        <v>381858</v>
      </c>
      <c r="AM74" s="118">
        <f t="shared" si="35"/>
        <v>381858</v>
      </c>
      <c r="AN74" s="118">
        <f t="shared" si="36"/>
        <v>381858</v>
      </c>
      <c r="AO74" s="118">
        <f t="shared" si="37"/>
        <v>381858</v>
      </c>
    </row>
    <row r="75" spans="1:41" x14ac:dyDescent="0.2">
      <c r="A75" s="114">
        <v>22</v>
      </c>
      <c r="B75" s="114" t="s">
        <v>109</v>
      </c>
      <c r="C75" s="115">
        <v>3643010</v>
      </c>
      <c r="D75" s="116">
        <f t="shared" si="19"/>
        <v>237.4688742585229</v>
      </c>
      <c r="F75" s="116">
        <f t="shared" si="20"/>
        <v>100.79805994635502</v>
      </c>
      <c r="G75" s="115">
        <v>3643010</v>
      </c>
      <c r="H75" s="115">
        <v>2689990</v>
      </c>
      <c r="I75" s="116">
        <f t="shared" si="21"/>
        <v>175.34645720617951</v>
      </c>
      <c r="K75" s="116">
        <f t="shared" si="22"/>
        <v>71.295425025911413</v>
      </c>
      <c r="L75" s="115">
        <v>985945</v>
      </c>
      <c r="M75" s="116">
        <f t="shared" si="23"/>
        <v>64.268626556287074</v>
      </c>
      <c r="O75" s="116">
        <f t="shared" si="24"/>
        <v>51.08484673489292</v>
      </c>
      <c r="P75" s="115">
        <v>0</v>
      </c>
      <c r="Q75" s="115">
        <v>985945</v>
      </c>
      <c r="R75" s="115">
        <v>0</v>
      </c>
      <c r="S75" s="115">
        <v>281394</v>
      </c>
      <c r="T75" s="249">
        <f t="shared" si="25"/>
        <v>18.34261130304413</v>
      </c>
      <c r="V75" s="249">
        <f t="shared" si="26"/>
        <v>93.786130642912951</v>
      </c>
      <c r="W75" s="115">
        <v>365548</v>
      </c>
      <c r="X75" s="116">
        <f t="shared" si="27"/>
        <v>23.828172870086696</v>
      </c>
      <c r="Z75" s="116">
        <f t="shared" si="28"/>
        <v>47.788306451462866</v>
      </c>
      <c r="AA75" s="115">
        <f t="shared" si="29"/>
        <v>7965887</v>
      </c>
      <c r="AB75" s="115">
        <v>1351625</v>
      </c>
      <c r="AC75" s="249">
        <f t="shared" si="30"/>
        <v>16.967664743424052</v>
      </c>
      <c r="AD75" s="115">
        <v>88300</v>
      </c>
      <c r="AE75" s="249">
        <f t="shared" si="31"/>
        <v>1.1084766831364794</v>
      </c>
      <c r="AF75" s="115">
        <v>55099</v>
      </c>
      <c r="AG75" s="249">
        <f t="shared" si="32"/>
        <v>0.69168693957119898</v>
      </c>
      <c r="AH75" s="115">
        <v>737168</v>
      </c>
      <c r="AI75" s="114"/>
      <c r="AJ75" s="115">
        <v>15341</v>
      </c>
      <c r="AK75" s="115">
        <f t="shared" si="33"/>
        <v>15341</v>
      </c>
      <c r="AL75" s="115">
        <f t="shared" si="34"/>
        <v>15341</v>
      </c>
      <c r="AM75" s="115">
        <f t="shared" si="35"/>
        <v>15341</v>
      </c>
      <c r="AN75" s="115">
        <f t="shared" si="36"/>
        <v>15341</v>
      </c>
      <c r="AO75" s="115">
        <f t="shared" si="37"/>
        <v>15341</v>
      </c>
    </row>
    <row r="76" spans="1:41" x14ac:dyDescent="0.2">
      <c r="A76" s="117">
        <v>23</v>
      </c>
      <c r="B76" s="117" t="s">
        <v>110</v>
      </c>
      <c r="C76" s="118">
        <v>786085</v>
      </c>
      <c r="D76" s="119">
        <f t="shared" si="19"/>
        <v>160.22931104769671</v>
      </c>
      <c r="E76" s="169"/>
      <c r="F76" s="119">
        <f t="shared" si="20"/>
        <v>68.012297403516399</v>
      </c>
      <c r="G76" s="118">
        <v>786085</v>
      </c>
      <c r="H76" s="118">
        <v>940835</v>
      </c>
      <c r="I76" s="119">
        <f t="shared" si="21"/>
        <v>191.77231960864248</v>
      </c>
      <c r="J76" s="169"/>
      <c r="K76" s="119">
        <f t="shared" si="22"/>
        <v>77.974139041922143</v>
      </c>
      <c r="L76" s="118">
        <v>38274</v>
      </c>
      <c r="M76" s="119">
        <f t="shared" si="23"/>
        <v>7.8014675907052586</v>
      </c>
      <c r="N76" s="169"/>
      <c r="O76" s="119">
        <f t="shared" si="24"/>
        <v>6.2011092742019338</v>
      </c>
      <c r="P76" s="118">
        <v>0</v>
      </c>
      <c r="Q76" s="118">
        <v>38274</v>
      </c>
      <c r="R76" s="118">
        <v>0</v>
      </c>
      <c r="S76" s="118">
        <v>99108</v>
      </c>
      <c r="T76" s="123">
        <f t="shared" si="25"/>
        <v>20.2013860578883</v>
      </c>
      <c r="U76" s="169"/>
      <c r="V76" s="123">
        <f t="shared" si="26"/>
        <v>103.29008234932198</v>
      </c>
      <c r="W76" s="118">
        <v>9310</v>
      </c>
      <c r="X76" s="119">
        <f t="shared" si="27"/>
        <v>1.8976763147166735</v>
      </c>
      <c r="Y76" s="169"/>
      <c r="Z76" s="119">
        <f t="shared" si="28"/>
        <v>3.8058619839546739</v>
      </c>
      <c r="AA76" s="118">
        <f t="shared" si="29"/>
        <v>1873612</v>
      </c>
      <c r="AB76" s="118">
        <v>570677</v>
      </c>
      <c r="AC76" s="123">
        <f t="shared" si="30"/>
        <v>30.458654193077329</v>
      </c>
      <c r="AD76" s="118">
        <v>32898</v>
      </c>
      <c r="AE76" s="123">
        <f t="shared" si="31"/>
        <v>1.7558598044845997</v>
      </c>
      <c r="AF76" s="118">
        <v>18361</v>
      </c>
      <c r="AG76" s="123">
        <f t="shared" si="32"/>
        <v>0.97997877895743613</v>
      </c>
      <c r="AH76" s="118">
        <v>278521</v>
      </c>
      <c r="AI76" s="117"/>
      <c r="AJ76" s="118">
        <v>4906</v>
      </c>
      <c r="AK76" s="118">
        <f t="shared" si="33"/>
        <v>4906</v>
      </c>
      <c r="AL76" s="118">
        <f t="shared" si="34"/>
        <v>4906</v>
      </c>
      <c r="AM76" s="118">
        <f t="shared" si="35"/>
        <v>4906</v>
      </c>
      <c r="AN76" s="118">
        <f t="shared" si="36"/>
        <v>4906</v>
      </c>
      <c r="AO76" s="118">
        <f t="shared" si="37"/>
        <v>4906</v>
      </c>
    </row>
    <row r="77" spans="1:41" x14ac:dyDescent="0.2">
      <c r="A77" s="114">
        <v>24</v>
      </c>
      <c r="B77" s="114" t="s">
        <v>111</v>
      </c>
      <c r="C77" s="115">
        <v>12927902</v>
      </c>
      <c r="D77" s="116">
        <f t="shared" si="19"/>
        <v>239.01166595795817</v>
      </c>
      <c r="F77" s="116">
        <f t="shared" si="20"/>
        <v>101.45292644492241</v>
      </c>
      <c r="G77" s="115">
        <v>12927902</v>
      </c>
      <c r="H77" s="115">
        <v>2211971</v>
      </c>
      <c r="I77" s="116">
        <f t="shared" si="21"/>
        <v>40.89502486642386</v>
      </c>
      <c r="K77" s="116">
        <f t="shared" si="22"/>
        <v>16.627813448597887</v>
      </c>
      <c r="L77" s="115">
        <v>7115976</v>
      </c>
      <c r="M77" s="116">
        <f t="shared" si="23"/>
        <v>131.56050213536949</v>
      </c>
      <c r="O77" s="116">
        <f t="shared" si="24"/>
        <v>104.57276665255648</v>
      </c>
      <c r="P77" s="115">
        <v>6605152</v>
      </c>
      <c r="Q77" s="115">
        <v>0</v>
      </c>
      <c r="R77" s="115">
        <v>510824</v>
      </c>
      <c r="S77" s="115">
        <v>843954</v>
      </c>
      <c r="T77" s="249">
        <f t="shared" si="25"/>
        <v>15.603061620662242</v>
      </c>
      <c r="V77" s="249">
        <f t="shared" si="26"/>
        <v>79.778759491130529</v>
      </c>
      <c r="W77" s="115">
        <v>4521664</v>
      </c>
      <c r="X77" s="116">
        <f t="shared" si="27"/>
        <v>83.596738708425008</v>
      </c>
      <c r="Z77" s="116">
        <f t="shared" si="28"/>
        <v>167.65643717300037</v>
      </c>
      <c r="AA77" s="115">
        <f t="shared" si="29"/>
        <v>27621467</v>
      </c>
      <c r="AB77" s="115">
        <v>4066524</v>
      </c>
      <c r="AC77" s="249">
        <f t="shared" si="30"/>
        <v>14.722331728434265</v>
      </c>
      <c r="AD77" s="115">
        <v>594530</v>
      </c>
      <c r="AE77" s="249">
        <f t="shared" si="31"/>
        <v>2.1524200724023816</v>
      </c>
      <c r="AF77" s="115">
        <v>0</v>
      </c>
      <c r="AG77" s="249">
        <f t="shared" si="32"/>
        <v>0</v>
      </c>
      <c r="AH77" s="115">
        <v>1178808</v>
      </c>
      <c r="AI77" s="114"/>
      <c r="AJ77" s="115">
        <v>54089</v>
      </c>
      <c r="AK77" s="115">
        <f t="shared" si="33"/>
        <v>54089</v>
      </c>
      <c r="AL77" s="115">
        <f t="shared" si="34"/>
        <v>54089</v>
      </c>
      <c r="AM77" s="115">
        <f t="shared" si="35"/>
        <v>54089</v>
      </c>
      <c r="AN77" s="115">
        <f t="shared" si="36"/>
        <v>54089</v>
      </c>
      <c r="AO77" s="115">
        <f t="shared" si="37"/>
        <v>54089</v>
      </c>
    </row>
    <row r="78" spans="1:41" x14ac:dyDescent="0.2">
      <c r="A78" s="117">
        <v>25</v>
      </c>
      <c r="B78" s="117" t="s">
        <v>112</v>
      </c>
      <c r="C78" s="118">
        <v>1803971</v>
      </c>
      <c r="D78" s="119">
        <f t="shared" si="19"/>
        <v>182.64361648273768</v>
      </c>
      <c r="E78" s="169"/>
      <c r="F78" s="119">
        <f t="shared" si="20"/>
        <v>77.526464302027662</v>
      </c>
      <c r="G78" s="118">
        <v>1803971</v>
      </c>
      <c r="H78" s="118">
        <v>2182287</v>
      </c>
      <c r="I78" s="119">
        <f t="shared" si="21"/>
        <v>220.94633998177585</v>
      </c>
      <c r="J78" s="169"/>
      <c r="K78" s="119">
        <f t="shared" si="22"/>
        <v>89.836221774346114</v>
      </c>
      <c r="L78" s="118">
        <v>1069469</v>
      </c>
      <c r="M78" s="119">
        <f t="shared" si="23"/>
        <v>108.27872835881341</v>
      </c>
      <c r="N78" s="169"/>
      <c r="O78" s="119">
        <f t="shared" si="24"/>
        <v>86.066912259508641</v>
      </c>
      <c r="P78" s="118">
        <v>0</v>
      </c>
      <c r="Q78" s="118">
        <v>1069469</v>
      </c>
      <c r="R78" s="118">
        <v>0</v>
      </c>
      <c r="S78" s="118">
        <v>148340</v>
      </c>
      <c r="T78" s="123">
        <f t="shared" si="25"/>
        <v>15.018730383719753</v>
      </c>
      <c r="U78" s="169"/>
      <c r="V78" s="123">
        <f t="shared" si="26"/>
        <v>76.791062438556096</v>
      </c>
      <c r="W78" s="118">
        <v>257255</v>
      </c>
      <c r="X78" s="119">
        <f t="shared" si="27"/>
        <v>26.045864128784043</v>
      </c>
      <c r="Y78" s="169"/>
      <c r="Z78" s="119">
        <f t="shared" si="28"/>
        <v>52.235970570032507</v>
      </c>
      <c r="AA78" s="118">
        <f t="shared" si="29"/>
        <v>5461322</v>
      </c>
      <c r="AB78" s="118">
        <v>1125519</v>
      </c>
      <c r="AC78" s="123">
        <f t="shared" si="30"/>
        <v>20.60891117571899</v>
      </c>
      <c r="AD78" s="118">
        <v>898947</v>
      </c>
      <c r="AE78" s="123">
        <f t="shared" si="31"/>
        <v>16.460245339864596</v>
      </c>
      <c r="AF78" s="118">
        <v>0</v>
      </c>
      <c r="AG78" s="123">
        <f t="shared" si="32"/>
        <v>0</v>
      </c>
      <c r="AH78" s="118">
        <v>639779</v>
      </c>
      <c r="AI78" s="117"/>
      <c r="AJ78" s="118">
        <v>9877</v>
      </c>
      <c r="AK78" s="118">
        <f t="shared" si="33"/>
        <v>9877</v>
      </c>
      <c r="AL78" s="118">
        <f t="shared" si="34"/>
        <v>9877</v>
      </c>
      <c r="AM78" s="118">
        <f t="shared" si="35"/>
        <v>9877</v>
      </c>
      <c r="AN78" s="118">
        <f t="shared" si="36"/>
        <v>9877</v>
      </c>
      <c r="AO78" s="118">
        <f t="shared" si="37"/>
        <v>9877</v>
      </c>
    </row>
    <row r="79" spans="1:41" x14ac:dyDescent="0.2">
      <c r="A79" s="114">
        <v>26</v>
      </c>
      <c r="B79" s="114" t="s">
        <v>113</v>
      </c>
      <c r="C79" s="115">
        <v>0</v>
      </c>
      <c r="D79" s="116">
        <f t="shared" si="19"/>
        <v>0</v>
      </c>
      <c r="F79" s="116">
        <f t="shared" si="20"/>
        <v>0</v>
      </c>
      <c r="G79" s="115">
        <v>0</v>
      </c>
      <c r="H79" s="115">
        <v>0</v>
      </c>
      <c r="I79" s="116">
        <f t="shared" si="21"/>
        <v>0</v>
      </c>
      <c r="K79" s="116">
        <f t="shared" si="22"/>
        <v>0</v>
      </c>
      <c r="L79" s="115">
        <v>0</v>
      </c>
      <c r="M79" s="116">
        <f t="shared" si="23"/>
        <v>0</v>
      </c>
      <c r="O79" s="116">
        <f t="shared" si="24"/>
        <v>0</v>
      </c>
      <c r="P79" s="115">
        <v>0</v>
      </c>
      <c r="Q79" s="115">
        <v>0</v>
      </c>
      <c r="R79" s="115">
        <v>0</v>
      </c>
      <c r="S79" s="115">
        <v>0</v>
      </c>
      <c r="T79" s="249">
        <f t="shared" si="25"/>
        <v>0</v>
      </c>
      <c r="V79" s="249">
        <f t="shared" si="26"/>
        <v>0</v>
      </c>
      <c r="W79" s="115">
        <v>0</v>
      </c>
      <c r="X79" s="116">
        <f t="shared" si="27"/>
        <v>0</v>
      </c>
      <c r="Z79" s="116">
        <f t="shared" si="28"/>
        <v>0</v>
      </c>
      <c r="AA79" s="115">
        <f t="shared" si="29"/>
        <v>0</v>
      </c>
      <c r="AB79" s="115">
        <v>0</v>
      </c>
      <c r="AC79" s="249">
        <f t="shared" si="30"/>
        <v>0</v>
      </c>
      <c r="AD79" s="115">
        <v>0</v>
      </c>
      <c r="AE79" s="249">
        <f t="shared" si="31"/>
        <v>0</v>
      </c>
      <c r="AF79" s="115">
        <v>0</v>
      </c>
      <c r="AG79" s="249">
        <f t="shared" si="32"/>
        <v>0</v>
      </c>
      <c r="AH79" s="115">
        <v>0</v>
      </c>
      <c r="AI79" s="114"/>
      <c r="AJ79" s="115">
        <v>0</v>
      </c>
      <c r="AK79" s="115">
        <f t="shared" si="33"/>
        <v>0</v>
      </c>
      <c r="AL79" s="115">
        <f t="shared" si="34"/>
        <v>0</v>
      </c>
      <c r="AM79" s="115">
        <f t="shared" si="35"/>
        <v>0</v>
      </c>
      <c r="AN79" s="115">
        <f t="shared" si="36"/>
        <v>0</v>
      </c>
      <c r="AO79" s="115">
        <f t="shared" si="37"/>
        <v>0</v>
      </c>
    </row>
    <row r="80" spans="1:41" x14ac:dyDescent="0.2">
      <c r="A80" s="117">
        <v>27</v>
      </c>
      <c r="B80" s="117" t="s">
        <v>114</v>
      </c>
      <c r="C80" s="118">
        <v>5711547</v>
      </c>
      <c r="D80" s="119">
        <f t="shared" si="19"/>
        <v>200.04017231717569</v>
      </c>
      <c r="E80" s="169"/>
      <c r="F80" s="119">
        <f t="shared" si="20"/>
        <v>84.910754488836673</v>
      </c>
      <c r="G80" s="118">
        <v>5711547</v>
      </c>
      <c r="H80" s="118">
        <v>6919001</v>
      </c>
      <c r="I80" s="119">
        <f t="shared" si="21"/>
        <v>242.32981927710844</v>
      </c>
      <c r="J80" s="169"/>
      <c r="K80" s="119">
        <f t="shared" si="22"/>
        <v>98.530690252262914</v>
      </c>
      <c r="L80" s="118">
        <v>4383340</v>
      </c>
      <c r="M80" s="119">
        <f t="shared" si="23"/>
        <v>153.52129448024658</v>
      </c>
      <c r="N80" s="169"/>
      <c r="O80" s="119">
        <f t="shared" si="24"/>
        <v>122.02861986162293</v>
      </c>
      <c r="P80" s="118">
        <v>0</v>
      </c>
      <c r="Q80" s="118">
        <v>4142445</v>
      </c>
      <c r="R80" s="118">
        <v>0</v>
      </c>
      <c r="S80" s="118">
        <v>363243</v>
      </c>
      <c r="T80" s="123">
        <f t="shared" si="25"/>
        <v>12.722156066124965</v>
      </c>
      <c r="U80" s="169"/>
      <c r="V80" s="123">
        <f t="shared" si="26"/>
        <v>65.048632998023947</v>
      </c>
      <c r="W80" s="118">
        <v>3702204</v>
      </c>
      <c r="X80" s="119">
        <f t="shared" si="27"/>
        <v>129.66531241244047</v>
      </c>
      <c r="Y80" s="169"/>
      <c r="Z80" s="119">
        <f t="shared" si="28"/>
        <v>260.0487129027544</v>
      </c>
      <c r="AA80" s="118">
        <f t="shared" si="29"/>
        <v>21079335</v>
      </c>
      <c r="AB80" s="118">
        <v>4537908</v>
      </c>
      <c r="AC80" s="123">
        <f t="shared" si="30"/>
        <v>21.527756924020611</v>
      </c>
      <c r="AD80" s="118">
        <v>3693219</v>
      </c>
      <c r="AE80" s="123">
        <f t="shared" si="31"/>
        <v>17.520566943881295</v>
      </c>
      <c r="AF80" s="118">
        <v>4536</v>
      </c>
      <c r="AG80" s="123">
        <f t="shared" si="32"/>
        <v>2.1518705405080378E-2</v>
      </c>
      <c r="AH80" s="118">
        <v>1170772</v>
      </c>
      <c r="AI80" s="117"/>
      <c r="AJ80" s="118">
        <v>28552</v>
      </c>
      <c r="AK80" s="118">
        <f t="shared" si="33"/>
        <v>28552</v>
      </c>
      <c r="AL80" s="118">
        <f t="shared" si="34"/>
        <v>28552</v>
      </c>
      <c r="AM80" s="118">
        <f t="shared" si="35"/>
        <v>28552</v>
      </c>
      <c r="AN80" s="118">
        <f t="shared" si="36"/>
        <v>28552</v>
      </c>
      <c r="AO80" s="118">
        <f t="shared" si="37"/>
        <v>28552</v>
      </c>
    </row>
    <row r="81" spans="1:41" x14ac:dyDescent="0.2">
      <c r="A81" s="114">
        <v>28</v>
      </c>
      <c r="B81" s="114" t="s">
        <v>115</v>
      </c>
      <c r="C81" s="115">
        <v>1692220</v>
      </c>
      <c r="D81" s="116">
        <f t="shared" si="19"/>
        <v>159.9754206844394</v>
      </c>
      <c r="F81" s="116">
        <f t="shared" si="20"/>
        <v>67.904528938553071</v>
      </c>
      <c r="G81" s="115">
        <v>1692220</v>
      </c>
      <c r="H81" s="115">
        <v>1994021</v>
      </c>
      <c r="I81" s="116">
        <f t="shared" si="21"/>
        <v>188.50642843637738</v>
      </c>
      <c r="K81" s="116">
        <f t="shared" si="22"/>
        <v>76.646235969770387</v>
      </c>
      <c r="L81" s="115">
        <v>1526065</v>
      </c>
      <c r="M81" s="116">
        <f t="shared" si="23"/>
        <v>144.26782000378142</v>
      </c>
      <c r="O81" s="116">
        <f t="shared" si="24"/>
        <v>114.67336192746652</v>
      </c>
      <c r="P81" s="115">
        <v>534537</v>
      </c>
      <c r="Q81" s="115">
        <v>991528</v>
      </c>
      <c r="R81" s="115">
        <v>0</v>
      </c>
      <c r="S81" s="115">
        <v>268660</v>
      </c>
      <c r="T81" s="249">
        <f t="shared" si="25"/>
        <v>25.397995840423519</v>
      </c>
      <c r="V81" s="249">
        <f t="shared" si="26"/>
        <v>129.8604498893136</v>
      </c>
      <c r="W81" s="115">
        <v>340264</v>
      </c>
      <c r="X81" s="116">
        <f t="shared" si="27"/>
        <v>32.16713934581206</v>
      </c>
      <c r="Z81" s="116">
        <f t="shared" si="28"/>
        <v>64.512420700722501</v>
      </c>
      <c r="AA81" s="115">
        <f t="shared" si="29"/>
        <v>5821230</v>
      </c>
      <c r="AB81" s="115">
        <v>1010549</v>
      </c>
      <c r="AC81" s="249">
        <f t="shared" si="30"/>
        <v>17.359716073750736</v>
      </c>
      <c r="AD81" s="115">
        <v>108123</v>
      </c>
      <c r="AE81" s="249">
        <f t="shared" si="31"/>
        <v>1.8573909637653898</v>
      </c>
      <c r="AF81" s="115">
        <v>20000</v>
      </c>
      <c r="AG81" s="249">
        <f t="shared" si="32"/>
        <v>0.3435700015288865</v>
      </c>
      <c r="AH81" s="115">
        <v>574109</v>
      </c>
      <c r="AI81" s="114"/>
      <c r="AJ81" s="115">
        <v>10578</v>
      </c>
      <c r="AK81" s="115">
        <f t="shared" si="33"/>
        <v>10578</v>
      </c>
      <c r="AL81" s="115">
        <f t="shared" si="34"/>
        <v>10578</v>
      </c>
      <c r="AM81" s="115">
        <f t="shared" si="35"/>
        <v>10578</v>
      </c>
      <c r="AN81" s="115">
        <f t="shared" si="36"/>
        <v>10578</v>
      </c>
      <c r="AO81" s="115">
        <f t="shared" si="37"/>
        <v>10578</v>
      </c>
    </row>
    <row r="82" spans="1:41" x14ac:dyDescent="0.2">
      <c r="A82" s="117">
        <v>29</v>
      </c>
      <c r="B82" s="117" t="s">
        <v>30</v>
      </c>
      <c r="C82" s="118">
        <v>344981258</v>
      </c>
      <c r="D82" s="119">
        <f t="shared" si="19"/>
        <v>302.68018828607904</v>
      </c>
      <c r="E82" s="169"/>
      <c r="F82" s="119">
        <f t="shared" si="20"/>
        <v>128.47820944407081</v>
      </c>
      <c r="G82" s="118">
        <v>0</v>
      </c>
      <c r="H82" s="118">
        <v>337754905</v>
      </c>
      <c r="I82" s="119">
        <f t="shared" si="21"/>
        <v>296.33991954411255</v>
      </c>
      <c r="J82" s="169"/>
      <c r="K82" s="119">
        <f t="shared" si="22"/>
        <v>120.49106011420069</v>
      </c>
      <c r="L82" s="118">
        <v>94981221</v>
      </c>
      <c r="M82" s="119">
        <f t="shared" si="23"/>
        <v>83.334770191839468</v>
      </c>
      <c r="N82" s="169"/>
      <c r="O82" s="119">
        <f t="shared" si="24"/>
        <v>66.23984657909557</v>
      </c>
      <c r="P82" s="118">
        <v>67148980</v>
      </c>
      <c r="Q82" s="118">
        <v>0</v>
      </c>
      <c r="R82" s="118">
        <v>10205285</v>
      </c>
      <c r="S82" s="118">
        <v>26218145</v>
      </c>
      <c r="T82" s="123">
        <f t="shared" si="25"/>
        <v>23.003316502230742</v>
      </c>
      <c r="U82" s="169"/>
      <c r="V82" s="123">
        <f t="shared" si="26"/>
        <v>117.61640755809113</v>
      </c>
      <c r="W82" s="118">
        <v>112691999</v>
      </c>
      <c r="X82" s="119">
        <f t="shared" si="27"/>
        <v>98.873879912788269</v>
      </c>
      <c r="Y82" s="169"/>
      <c r="Z82" s="119">
        <f t="shared" si="28"/>
        <v>198.29532457560489</v>
      </c>
      <c r="AA82" s="118">
        <f t="shared" si="29"/>
        <v>916627528</v>
      </c>
      <c r="AB82" s="118">
        <v>46836482</v>
      </c>
      <c r="AC82" s="123">
        <f t="shared" si="30"/>
        <v>5.1096525654420448</v>
      </c>
      <c r="AD82" s="118">
        <v>7199532</v>
      </c>
      <c r="AE82" s="123">
        <f t="shared" si="31"/>
        <v>0.78543702649960123</v>
      </c>
      <c r="AF82" s="118">
        <v>9516141</v>
      </c>
      <c r="AG82" s="123">
        <f t="shared" si="32"/>
        <v>1.0381687991373525</v>
      </c>
      <c r="AH82" s="118">
        <v>24109362</v>
      </c>
      <c r="AI82" s="117"/>
      <c r="AJ82" s="118">
        <v>1139755</v>
      </c>
      <c r="AK82" s="118">
        <f t="shared" si="33"/>
        <v>1139755</v>
      </c>
      <c r="AL82" s="118">
        <f t="shared" si="34"/>
        <v>1139755</v>
      </c>
      <c r="AM82" s="118">
        <f t="shared" si="35"/>
        <v>1139755</v>
      </c>
      <c r="AN82" s="118">
        <f t="shared" si="36"/>
        <v>1139755</v>
      </c>
      <c r="AO82" s="118">
        <f t="shared" si="37"/>
        <v>1139755</v>
      </c>
    </row>
    <row r="83" spans="1:41" x14ac:dyDescent="0.2">
      <c r="A83" s="114">
        <v>30</v>
      </c>
      <c r="B83" s="114" t="s">
        <v>116</v>
      </c>
      <c r="C83" s="115">
        <v>14494123</v>
      </c>
      <c r="D83" s="116">
        <f t="shared" si="19"/>
        <v>197.10241242384683</v>
      </c>
      <c r="F83" s="116">
        <f t="shared" si="20"/>
        <v>83.663767915289426</v>
      </c>
      <c r="G83" s="115">
        <v>14494123</v>
      </c>
      <c r="H83" s="115">
        <v>26628059</v>
      </c>
      <c r="I83" s="116">
        <f t="shared" si="21"/>
        <v>362.1091574194952</v>
      </c>
      <c r="K83" s="116">
        <f t="shared" si="22"/>
        <v>147.23266552024609</v>
      </c>
      <c r="L83" s="115">
        <v>8386838</v>
      </c>
      <c r="M83" s="116">
        <f t="shared" si="23"/>
        <v>114.05077785030461</v>
      </c>
      <c r="O83" s="116">
        <f t="shared" si="24"/>
        <v>90.654909225038935</v>
      </c>
      <c r="P83" s="115">
        <v>3988660</v>
      </c>
      <c r="Q83" s="115">
        <v>4281674</v>
      </c>
      <c r="R83" s="115">
        <v>5606</v>
      </c>
      <c r="S83" s="115">
        <v>1267063</v>
      </c>
      <c r="T83" s="249">
        <f t="shared" si="25"/>
        <v>17.230512946040037</v>
      </c>
      <c r="V83" s="249">
        <f t="shared" si="26"/>
        <v>88.099949974599639</v>
      </c>
      <c r="W83" s="115">
        <v>3228086</v>
      </c>
      <c r="X83" s="116">
        <f t="shared" si="27"/>
        <v>43.898036335944298</v>
      </c>
      <c r="Z83" s="116">
        <f t="shared" si="28"/>
        <v>88.039180531256804</v>
      </c>
      <c r="AA83" s="115">
        <f t="shared" si="29"/>
        <v>54004169</v>
      </c>
      <c r="AB83" s="115">
        <v>6304439</v>
      </c>
      <c r="AC83" s="249">
        <f t="shared" si="30"/>
        <v>11.673985762099219</v>
      </c>
      <c r="AD83" s="115">
        <v>208564</v>
      </c>
      <c r="AE83" s="249">
        <f t="shared" si="31"/>
        <v>0.38619981357365207</v>
      </c>
      <c r="AF83" s="115">
        <v>1368134</v>
      </c>
      <c r="AG83" s="249">
        <f t="shared" si="32"/>
        <v>2.5333858947074992</v>
      </c>
      <c r="AH83" s="115">
        <v>3099661</v>
      </c>
      <c r="AI83" s="114"/>
      <c r="AJ83" s="115">
        <v>73536</v>
      </c>
      <c r="AK83" s="115">
        <f t="shared" si="33"/>
        <v>73536</v>
      </c>
      <c r="AL83" s="115">
        <f t="shared" si="34"/>
        <v>73536</v>
      </c>
      <c r="AM83" s="115">
        <f t="shared" si="35"/>
        <v>73536</v>
      </c>
      <c r="AN83" s="115">
        <f t="shared" si="36"/>
        <v>73536</v>
      </c>
      <c r="AO83" s="115">
        <f t="shared" si="37"/>
        <v>73536</v>
      </c>
    </row>
    <row r="84" spans="1:41" x14ac:dyDescent="0.2">
      <c r="A84" s="117">
        <v>31</v>
      </c>
      <c r="B84" s="117" t="s">
        <v>117</v>
      </c>
      <c r="C84" s="118">
        <v>2371044</v>
      </c>
      <c r="D84" s="119">
        <f t="shared" si="19"/>
        <v>156.40131926121373</v>
      </c>
      <c r="E84" s="169"/>
      <c r="F84" s="119">
        <f t="shared" si="20"/>
        <v>66.38743542203413</v>
      </c>
      <c r="G84" s="118">
        <v>2371044</v>
      </c>
      <c r="H84" s="118">
        <v>2495327</v>
      </c>
      <c r="I84" s="119">
        <f t="shared" si="21"/>
        <v>164.59940633245384</v>
      </c>
      <c r="J84" s="169"/>
      <c r="K84" s="119">
        <f t="shared" si="22"/>
        <v>66.925701382642046</v>
      </c>
      <c r="L84" s="118">
        <v>920054</v>
      </c>
      <c r="M84" s="119">
        <f t="shared" si="23"/>
        <v>60.689577836411608</v>
      </c>
      <c r="N84" s="169"/>
      <c r="O84" s="119">
        <f t="shared" si="24"/>
        <v>48.239988129560437</v>
      </c>
      <c r="P84" s="118">
        <v>0</v>
      </c>
      <c r="Q84" s="118">
        <v>920054</v>
      </c>
      <c r="R84" s="118">
        <v>0</v>
      </c>
      <c r="S84" s="118">
        <v>159683</v>
      </c>
      <c r="T84" s="123">
        <f t="shared" si="25"/>
        <v>10.533179419525066</v>
      </c>
      <c r="U84" s="169"/>
      <c r="V84" s="123">
        <f t="shared" si="26"/>
        <v>53.856352555476874</v>
      </c>
      <c r="W84" s="118">
        <v>198116</v>
      </c>
      <c r="X84" s="119">
        <f t="shared" si="27"/>
        <v>13.068337730870713</v>
      </c>
      <c r="Y84" s="169"/>
      <c r="Z84" s="119">
        <f t="shared" si="28"/>
        <v>26.209048075107084</v>
      </c>
      <c r="AA84" s="118">
        <f t="shared" si="29"/>
        <v>6144224</v>
      </c>
      <c r="AB84" s="118">
        <v>1706337</v>
      </c>
      <c r="AC84" s="123">
        <f t="shared" si="30"/>
        <v>27.771399610430869</v>
      </c>
      <c r="AD84" s="118">
        <v>198065</v>
      </c>
      <c r="AE84" s="123">
        <f t="shared" si="31"/>
        <v>3.2235966657465616</v>
      </c>
      <c r="AF84" s="118">
        <v>0</v>
      </c>
      <c r="AG84" s="123">
        <f t="shared" si="32"/>
        <v>0</v>
      </c>
      <c r="AH84" s="118">
        <v>830134</v>
      </c>
      <c r="AI84" s="117"/>
      <c r="AJ84" s="118">
        <v>15160</v>
      </c>
      <c r="AK84" s="118">
        <f t="shared" si="33"/>
        <v>15160</v>
      </c>
      <c r="AL84" s="118">
        <f t="shared" si="34"/>
        <v>15160</v>
      </c>
      <c r="AM84" s="118">
        <f t="shared" si="35"/>
        <v>15160</v>
      </c>
      <c r="AN84" s="118">
        <f t="shared" si="36"/>
        <v>15160</v>
      </c>
      <c r="AO84" s="118">
        <f t="shared" si="37"/>
        <v>15160</v>
      </c>
    </row>
    <row r="85" spans="1:41" x14ac:dyDescent="0.2">
      <c r="A85" s="114">
        <v>32</v>
      </c>
      <c r="B85" s="114" t="s">
        <v>118</v>
      </c>
      <c r="C85" s="115">
        <v>2844072</v>
      </c>
      <c r="D85" s="116">
        <f t="shared" si="19"/>
        <v>102.14675142764789</v>
      </c>
      <c r="F85" s="116">
        <f t="shared" si="20"/>
        <v>43.358079688879229</v>
      </c>
      <c r="G85" s="115">
        <v>2844072</v>
      </c>
      <c r="H85" s="115">
        <v>2242087</v>
      </c>
      <c r="I85" s="116">
        <f t="shared" si="21"/>
        <v>80.52605681858995</v>
      </c>
      <c r="K85" s="116">
        <f t="shared" si="22"/>
        <v>32.741690582270486</v>
      </c>
      <c r="L85" s="115">
        <v>2374075</v>
      </c>
      <c r="M85" s="116">
        <f t="shared" si="23"/>
        <v>85.26649427145064</v>
      </c>
      <c r="O85" s="116">
        <f t="shared" si="24"/>
        <v>67.775305384250089</v>
      </c>
      <c r="P85" s="115">
        <v>0</v>
      </c>
      <c r="Q85" s="115">
        <v>1098609</v>
      </c>
      <c r="R85" s="115">
        <v>0</v>
      </c>
      <c r="S85" s="115">
        <v>337784</v>
      </c>
      <c r="T85" s="249">
        <f t="shared" si="25"/>
        <v>12.13173867758503</v>
      </c>
      <c r="V85" s="249">
        <f t="shared" si="26"/>
        <v>62.029817333197414</v>
      </c>
      <c r="W85" s="115">
        <v>3104915</v>
      </c>
      <c r="X85" s="116">
        <f t="shared" si="27"/>
        <v>111.51510253923787</v>
      </c>
      <c r="Z85" s="116">
        <f t="shared" si="28"/>
        <v>223.64777707322446</v>
      </c>
      <c r="AA85" s="115">
        <f t="shared" si="29"/>
        <v>10902933</v>
      </c>
      <c r="AB85" s="115">
        <v>1951468</v>
      </c>
      <c r="AC85" s="249">
        <f t="shared" si="30"/>
        <v>17.898559956297998</v>
      </c>
      <c r="AD85" s="115">
        <v>591116</v>
      </c>
      <c r="AE85" s="249">
        <f t="shared" si="31"/>
        <v>5.42162370437386</v>
      </c>
      <c r="AF85" s="115">
        <v>0</v>
      </c>
      <c r="AG85" s="249">
        <f t="shared" si="32"/>
        <v>0</v>
      </c>
      <c r="AH85" s="115">
        <v>1333613</v>
      </c>
      <c r="AI85" s="114"/>
      <c r="AJ85" s="115">
        <v>27843</v>
      </c>
      <c r="AK85" s="115">
        <f t="shared" si="33"/>
        <v>27843</v>
      </c>
      <c r="AL85" s="115">
        <f t="shared" si="34"/>
        <v>27843</v>
      </c>
      <c r="AM85" s="115">
        <f t="shared" si="35"/>
        <v>27843</v>
      </c>
      <c r="AN85" s="115">
        <f t="shared" si="36"/>
        <v>27843</v>
      </c>
      <c r="AO85" s="115">
        <f t="shared" si="37"/>
        <v>27843</v>
      </c>
    </row>
    <row r="86" spans="1:41" x14ac:dyDescent="0.2">
      <c r="A86" s="117">
        <v>33</v>
      </c>
      <c r="B86" s="117" t="s">
        <v>34</v>
      </c>
      <c r="C86" s="118">
        <v>7176332</v>
      </c>
      <c r="D86" s="119">
        <f t="shared" ref="D86:D117" si="38">IFERROR((C86/$AJ86),0)</f>
        <v>132.51467085218354</v>
      </c>
      <c r="E86" s="169"/>
      <c r="F86" s="119">
        <f t="shared" ref="F86:F117" si="39">IF(D$149,D86/D$149*100,0)</f>
        <v>56.248305290690126</v>
      </c>
      <c r="G86" s="118">
        <v>7176332</v>
      </c>
      <c r="H86" s="118">
        <v>8692188</v>
      </c>
      <c r="I86" s="119">
        <f t="shared" ref="I86:I117" si="40">IFERROR((H86/$AJ86),0)</f>
        <v>160.50573354260916</v>
      </c>
      <c r="J86" s="169"/>
      <c r="K86" s="119">
        <f t="shared" ref="K86:K117" si="41">IF(I$149,I86/I$149*100,0)</f>
        <v>65.261224403071225</v>
      </c>
      <c r="L86" s="118">
        <v>9631507</v>
      </c>
      <c r="M86" s="119">
        <f t="shared" ref="M86:M117" si="42">IFERROR((L86/$AJ86),0)</f>
        <v>177.85074323700491</v>
      </c>
      <c r="N86" s="169"/>
      <c r="O86" s="119">
        <f t="shared" ref="O86:O117" si="43">IF(M$149,M86/M$149*100,0)</f>
        <v>141.36723385541842</v>
      </c>
      <c r="P86" s="118">
        <v>0</v>
      </c>
      <c r="Q86" s="118">
        <v>9631507</v>
      </c>
      <c r="R86" s="118">
        <v>0</v>
      </c>
      <c r="S86" s="118">
        <v>519357</v>
      </c>
      <c r="T86" s="123">
        <f t="shared" ref="T86:T117" si="44">IFERROR((S86/$AJ86),0)</f>
        <v>9.5901948111901021</v>
      </c>
      <c r="U86" s="169"/>
      <c r="V86" s="123">
        <f t="shared" ref="V86:V117" si="45">IF(T$149,T86/T$149*100,0)</f>
        <v>49.034853794453589</v>
      </c>
      <c r="W86" s="118">
        <v>1432256</v>
      </c>
      <c r="X86" s="119">
        <f t="shared" ref="X86:X117" si="46">IFERROR((W86/$AJ86),0)</f>
        <v>26.447345582125379</v>
      </c>
      <c r="Y86" s="169"/>
      <c r="Z86" s="119">
        <f t="shared" ref="Z86:Z117" si="47">IF(X$149,X86/X$149*100,0)</f>
        <v>53.04115688588891</v>
      </c>
      <c r="AA86" s="118">
        <f t="shared" ref="AA86:AA117" si="48">(C86+H86+L86+S86+W86)</f>
        <v>27451640</v>
      </c>
      <c r="AB86" s="118">
        <v>7678357</v>
      </c>
      <c r="AC86" s="123">
        <f t="shared" ref="AC86:AC117" si="49">IF($AA86,AB86/$AA86*100,0)</f>
        <v>27.970485552047165</v>
      </c>
      <c r="AD86" s="118">
        <v>423282</v>
      </c>
      <c r="AE86" s="123">
        <f t="shared" ref="AE86:AE117" si="50">IF($AA86,AD86/$AA86*100,0)</f>
        <v>1.5419188070366652</v>
      </c>
      <c r="AF86" s="118">
        <v>6607494</v>
      </c>
      <c r="AG86" s="123">
        <f t="shared" ref="AG86:AG117" si="51">IF($AA86,AF86/$AA86*100,0)</f>
        <v>24.069578356702912</v>
      </c>
      <c r="AH86" s="118">
        <v>5303976</v>
      </c>
      <c r="AI86" s="117"/>
      <c r="AJ86" s="118">
        <v>54155</v>
      </c>
      <c r="AK86" s="118">
        <f t="shared" ref="AK86:AK117" si="52">IF(C86,$AJ86,0)</f>
        <v>54155</v>
      </c>
      <c r="AL86" s="118">
        <f t="shared" ref="AL86:AL117" si="53">IF(H86,$AJ86,0)</f>
        <v>54155</v>
      </c>
      <c r="AM86" s="118">
        <f t="shared" ref="AM86:AM117" si="54">IF(L86,$AJ86,0)</f>
        <v>54155</v>
      </c>
      <c r="AN86" s="118">
        <f t="shared" ref="AN86:AN117" si="55">IF(S86,$AJ86,0)</f>
        <v>54155</v>
      </c>
      <c r="AO86" s="118">
        <f t="shared" ref="AO86:AO117" si="56">IF(W86,$AJ86,0)</f>
        <v>54155</v>
      </c>
    </row>
    <row r="87" spans="1:41" x14ac:dyDescent="0.2">
      <c r="A87" s="114">
        <v>34</v>
      </c>
      <c r="B87" s="114" t="s">
        <v>119</v>
      </c>
      <c r="C87" s="115">
        <v>17832209</v>
      </c>
      <c r="D87" s="116">
        <f t="shared" si="38"/>
        <v>187.96269671448599</v>
      </c>
      <c r="F87" s="116">
        <f t="shared" si="39"/>
        <v>79.784246378661209</v>
      </c>
      <c r="G87" s="115">
        <v>17832209</v>
      </c>
      <c r="H87" s="115">
        <v>22645890</v>
      </c>
      <c r="I87" s="116">
        <f t="shared" si="40"/>
        <v>238.70192155664006</v>
      </c>
      <c r="K87" s="116">
        <f t="shared" si="41"/>
        <v>97.055596235238127</v>
      </c>
      <c r="L87" s="115">
        <v>11662549</v>
      </c>
      <c r="M87" s="116">
        <f t="shared" si="42"/>
        <v>122.93060049962581</v>
      </c>
      <c r="O87" s="116">
        <f t="shared" si="43"/>
        <v>97.713164603754947</v>
      </c>
      <c r="P87" s="115">
        <v>0</v>
      </c>
      <c r="Q87" s="115">
        <v>11662549</v>
      </c>
      <c r="R87" s="115">
        <v>0</v>
      </c>
      <c r="S87" s="115">
        <v>1452498</v>
      </c>
      <c r="T87" s="249">
        <f t="shared" si="44"/>
        <v>15.310242329057351</v>
      </c>
      <c r="V87" s="249">
        <f t="shared" si="45"/>
        <v>78.281568721315551</v>
      </c>
      <c r="W87" s="115">
        <v>2070492</v>
      </c>
      <c r="X87" s="116">
        <f t="shared" si="46"/>
        <v>21.824287717005195</v>
      </c>
      <c r="Z87" s="116">
        <f t="shared" si="47"/>
        <v>43.769438604939346</v>
      </c>
      <c r="AA87" s="115">
        <f t="shared" si="48"/>
        <v>55663638</v>
      </c>
      <c r="AB87" s="115">
        <v>8714578</v>
      </c>
      <c r="AC87" s="249">
        <f t="shared" si="49"/>
        <v>15.655782325977327</v>
      </c>
      <c r="AD87" s="115">
        <v>4388000</v>
      </c>
      <c r="AE87" s="249">
        <f t="shared" si="50"/>
        <v>7.8830636258449367</v>
      </c>
      <c r="AF87" s="115">
        <v>180865</v>
      </c>
      <c r="AG87" s="249">
        <f t="shared" si="51"/>
        <v>0.32492486387612679</v>
      </c>
      <c r="AH87" s="115">
        <v>4285283</v>
      </c>
      <c r="AI87" s="114"/>
      <c r="AJ87" s="115">
        <v>94871</v>
      </c>
      <c r="AK87" s="115">
        <f t="shared" si="52"/>
        <v>94871</v>
      </c>
      <c r="AL87" s="115">
        <f t="shared" si="53"/>
        <v>94871</v>
      </c>
      <c r="AM87" s="115">
        <f t="shared" si="54"/>
        <v>94871</v>
      </c>
      <c r="AN87" s="115">
        <f t="shared" si="55"/>
        <v>94871</v>
      </c>
      <c r="AO87" s="115">
        <f t="shared" si="56"/>
        <v>94871</v>
      </c>
    </row>
    <row r="88" spans="1:41" x14ac:dyDescent="0.2">
      <c r="A88" s="117">
        <v>35</v>
      </c>
      <c r="B88" s="117" t="s">
        <v>120</v>
      </c>
      <c r="C88" s="118">
        <v>2293783</v>
      </c>
      <c r="D88" s="119">
        <f t="shared" si="38"/>
        <v>137.70684997298434</v>
      </c>
      <c r="E88" s="169"/>
      <c r="F88" s="119">
        <f t="shared" si="39"/>
        <v>58.452221841458496</v>
      </c>
      <c r="G88" s="118">
        <v>2293783</v>
      </c>
      <c r="H88" s="118">
        <v>926773</v>
      </c>
      <c r="I88" s="119">
        <f t="shared" si="40"/>
        <v>55.638650417241998</v>
      </c>
      <c r="J88" s="169"/>
      <c r="K88" s="119">
        <f t="shared" si="41"/>
        <v>22.622534224920603</v>
      </c>
      <c r="L88" s="118">
        <v>1594567</v>
      </c>
      <c r="M88" s="119">
        <f t="shared" si="42"/>
        <v>95.729543135018304</v>
      </c>
      <c r="N88" s="169"/>
      <c r="O88" s="119">
        <f t="shared" si="43"/>
        <v>76.09201100276718</v>
      </c>
      <c r="P88" s="118">
        <v>0</v>
      </c>
      <c r="Q88" s="118">
        <v>1594567</v>
      </c>
      <c r="R88" s="118">
        <v>0</v>
      </c>
      <c r="S88" s="118">
        <v>158922</v>
      </c>
      <c r="T88" s="123">
        <f t="shared" si="44"/>
        <v>9.5408536951431824</v>
      </c>
      <c r="U88" s="169"/>
      <c r="V88" s="123">
        <f t="shared" si="45"/>
        <v>48.782571702269934</v>
      </c>
      <c r="W88" s="118">
        <v>662227</v>
      </c>
      <c r="X88" s="119">
        <f t="shared" si="46"/>
        <v>39.756678873746772</v>
      </c>
      <c r="Y88" s="169"/>
      <c r="Z88" s="119">
        <f t="shared" si="47"/>
        <v>79.733530718845159</v>
      </c>
      <c r="AA88" s="118">
        <f t="shared" si="48"/>
        <v>5636272</v>
      </c>
      <c r="AB88" s="118">
        <v>2181999</v>
      </c>
      <c r="AC88" s="123">
        <f t="shared" si="49"/>
        <v>38.713514890693709</v>
      </c>
      <c r="AD88" s="118">
        <v>925693</v>
      </c>
      <c r="AE88" s="123">
        <f t="shared" si="50"/>
        <v>16.423852503924579</v>
      </c>
      <c r="AF88" s="118">
        <v>0</v>
      </c>
      <c r="AG88" s="123">
        <f t="shared" si="51"/>
        <v>0</v>
      </c>
      <c r="AH88" s="118">
        <v>89083</v>
      </c>
      <c r="AI88" s="117"/>
      <c r="AJ88" s="118">
        <v>16657</v>
      </c>
      <c r="AK88" s="118">
        <f t="shared" si="52"/>
        <v>16657</v>
      </c>
      <c r="AL88" s="118">
        <f t="shared" si="53"/>
        <v>16657</v>
      </c>
      <c r="AM88" s="118">
        <f t="shared" si="54"/>
        <v>16657</v>
      </c>
      <c r="AN88" s="118">
        <f t="shared" si="55"/>
        <v>16657</v>
      </c>
      <c r="AO88" s="118">
        <f t="shared" si="56"/>
        <v>16657</v>
      </c>
    </row>
    <row r="89" spans="1:41" x14ac:dyDescent="0.2">
      <c r="A89" s="114">
        <v>36</v>
      </c>
      <c r="B89" s="114" t="s">
        <v>121</v>
      </c>
      <c r="C89" s="115">
        <v>4827154</v>
      </c>
      <c r="D89" s="116">
        <f t="shared" si="38"/>
        <v>124.41439212350834</v>
      </c>
      <c r="F89" s="116">
        <f t="shared" si="39"/>
        <v>52.809992023637264</v>
      </c>
      <c r="G89" s="115">
        <v>4827154</v>
      </c>
      <c r="H89" s="115">
        <v>7317388</v>
      </c>
      <c r="I89" s="116">
        <f t="shared" si="40"/>
        <v>188.59733498286039</v>
      </c>
      <c r="K89" s="116">
        <f t="shared" si="41"/>
        <v>76.683198341137398</v>
      </c>
      <c r="L89" s="115">
        <v>9906719</v>
      </c>
      <c r="M89" s="116">
        <f t="shared" si="42"/>
        <v>255.33439006159952</v>
      </c>
      <c r="O89" s="116">
        <f t="shared" si="43"/>
        <v>202.9562304559343</v>
      </c>
      <c r="P89" s="115">
        <v>2566688</v>
      </c>
      <c r="Q89" s="115">
        <v>7340031</v>
      </c>
      <c r="R89" s="115">
        <v>0</v>
      </c>
      <c r="S89" s="115">
        <v>633080</v>
      </c>
      <c r="T89" s="249">
        <f t="shared" si="44"/>
        <v>16.316915384417126</v>
      </c>
      <c r="V89" s="249">
        <f t="shared" si="45"/>
        <v>83.428707758656628</v>
      </c>
      <c r="W89" s="115">
        <v>1363661</v>
      </c>
      <c r="X89" s="116">
        <f t="shared" si="46"/>
        <v>35.146807907420296</v>
      </c>
      <c r="Z89" s="116">
        <f t="shared" si="47"/>
        <v>70.488259264688992</v>
      </c>
      <c r="AA89" s="115">
        <f t="shared" si="48"/>
        <v>24048002</v>
      </c>
      <c r="AB89" s="115">
        <v>4195241</v>
      </c>
      <c r="AC89" s="249">
        <f t="shared" si="49"/>
        <v>17.445278821916265</v>
      </c>
      <c r="AD89" s="115">
        <v>2459252</v>
      </c>
      <c r="AE89" s="249">
        <f t="shared" si="50"/>
        <v>10.226429621887091</v>
      </c>
      <c r="AF89" s="115">
        <v>15987</v>
      </c>
      <c r="AG89" s="249">
        <f t="shared" si="51"/>
        <v>6.64795353892602E-2</v>
      </c>
      <c r="AH89" s="115">
        <v>1672910</v>
      </c>
      <c r="AI89" s="114"/>
      <c r="AJ89" s="115">
        <v>38799</v>
      </c>
      <c r="AK89" s="115">
        <f t="shared" si="52"/>
        <v>38799</v>
      </c>
      <c r="AL89" s="115">
        <f t="shared" si="53"/>
        <v>38799</v>
      </c>
      <c r="AM89" s="115">
        <f t="shared" si="54"/>
        <v>38799</v>
      </c>
      <c r="AN89" s="115">
        <f t="shared" si="55"/>
        <v>38799</v>
      </c>
      <c r="AO89" s="115">
        <f t="shared" si="56"/>
        <v>38799</v>
      </c>
    </row>
    <row r="90" spans="1:41" x14ac:dyDescent="0.2">
      <c r="A90" s="117">
        <v>37</v>
      </c>
      <c r="B90" s="117" t="s">
        <v>122</v>
      </c>
      <c r="C90" s="118">
        <v>6144366</v>
      </c>
      <c r="D90" s="119">
        <f t="shared" si="38"/>
        <v>234.67005308788146</v>
      </c>
      <c r="E90" s="169"/>
      <c r="F90" s="119">
        <f t="shared" si="39"/>
        <v>99.610048485828557</v>
      </c>
      <c r="G90" s="118">
        <v>5970061</v>
      </c>
      <c r="H90" s="118">
        <v>10705704</v>
      </c>
      <c r="I90" s="119">
        <f t="shared" si="40"/>
        <v>408.8799602795707</v>
      </c>
      <c r="J90" s="169"/>
      <c r="K90" s="119">
        <f t="shared" si="41"/>
        <v>166.24955540694225</v>
      </c>
      <c r="L90" s="118">
        <v>597641</v>
      </c>
      <c r="M90" s="119">
        <f t="shared" si="42"/>
        <v>22.825535652904556</v>
      </c>
      <c r="N90" s="169"/>
      <c r="O90" s="119">
        <f t="shared" si="43"/>
        <v>18.14320692615448</v>
      </c>
      <c r="P90" s="118">
        <v>0</v>
      </c>
      <c r="Q90" s="118">
        <v>597641</v>
      </c>
      <c r="R90" s="118">
        <v>0</v>
      </c>
      <c r="S90" s="118">
        <v>1019864</v>
      </c>
      <c r="T90" s="123">
        <f t="shared" si="44"/>
        <v>38.951380666844898</v>
      </c>
      <c r="U90" s="169"/>
      <c r="V90" s="123">
        <f t="shared" si="45"/>
        <v>199.1591718097566</v>
      </c>
      <c r="W90" s="118">
        <v>2799177</v>
      </c>
      <c r="X90" s="119">
        <f t="shared" si="46"/>
        <v>106.90818469999618</v>
      </c>
      <c r="Y90" s="169"/>
      <c r="Z90" s="119">
        <f t="shared" si="47"/>
        <v>214.40842822769159</v>
      </c>
      <c r="AA90" s="118">
        <f t="shared" si="48"/>
        <v>21266752</v>
      </c>
      <c r="AB90" s="118">
        <v>1521309</v>
      </c>
      <c r="AC90" s="123">
        <f t="shared" si="49"/>
        <v>7.1534618920651356</v>
      </c>
      <c r="AD90" s="118">
        <v>70235</v>
      </c>
      <c r="AE90" s="123">
        <f t="shared" si="50"/>
        <v>0.33025729551931576</v>
      </c>
      <c r="AF90" s="118">
        <v>0</v>
      </c>
      <c r="AG90" s="123">
        <f t="shared" si="51"/>
        <v>0</v>
      </c>
      <c r="AH90" s="118">
        <v>919638</v>
      </c>
      <c r="AI90" s="117"/>
      <c r="AJ90" s="118">
        <v>26183</v>
      </c>
      <c r="AK90" s="118">
        <f t="shared" si="52"/>
        <v>26183</v>
      </c>
      <c r="AL90" s="118">
        <f t="shared" si="53"/>
        <v>26183</v>
      </c>
      <c r="AM90" s="118">
        <f t="shared" si="54"/>
        <v>26183</v>
      </c>
      <c r="AN90" s="118">
        <f t="shared" si="55"/>
        <v>26183</v>
      </c>
      <c r="AO90" s="118">
        <f t="shared" si="56"/>
        <v>26183</v>
      </c>
    </row>
    <row r="91" spans="1:41" x14ac:dyDescent="0.2">
      <c r="A91" s="114">
        <v>38</v>
      </c>
      <c r="B91" s="114" t="s">
        <v>123</v>
      </c>
      <c r="C91" s="115">
        <v>2287581</v>
      </c>
      <c r="D91" s="116">
        <f t="shared" si="38"/>
        <v>149.05720987815209</v>
      </c>
      <c r="F91" s="116">
        <f t="shared" si="39"/>
        <v>63.270092232709331</v>
      </c>
      <c r="G91" s="115">
        <v>2287581</v>
      </c>
      <c r="H91" s="115">
        <v>1502251</v>
      </c>
      <c r="I91" s="116">
        <f t="shared" si="40"/>
        <v>97.885645403010358</v>
      </c>
      <c r="K91" s="116">
        <f t="shared" si="41"/>
        <v>39.800055297024443</v>
      </c>
      <c r="L91" s="115">
        <v>1948896</v>
      </c>
      <c r="M91" s="116">
        <f t="shared" si="42"/>
        <v>126.98872743858735</v>
      </c>
      <c r="O91" s="116">
        <f t="shared" si="43"/>
        <v>100.93882545595984</v>
      </c>
      <c r="P91" s="115">
        <v>0</v>
      </c>
      <c r="Q91" s="115">
        <v>1948896</v>
      </c>
      <c r="R91" s="115">
        <v>0</v>
      </c>
      <c r="S91" s="115">
        <v>182275</v>
      </c>
      <c r="T91" s="249">
        <f t="shared" si="44"/>
        <v>11.876914054864143</v>
      </c>
      <c r="V91" s="249">
        <f t="shared" si="45"/>
        <v>60.726894049119217</v>
      </c>
      <c r="W91" s="115">
        <v>213838</v>
      </c>
      <c r="X91" s="116">
        <f t="shared" si="46"/>
        <v>13.933537499185508</v>
      </c>
      <c r="Z91" s="116">
        <f t="shared" si="47"/>
        <v>27.944239098581118</v>
      </c>
      <c r="AA91" s="115">
        <f t="shared" si="48"/>
        <v>6134841</v>
      </c>
      <c r="AB91" s="115">
        <v>2483339</v>
      </c>
      <c r="AC91" s="249">
        <f t="shared" si="49"/>
        <v>40.479272404940893</v>
      </c>
      <c r="AD91" s="115">
        <v>133570</v>
      </c>
      <c r="AE91" s="249">
        <f t="shared" si="50"/>
        <v>2.1772365412567338</v>
      </c>
      <c r="AF91" s="115">
        <v>0</v>
      </c>
      <c r="AG91" s="249">
        <f t="shared" si="51"/>
        <v>0</v>
      </c>
      <c r="AH91" s="115">
        <v>22554</v>
      </c>
      <c r="AI91" s="114"/>
      <c r="AJ91" s="115">
        <v>15347</v>
      </c>
      <c r="AK91" s="115">
        <f t="shared" si="52"/>
        <v>15347</v>
      </c>
      <c r="AL91" s="115">
        <f t="shared" si="53"/>
        <v>15347</v>
      </c>
      <c r="AM91" s="115">
        <f t="shared" si="54"/>
        <v>15347</v>
      </c>
      <c r="AN91" s="115">
        <f t="shared" si="55"/>
        <v>15347</v>
      </c>
      <c r="AO91" s="115">
        <f t="shared" si="56"/>
        <v>15347</v>
      </c>
    </row>
    <row r="92" spans="1:41" x14ac:dyDescent="0.2">
      <c r="A92" s="117">
        <v>39</v>
      </c>
      <c r="B92" s="117" t="s">
        <v>125</v>
      </c>
      <c r="C92" s="118">
        <v>4474698</v>
      </c>
      <c r="D92" s="119">
        <f t="shared" si="38"/>
        <v>211.41970233876683</v>
      </c>
      <c r="E92" s="169"/>
      <c r="F92" s="119">
        <f t="shared" si="39"/>
        <v>89.741006676030523</v>
      </c>
      <c r="G92" s="118">
        <v>4474698</v>
      </c>
      <c r="H92" s="118">
        <v>5213442</v>
      </c>
      <c r="I92" s="119">
        <f t="shared" si="40"/>
        <v>246.32374202693126</v>
      </c>
      <c r="J92" s="169"/>
      <c r="K92" s="119">
        <f t="shared" si="41"/>
        <v>100.1546091184106</v>
      </c>
      <c r="L92" s="118">
        <v>3159784</v>
      </c>
      <c r="M92" s="119">
        <f t="shared" si="42"/>
        <v>149.29288920387432</v>
      </c>
      <c r="N92" s="169"/>
      <c r="O92" s="119">
        <f t="shared" si="43"/>
        <v>118.66761081178258</v>
      </c>
      <c r="P92" s="118">
        <v>0</v>
      </c>
      <c r="Q92" s="118">
        <v>2910387</v>
      </c>
      <c r="R92" s="118">
        <v>0</v>
      </c>
      <c r="S92" s="118">
        <v>361311</v>
      </c>
      <c r="T92" s="123">
        <f t="shared" si="44"/>
        <v>17.071155209071581</v>
      </c>
      <c r="U92" s="169"/>
      <c r="V92" s="123">
        <f t="shared" si="45"/>
        <v>87.285150746105799</v>
      </c>
      <c r="W92" s="118">
        <v>838764</v>
      </c>
      <c r="X92" s="119">
        <f t="shared" si="46"/>
        <v>39.629766123316799</v>
      </c>
      <c r="Y92" s="169"/>
      <c r="Z92" s="119">
        <f t="shared" si="47"/>
        <v>79.479002373629086</v>
      </c>
      <c r="AA92" s="118">
        <f t="shared" si="48"/>
        <v>14047999</v>
      </c>
      <c r="AB92" s="118">
        <v>2098112</v>
      </c>
      <c r="AC92" s="123">
        <f t="shared" si="49"/>
        <v>14.935308580246909</v>
      </c>
      <c r="AD92" s="118">
        <v>114402</v>
      </c>
      <c r="AE92" s="123">
        <f t="shared" si="50"/>
        <v>0.81436509213874508</v>
      </c>
      <c r="AF92" s="118">
        <v>0</v>
      </c>
      <c r="AG92" s="123">
        <f t="shared" si="51"/>
        <v>0</v>
      </c>
      <c r="AH92" s="118">
        <v>1618316</v>
      </c>
      <c r="AI92" s="117"/>
      <c r="AJ92" s="118">
        <v>21165</v>
      </c>
      <c r="AK92" s="118">
        <f t="shared" si="52"/>
        <v>21165</v>
      </c>
      <c r="AL92" s="118">
        <f t="shared" si="53"/>
        <v>21165</v>
      </c>
      <c r="AM92" s="118">
        <f t="shared" si="54"/>
        <v>21165</v>
      </c>
      <c r="AN92" s="118">
        <f t="shared" si="55"/>
        <v>21165</v>
      </c>
      <c r="AO92" s="118">
        <f t="shared" si="56"/>
        <v>21165</v>
      </c>
    </row>
    <row r="93" spans="1:41" x14ac:dyDescent="0.2">
      <c r="A93" s="114">
        <v>40</v>
      </c>
      <c r="B93" s="114" t="s">
        <v>127</v>
      </c>
      <c r="C93" s="121">
        <v>0</v>
      </c>
      <c r="D93" s="116">
        <f t="shared" si="38"/>
        <v>0</v>
      </c>
      <c r="F93" s="116">
        <f t="shared" si="39"/>
        <v>0</v>
      </c>
      <c r="G93" s="121">
        <v>0</v>
      </c>
      <c r="H93" s="121">
        <v>0</v>
      </c>
      <c r="I93" s="116">
        <f t="shared" si="40"/>
        <v>0</v>
      </c>
      <c r="K93" s="116">
        <f t="shared" si="41"/>
        <v>0</v>
      </c>
      <c r="L93" s="121">
        <v>0</v>
      </c>
      <c r="M93" s="116">
        <f t="shared" si="42"/>
        <v>0</v>
      </c>
      <c r="O93" s="116">
        <f t="shared" si="43"/>
        <v>0</v>
      </c>
      <c r="P93" s="121">
        <v>0</v>
      </c>
      <c r="Q93" s="121">
        <v>0</v>
      </c>
      <c r="R93" s="121">
        <v>0</v>
      </c>
      <c r="S93" s="121">
        <v>0</v>
      </c>
      <c r="T93" s="249">
        <f t="shared" si="44"/>
        <v>0</v>
      </c>
      <c r="V93" s="249">
        <f t="shared" si="45"/>
        <v>0</v>
      </c>
      <c r="W93" s="121">
        <v>0</v>
      </c>
      <c r="X93" s="116">
        <f t="shared" si="46"/>
        <v>0</v>
      </c>
      <c r="Z93" s="116">
        <f t="shared" si="47"/>
        <v>0</v>
      </c>
      <c r="AA93" s="121">
        <f t="shared" si="48"/>
        <v>0</v>
      </c>
      <c r="AB93" s="121">
        <v>0</v>
      </c>
      <c r="AC93" s="249">
        <f t="shared" si="49"/>
        <v>0</v>
      </c>
      <c r="AD93" s="121">
        <v>0</v>
      </c>
      <c r="AE93" s="249">
        <f t="shared" si="50"/>
        <v>0</v>
      </c>
      <c r="AF93" s="121">
        <v>0</v>
      </c>
      <c r="AG93" s="249">
        <f t="shared" si="51"/>
        <v>0</v>
      </c>
      <c r="AH93" s="121">
        <v>0</v>
      </c>
      <c r="AI93" s="114"/>
      <c r="AJ93" s="121">
        <v>0</v>
      </c>
      <c r="AK93" s="121">
        <f t="shared" si="52"/>
        <v>0</v>
      </c>
      <c r="AL93" s="115">
        <f t="shared" si="53"/>
        <v>0</v>
      </c>
      <c r="AM93" s="115">
        <f t="shared" si="54"/>
        <v>0</v>
      </c>
      <c r="AN93" s="115">
        <f t="shared" si="55"/>
        <v>0</v>
      </c>
      <c r="AO93" s="115">
        <f t="shared" si="56"/>
        <v>0</v>
      </c>
    </row>
    <row r="94" spans="1:41" x14ac:dyDescent="0.2">
      <c r="A94" s="117">
        <v>41</v>
      </c>
      <c r="B94" s="117" t="s">
        <v>258</v>
      </c>
      <c r="C94" s="118">
        <v>5530182</v>
      </c>
      <c r="D94" s="119">
        <f t="shared" si="38"/>
        <v>166.2862555251526</v>
      </c>
      <c r="E94" s="169"/>
      <c r="F94" s="119">
        <f t="shared" si="39"/>
        <v>70.583279619340118</v>
      </c>
      <c r="G94" s="118">
        <v>5530182</v>
      </c>
      <c r="H94" s="118">
        <v>1545366</v>
      </c>
      <c r="I94" s="119">
        <f t="shared" si="40"/>
        <v>46.467390323841599</v>
      </c>
      <c r="J94" s="169"/>
      <c r="K94" s="119">
        <f t="shared" si="41"/>
        <v>18.893523118563799</v>
      </c>
      <c r="L94" s="118">
        <v>8454730</v>
      </c>
      <c r="M94" s="119">
        <f t="shared" si="42"/>
        <v>254.22407312746188</v>
      </c>
      <c r="N94" s="169"/>
      <c r="O94" s="119">
        <f t="shared" si="43"/>
        <v>202.07367899269585</v>
      </c>
      <c r="P94" s="118">
        <v>0</v>
      </c>
      <c r="Q94" s="118">
        <v>7251497</v>
      </c>
      <c r="R94" s="118">
        <v>0</v>
      </c>
      <c r="S94" s="118">
        <v>265398</v>
      </c>
      <c r="T94" s="123">
        <f t="shared" si="44"/>
        <v>7.9802146916438641</v>
      </c>
      <c r="U94" s="169"/>
      <c r="V94" s="123">
        <f t="shared" si="45"/>
        <v>40.802993928394208</v>
      </c>
      <c r="W94" s="118">
        <v>264883</v>
      </c>
      <c r="X94" s="119">
        <f t="shared" si="46"/>
        <v>7.9647292299365544</v>
      </c>
      <c r="Y94" s="169"/>
      <c r="Z94" s="119">
        <f t="shared" si="47"/>
        <v>15.973567227261226</v>
      </c>
      <c r="AA94" s="118">
        <f t="shared" si="48"/>
        <v>16060559</v>
      </c>
      <c r="AB94" s="118">
        <v>6781237</v>
      </c>
      <c r="AC94" s="123">
        <f t="shared" si="49"/>
        <v>42.222920136216928</v>
      </c>
      <c r="AD94" s="118">
        <v>43321</v>
      </c>
      <c r="AE94" s="123">
        <f t="shared" si="50"/>
        <v>0.26973531867726397</v>
      </c>
      <c r="AF94" s="118">
        <v>62646</v>
      </c>
      <c r="AG94" s="123">
        <f t="shared" si="51"/>
        <v>0.3900611429527453</v>
      </c>
      <c r="AH94" s="118">
        <v>405177</v>
      </c>
      <c r="AI94" s="117"/>
      <c r="AJ94" s="118">
        <v>33257</v>
      </c>
      <c r="AK94" s="118">
        <f t="shared" si="52"/>
        <v>33257</v>
      </c>
      <c r="AL94" s="118">
        <f t="shared" si="53"/>
        <v>33257</v>
      </c>
      <c r="AM94" s="118">
        <f t="shared" si="54"/>
        <v>33257</v>
      </c>
      <c r="AN94" s="118">
        <f t="shared" si="55"/>
        <v>33257</v>
      </c>
      <c r="AO94" s="118">
        <f t="shared" si="56"/>
        <v>33257</v>
      </c>
    </row>
    <row r="95" spans="1:41" x14ac:dyDescent="0.2">
      <c r="A95" s="114">
        <v>42</v>
      </c>
      <c r="B95" s="114" t="s">
        <v>131</v>
      </c>
      <c r="C95" s="115">
        <v>31654235</v>
      </c>
      <c r="D95" s="116">
        <f t="shared" si="38"/>
        <v>281.59875988577426</v>
      </c>
      <c r="F95" s="116">
        <f t="shared" si="39"/>
        <v>119.52980687853987</v>
      </c>
      <c r="G95" s="115">
        <v>31654235</v>
      </c>
      <c r="H95" s="115">
        <v>39590069</v>
      </c>
      <c r="I95" s="116">
        <f t="shared" si="40"/>
        <v>352.19661237089559</v>
      </c>
      <c r="K95" s="116">
        <f t="shared" si="41"/>
        <v>143.20224983013944</v>
      </c>
      <c r="L95" s="115">
        <v>13861286</v>
      </c>
      <c r="M95" s="116">
        <f t="shared" si="42"/>
        <v>123.31117615137578</v>
      </c>
      <c r="O95" s="116">
        <f t="shared" si="43"/>
        <v>98.015670661258014</v>
      </c>
      <c r="P95" s="115">
        <v>0</v>
      </c>
      <c r="Q95" s="115">
        <v>12643435</v>
      </c>
      <c r="R95" s="115">
        <v>583434</v>
      </c>
      <c r="S95" s="115">
        <v>2053938</v>
      </c>
      <c r="T95" s="249">
        <f t="shared" si="44"/>
        <v>18.272006689855793</v>
      </c>
      <c r="V95" s="249">
        <f t="shared" si="45"/>
        <v>93.425127873619417</v>
      </c>
      <c r="W95" s="115">
        <v>1451551</v>
      </c>
      <c r="X95" s="116">
        <f t="shared" si="46"/>
        <v>12.913120835520287</v>
      </c>
      <c r="Z95" s="116">
        <f t="shared" si="47"/>
        <v>25.897754691351139</v>
      </c>
      <c r="AA95" s="115">
        <f t="shared" si="48"/>
        <v>88611079</v>
      </c>
      <c r="AB95" s="115">
        <v>9152620</v>
      </c>
      <c r="AC95" s="249">
        <f t="shared" si="49"/>
        <v>10.328979291630114</v>
      </c>
      <c r="AD95" s="115">
        <v>822518</v>
      </c>
      <c r="AE95" s="249">
        <f t="shared" si="50"/>
        <v>0.92823381599946431</v>
      </c>
      <c r="AF95" s="115">
        <v>180479</v>
      </c>
      <c r="AG95" s="249">
        <f t="shared" si="51"/>
        <v>0.20367543430996932</v>
      </c>
      <c r="AH95" s="115">
        <v>5915750</v>
      </c>
      <c r="AI95" s="114"/>
      <c r="AJ95" s="115">
        <v>112409</v>
      </c>
      <c r="AK95" s="115">
        <f t="shared" si="52"/>
        <v>112409</v>
      </c>
      <c r="AL95" s="115">
        <f t="shared" si="53"/>
        <v>112409</v>
      </c>
      <c r="AM95" s="115">
        <f t="shared" si="54"/>
        <v>112409</v>
      </c>
      <c r="AN95" s="115">
        <f t="shared" si="55"/>
        <v>112409</v>
      </c>
      <c r="AO95" s="115">
        <f t="shared" si="56"/>
        <v>112409</v>
      </c>
    </row>
    <row r="96" spans="1:41" x14ac:dyDescent="0.2">
      <c r="A96" s="117">
        <v>43</v>
      </c>
      <c r="B96" s="117" t="s">
        <v>133</v>
      </c>
      <c r="C96" s="118">
        <v>96432051</v>
      </c>
      <c r="D96" s="119">
        <f t="shared" si="38"/>
        <v>286.93695733677703</v>
      </c>
      <c r="E96" s="169"/>
      <c r="F96" s="119">
        <f t="shared" si="39"/>
        <v>121.79570361280354</v>
      </c>
      <c r="G96" s="118">
        <v>0</v>
      </c>
      <c r="H96" s="118">
        <v>83937178</v>
      </c>
      <c r="I96" s="119">
        <f t="shared" si="40"/>
        <v>249.75802353053197</v>
      </c>
      <c r="J96" s="169"/>
      <c r="K96" s="119">
        <f t="shared" si="41"/>
        <v>101.55097927244192</v>
      </c>
      <c r="L96" s="118">
        <v>51244201</v>
      </c>
      <c r="M96" s="119">
        <f t="shared" si="42"/>
        <v>152.47892130899743</v>
      </c>
      <c r="N96" s="169"/>
      <c r="O96" s="119">
        <f t="shared" si="43"/>
        <v>121.20007448035217</v>
      </c>
      <c r="P96" s="118">
        <v>42888968</v>
      </c>
      <c r="Q96" s="118">
        <v>1700104</v>
      </c>
      <c r="R96" s="118">
        <v>715869</v>
      </c>
      <c r="S96" s="118">
        <v>4938064</v>
      </c>
      <c r="T96" s="123">
        <f t="shared" si="44"/>
        <v>14.693383004933438</v>
      </c>
      <c r="U96" s="169"/>
      <c r="V96" s="123">
        <f t="shared" si="45"/>
        <v>75.127554922256138</v>
      </c>
      <c r="W96" s="118">
        <v>3232185</v>
      </c>
      <c r="X96" s="119">
        <f t="shared" si="46"/>
        <v>9.6174800787921715</v>
      </c>
      <c r="Y96" s="169"/>
      <c r="Z96" s="119">
        <f t="shared" si="47"/>
        <v>19.288221879283661</v>
      </c>
      <c r="AA96" s="118">
        <f t="shared" si="48"/>
        <v>239783679</v>
      </c>
      <c r="AB96" s="118">
        <v>21274620</v>
      </c>
      <c r="AC96" s="123">
        <f t="shared" si="49"/>
        <v>8.8724220467065233</v>
      </c>
      <c r="AD96" s="118">
        <v>5440472</v>
      </c>
      <c r="AE96" s="123">
        <f t="shared" si="50"/>
        <v>2.2689083855452896</v>
      </c>
      <c r="AF96" s="118">
        <v>62659</v>
      </c>
      <c r="AG96" s="123">
        <f t="shared" si="51"/>
        <v>2.6131469940454118E-2</v>
      </c>
      <c r="AH96" s="118">
        <v>1741164</v>
      </c>
      <c r="AI96" s="117"/>
      <c r="AJ96" s="118">
        <v>336074</v>
      </c>
      <c r="AK96" s="118">
        <f t="shared" si="52"/>
        <v>336074</v>
      </c>
      <c r="AL96" s="118">
        <f t="shared" si="53"/>
        <v>336074</v>
      </c>
      <c r="AM96" s="118">
        <f t="shared" si="54"/>
        <v>336074</v>
      </c>
      <c r="AN96" s="118">
        <f t="shared" si="55"/>
        <v>336074</v>
      </c>
      <c r="AO96" s="118">
        <f t="shared" si="56"/>
        <v>336074</v>
      </c>
    </row>
    <row r="97" spans="1:41" x14ac:dyDescent="0.2">
      <c r="A97" s="114">
        <v>44</v>
      </c>
      <c r="B97" s="114" t="s">
        <v>135</v>
      </c>
      <c r="C97" s="115">
        <v>6717714</v>
      </c>
      <c r="D97" s="116">
        <f t="shared" si="38"/>
        <v>137.55941435445888</v>
      </c>
      <c r="F97" s="116">
        <f t="shared" si="39"/>
        <v>58.389640063696</v>
      </c>
      <c r="G97" s="115">
        <v>6717714</v>
      </c>
      <c r="H97" s="115">
        <v>2796764</v>
      </c>
      <c r="I97" s="116">
        <f t="shared" si="40"/>
        <v>57.269663151428276</v>
      </c>
      <c r="K97" s="116">
        <f t="shared" si="41"/>
        <v>23.285699868294586</v>
      </c>
      <c r="L97" s="115">
        <v>11602923</v>
      </c>
      <c r="M97" s="116">
        <f t="shared" si="42"/>
        <v>237.59440974710762</v>
      </c>
      <c r="O97" s="116">
        <f t="shared" si="43"/>
        <v>188.8553506953852</v>
      </c>
      <c r="P97" s="115">
        <v>11277941</v>
      </c>
      <c r="Q97" s="115">
        <v>0</v>
      </c>
      <c r="R97" s="115">
        <v>324982</v>
      </c>
      <c r="S97" s="115">
        <v>382357</v>
      </c>
      <c r="T97" s="249">
        <f t="shared" si="44"/>
        <v>7.8295689566908981</v>
      </c>
      <c r="V97" s="249">
        <f t="shared" si="45"/>
        <v>40.032739336740093</v>
      </c>
      <c r="W97" s="115">
        <v>2105637</v>
      </c>
      <c r="X97" s="116">
        <f t="shared" si="46"/>
        <v>43.117374833623423</v>
      </c>
      <c r="Z97" s="116">
        <f t="shared" si="47"/>
        <v>86.47353421371632</v>
      </c>
      <c r="AA97" s="115">
        <f t="shared" si="48"/>
        <v>23605395</v>
      </c>
      <c r="AB97" s="115">
        <v>29233785</v>
      </c>
      <c r="AC97" s="249">
        <f t="shared" si="49"/>
        <v>123.84365946852405</v>
      </c>
      <c r="AD97" s="115">
        <v>101728</v>
      </c>
      <c r="AE97" s="249">
        <f t="shared" si="50"/>
        <v>0.43095233102432728</v>
      </c>
      <c r="AF97" s="115">
        <v>6134707</v>
      </c>
      <c r="AG97" s="249">
        <f t="shared" si="51"/>
        <v>25.98858015296927</v>
      </c>
      <c r="AH97" s="115">
        <v>93596</v>
      </c>
      <c r="AI97" s="114"/>
      <c r="AJ97" s="115">
        <v>48835</v>
      </c>
      <c r="AK97" s="115">
        <f t="shared" si="52"/>
        <v>48835</v>
      </c>
      <c r="AL97" s="115">
        <f t="shared" si="53"/>
        <v>48835</v>
      </c>
      <c r="AM97" s="115">
        <f t="shared" si="54"/>
        <v>48835</v>
      </c>
      <c r="AN97" s="115">
        <f t="shared" si="55"/>
        <v>48835</v>
      </c>
      <c r="AO97" s="115">
        <f t="shared" si="56"/>
        <v>48835</v>
      </c>
    </row>
    <row r="98" spans="1:41" x14ac:dyDescent="0.2">
      <c r="A98" s="117">
        <v>45</v>
      </c>
      <c r="B98" s="117" t="s">
        <v>137</v>
      </c>
      <c r="C98" s="118">
        <v>734723</v>
      </c>
      <c r="D98" s="119">
        <f t="shared" si="38"/>
        <v>328.88227394807518</v>
      </c>
      <c r="E98" s="169"/>
      <c r="F98" s="119">
        <f t="shared" si="39"/>
        <v>139.60016978318515</v>
      </c>
      <c r="G98" s="118">
        <v>734723</v>
      </c>
      <c r="H98" s="118">
        <v>428043</v>
      </c>
      <c r="I98" s="119">
        <f t="shared" si="40"/>
        <v>191.60384959713519</v>
      </c>
      <c r="J98" s="169"/>
      <c r="K98" s="119">
        <f t="shared" si="41"/>
        <v>77.905639562286751</v>
      </c>
      <c r="L98" s="118">
        <v>73884</v>
      </c>
      <c r="M98" s="119">
        <f t="shared" si="42"/>
        <v>33.072515666965089</v>
      </c>
      <c r="N98" s="169"/>
      <c r="O98" s="119">
        <f t="shared" si="43"/>
        <v>26.288167096655979</v>
      </c>
      <c r="P98" s="118">
        <v>0</v>
      </c>
      <c r="Q98" s="118">
        <v>73884</v>
      </c>
      <c r="R98" s="118">
        <v>0</v>
      </c>
      <c r="S98" s="118">
        <v>100447</v>
      </c>
      <c r="T98" s="123">
        <f t="shared" si="44"/>
        <v>44.962846911369738</v>
      </c>
      <c r="U98" s="169"/>
      <c r="V98" s="123">
        <f t="shared" si="45"/>
        <v>229.89591639044238</v>
      </c>
      <c r="W98" s="118">
        <v>174771</v>
      </c>
      <c r="X98" s="119">
        <f t="shared" si="46"/>
        <v>78.232318710832587</v>
      </c>
      <c r="Y98" s="169"/>
      <c r="Z98" s="119">
        <f t="shared" si="47"/>
        <v>156.89788895459603</v>
      </c>
      <c r="AA98" s="118">
        <f t="shared" si="48"/>
        <v>1511868</v>
      </c>
      <c r="AB98" s="118">
        <v>560467</v>
      </c>
      <c r="AC98" s="123">
        <f t="shared" si="49"/>
        <v>37.071159651503969</v>
      </c>
      <c r="AD98" s="118">
        <v>40825</v>
      </c>
      <c r="AE98" s="123">
        <f t="shared" si="50"/>
        <v>2.7003018782062984</v>
      </c>
      <c r="AF98" s="118">
        <v>15301</v>
      </c>
      <c r="AG98" s="123">
        <f t="shared" si="51"/>
        <v>1.012059253850204</v>
      </c>
      <c r="AH98" s="118">
        <v>378533</v>
      </c>
      <c r="AI98" s="117"/>
      <c r="AJ98" s="118">
        <v>2234</v>
      </c>
      <c r="AK98" s="118">
        <f t="shared" si="52"/>
        <v>2234</v>
      </c>
      <c r="AL98" s="118">
        <f t="shared" si="53"/>
        <v>2234</v>
      </c>
      <c r="AM98" s="118">
        <f t="shared" si="54"/>
        <v>2234</v>
      </c>
      <c r="AN98" s="118">
        <f t="shared" si="55"/>
        <v>2234</v>
      </c>
      <c r="AO98" s="118">
        <f t="shared" si="56"/>
        <v>2234</v>
      </c>
    </row>
    <row r="99" spans="1:41" x14ac:dyDescent="0.2">
      <c r="A99" s="114">
        <v>46</v>
      </c>
      <c r="B99" s="114" t="s">
        <v>139</v>
      </c>
      <c r="C99" s="115">
        <v>5762225</v>
      </c>
      <c r="D99" s="116">
        <f t="shared" si="38"/>
        <v>144.23591989987483</v>
      </c>
      <c r="F99" s="116">
        <f t="shared" si="39"/>
        <v>61.223606444765224</v>
      </c>
      <c r="G99" s="115">
        <v>5762225</v>
      </c>
      <c r="H99" s="115">
        <v>6248365</v>
      </c>
      <c r="I99" s="116">
        <f t="shared" si="40"/>
        <v>156.4046307884856</v>
      </c>
      <c r="K99" s="116">
        <f t="shared" si="41"/>
        <v>63.593726418858346</v>
      </c>
      <c r="L99" s="115">
        <v>3520301</v>
      </c>
      <c r="M99" s="116">
        <f t="shared" si="42"/>
        <v>88.117672090112634</v>
      </c>
      <c r="O99" s="116">
        <f t="shared" si="43"/>
        <v>70.041605283357327</v>
      </c>
      <c r="P99" s="115">
        <v>0</v>
      </c>
      <c r="Q99" s="115">
        <v>3520301</v>
      </c>
      <c r="R99" s="115">
        <v>0</v>
      </c>
      <c r="S99" s="115">
        <v>820788</v>
      </c>
      <c r="T99" s="249">
        <f t="shared" si="44"/>
        <v>20.545381727158947</v>
      </c>
      <c r="V99" s="249">
        <f t="shared" si="45"/>
        <v>105.04893893990234</v>
      </c>
      <c r="W99" s="115">
        <v>4042340</v>
      </c>
      <c r="X99" s="116">
        <f t="shared" si="46"/>
        <v>101.18498122653317</v>
      </c>
      <c r="Z99" s="116">
        <f t="shared" si="47"/>
        <v>202.93032611029111</v>
      </c>
      <c r="AA99" s="115">
        <f t="shared" si="48"/>
        <v>20394019</v>
      </c>
      <c r="AB99" s="115">
        <v>3586799</v>
      </c>
      <c r="AC99" s="249">
        <f t="shared" si="49"/>
        <v>17.587504454124517</v>
      </c>
      <c r="AD99" s="115">
        <v>19872</v>
      </c>
      <c r="AE99" s="249">
        <f t="shared" si="50"/>
        <v>9.74403328740647E-2</v>
      </c>
      <c r="AF99" s="115">
        <v>0</v>
      </c>
      <c r="AG99" s="249">
        <f t="shared" si="51"/>
        <v>0</v>
      </c>
      <c r="AH99" s="115">
        <v>2159191</v>
      </c>
      <c r="AI99" s="114"/>
      <c r="AJ99" s="115">
        <v>39950</v>
      </c>
      <c r="AK99" s="115">
        <f t="shared" si="52"/>
        <v>39950</v>
      </c>
      <c r="AL99" s="115">
        <f t="shared" si="53"/>
        <v>39950</v>
      </c>
      <c r="AM99" s="115">
        <f t="shared" si="54"/>
        <v>39950</v>
      </c>
      <c r="AN99" s="115">
        <f t="shared" si="55"/>
        <v>39950</v>
      </c>
      <c r="AO99" s="115">
        <f t="shared" si="56"/>
        <v>39950</v>
      </c>
    </row>
    <row r="100" spans="1:41" x14ac:dyDescent="0.2">
      <c r="A100" s="117">
        <v>47</v>
      </c>
      <c r="B100" s="117" t="s">
        <v>141</v>
      </c>
      <c r="C100" s="118">
        <v>18734119</v>
      </c>
      <c r="D100" s="119">
        <f t="shared" si="38"/>
        <v>235.68487067230274</v>
      </c>
      <c r="E100" s="169"/>
      <c r="F100" s="119">
        <f t="shared" si="39"/>
        <v>100.04080659687999</v>
      </c>
      <c r="G100" s="118">
        <v>0</v>
      </c>
      <c r="H100" s="118">
        <v>16869117</v>
      </c>
      <c r="I100" s="119">
        <f t="shared" si="40"/>
        <v>212.22218448067633</v>
      </c>
      <c r="J100" s="169"/>
      <c r="K100" s="119">
        <f t="shared" si="41"/>
        <v>86.289002261883027</v>
      </c>
      <c r="L100" s="118">
        <v>4564034</v>
      </c>
      <c r="M100" s="119">
        <f t="shared" si="42"/>
        <v>57.41789955716586</v>
      </c>
      <c r="N100" s="169"/>
      <c r="O100" s="119">
        <f t="shared" si="43"/>
        <v>45.639447361589148</v>
      </c>
      <c r="P100" s="118">
        <v>0</v>
      </c>
      <c r="Q100" s="118">
        <v>4564034</v>
      </c>
      <c r="R100" s="118">
        <v>0</v>
      </c>
      <c r="S100" s="118">
        <v>1436711</v>
      </c>
      <c r="T100" s="123">
        <f t="shared" si="44"/>
        <v>18.074564714170691</v>
      </c>
      <c r="U100" s="169"/>
      <c r="V100" s="123">
        <f t="shared" si="45"/>
        <v>92.415603187081203</v>
      </c>
      <c r="W100" s="118">
        <v>754099</v>
      </c>
      <c r="X100" s="119">
        <f t="shared" si="46"/>
        <v>9.4869540056360702</v>
      </c>
      <c r="Y100" s="169"/>
      <c r="Z100" s="119">
        <f t="shared" si="47"/>
        <v>19.026446877990111</v>
      </c>
      <c r="AA100" s="118">
        <f t="shared" si="48"/>
        <v>42358080</v>
      </c>
      <c r="AB100" s="118">
        <v>4731243</v>
      </c>
      <c r="AC100" s="123">
        <f t="shared" si="49"/>
        <v>11.169635167599665</v>
      </c>
      <c r="AD100" s="118">
        <v>187840</v>
      </c>
      <c r="AE100" s="123">
        <f t="shared" si="50"/>
        <v>0.44345730495810953</v>
      </c>
      <c r="AF100" s="118">
        <v>1367308</v>
      </c>
      <c r="AG100" s="123">
        <f t="shared" si="51"/>
        <v>3.2279744502111516</v>
      </c>
      <c r="AH100" s="118">
        <v>2392275</v>
      </c>
      <c r="AI100" s="117"/>
      <c r="AJ100" s="118">
        <v>79488</v>
      </c>
      <c r="AK100" s="118">
        <f t="shared" si="52"/>
        <v>79488</v>
      </c>
      <c r="AL100" s="118">
        <f t="shared" si="53"/>
        <v>79488</v>
      </c>
      <c r="AM100" s="118">
        <f t="shared" si="54"/>
        <v>79488</v>
      </c>
      <c r="AN100" s="118">
        <f t="shared" si="55"/>
        <v>79488</v>
      </c>
      <c r="AO100" s="118">
        <f t="shared" si="56"/>
        <v>79488</v>
      </c>
    </row>
    <row r="101" spans="1:41" x14ac:dyDescent="0.2">
      <c r="A101" s="114">
        <v>48</v>
      </c>
      <c r="B101" s="114" t="s">
        <v>143</v>
      </c>
      <c r="C101" s="115">
        <v>1980845</v>
      </c>
      <c r="D101" s="116">
        <f t="shared" si="38"/>
        <v>297.29025964280356</v>
      </c>
      <c r="F101" s="116">
        <f t="shared" si="39"/>
        <v>126.19035444754611</v>
      </c>
      <c r="G101" s="115">
        <v>1980845</v>
      </c>
      <c r="H101" s="115">
        <v>2650241</v>
      </c>
      <c r="I101" s="116">
        <f t="shared" si="40"/>
        <v>397.75491520336186</v>
      </c>
      <c r="K101" s="116">
        <f t="shared" si="41"/>
        <v>161.72614027909569</v>
      </c>
      <c r="L101" s="115">
        <v>996908</v>
      </c>
      <c r="M101" s="116">
        <f t="shared" si="42"/>
        <v>149.61849016959329</v>
      </c>
      <c r="O101" s="116">
        <f t="shared" si="43"/>
        <v>118.9264194455087</v>
      </c>
      <c r="P101" s="115">
        <v>0</v>
      </c>
      <c r="Q101" s="115">
        <v>996908</v>
      </c>
      <c r="R101" s="115">
        <v>0</v>
      </c>
      <c r="S101" s="115">
        <v>141699</v>
      </c>
      <c r="T101" s="249">
        <f t="shared" si="44"/>
        <v>21.266546600630345</v>
      </c>
      <c r="V101" s="249">
        <f t="shared" si="45"/>
        <v>108.7362690545215</v>
      </c>
      <c r="W101" s="115">
        <v>4040530</v>
      </c>
      <c r="X101" s="116">
        <f t="shared" si="46"/>
        <v>606.41302716494067</v>
      </c>
      <c r="Z101" s="116">
        <f t="shared" si="47"/>
        <v>1216.1843770529949</v>
      </c>
      <c r="AA101" s="115">
        <f t="shared" si="48"/>
        <v>9810223</v>
      </c>
      <c r="AB101" s="115">
        <v>916533</v>
      </c>
      <c r="AC101" s="249">
        <f t="shared" si="49"/>
        <v>9.3426316608705022</v>
      </c>
      <c r="AD101" s="115">
        <v>36375</v>
      </c>
      <c r="AE101" s="249">
        <f t="shared" si="50"/>
        <v>0.37078667834564005</v>
      </c>
      <c r="AF101" s="115">
        <v>3751</v>
      </c>
      <c r="AG101" s="249">
        <f t="shared" si="51"/>
        <v>3.8235624205484417E-2</v>
      </c>
      <c r="AH101" s="115">
        <v>392831</v>
      </c>
      <c r="AI101" s="114"/>
      <c r="AJ101" s="115">
        <v>6663</v>
      </c>
      <c r="AK101" s="115">
        <f t="shared" si="52"/>
        <v>6663</v>
      </c>
      <c r="AL101" s="115">
        <f t="shared" si="53"/>
        <v>6663</v>
      </c>
      <c r="AM101" s="115">
        <f t="shared" si="54"/>
        <v>6663</v>
      </c>
      <c r="AN101" s="115">
        <f t="shared" si="55"/>
        <v>6663</v>
      </c>
      <c r="AO101" s="115">
        <f t="shared" si="56"/>
        <v>6663</v>
      </c>
    </row>
    <row r="102" spans="1:41" x14ac:dyDescent="0.2">
      <c r="A102" s="117">
        <v>49</v>
      </c>
      <c r="B102" s="117" t="s">
        <v>145</v>
      </c>
      <c r="C102" s="118">
        <v>4836563</v>
      </c>
      <c r="D102" s="119">
        <f t="shared" si="38"/>
        <v>174.95254114668114</v>
      </c>
      <c r="E102" s="169"/>
      <c r="F102" s="119">
        <f t="shared" si="39"/>
        <v>74.261844990564626</v>
      </c>
      <c r="G102" s="118">
        <v>4836563</v>
      </c>
      <c r="H102" s="118">
        <v>8959470</v>
      </c>
      <c r="I102" s="119">
        <f t="shared" si="40"/>
        <v>324.09007053716766</v>
      </c>
      <c r="J102" s="169"/>
      <c r="K102" s="119">
        <f t="shared" si="41"/>
        <v>131.77420116595707</v>
      </c>
      <c r="L102" s="118">
        <v>2874768</v>
      </c>
      <c r="M102" s="119">
        <f t="shared" si="42"/>
        <v>103.98871405317418</v>
      </c>
      <c r="N102" s="169"/>
      <c r="O102" s="119">
        <f t="shared" si="43"/>
        <v>82.656932382279734</v>
      </c>
      <c r="P102" s="118">
        <v>0</v>
      </c>
      <c r="Q102" s="118">
        <v>1261715</v>
      </c>
      <c r="R102" s="118">
        <v>0</v>
      </c>
      <c r="S102" s="118">
        <v>341026</v>
      </c>
      <c r="T102" s="123">
        <f t="shared" si="44"/>
        <v>12.335901609694339</v>
      </c>
      <c r="U102" s="169"/>
      <c r="V102" s="123">
        <f t="shared" si="45"/>
        <v>63.073706401493055</v>
      </c>
      <c r="W102" s="118">
        <v>4704174</v>
      </c>
      <c r="X102" s="119">
        <f t="shared" si="46"/>
        <v>170.1636462289745</v>
      </c>
      <c r="Y102" s="169"/>
      <c r="Z102" s="119">
        <f t="shared" si="47"/>
        <v>341.26966080127153</v>
      </c>
      <c r="AA102" s="118">
        <f t="shared" si="48"/>
        <v>21716001</v>
      </c>
      <c r="AB102" s="118">
        <v>2261741</v>
      </c>
      <c r="AC102" s="123">
        <f t="shared" si="49"/>
        <v>10.41508977642799</v>
      </c>
      <c r="AD102" s="118">
        <v>597056</v>
      </c>
      <c r="AE102" s="123">
        <f t="shared" si="50"/>
        <v>2.7493828168455141</v>
      </c>
      <c r="AF102" s="118">
        <v>247344</v>
      </c>
      <c r="AG102" s="123">
        <f t="shared" si="51"/>
        <v>1.1389942374749384</v>
      </c>
      <c r="AH102" s="118">
        <v>255390</v>
      </c>
      <c r="AI102" s="117"/>
      <c r="AJ102" s="118">
        <v>27645</v>
      </c>
      <c r="AK102" s="118">
        <f t="shared" si="52"/>
        <v>27645</v>
      </c>
      <c r="AL102" s="118">
        <f t="shared" si="53"/>
        <v>27645</v>
      </c>
      <c r="AM102" s="118">
        <f t="shared" si="54"/>
        <v>27645</v>
      </c>
      <c r="AN102" s="118">
        <f t="shared" si="55"/>
        <v>27645</v>
      </c>
      <c r="AO102" s="118">
        <f t="shared" si="56"/>
        <v>27645</v>
      </c>
    </row>
    <row r="103" spans="1:41" x14ac:dyDescent="0.2">
      <c r="A103" s="114">
        <v>50</v>
      </c>
      <c r="B103" s="114" t="s">
        <v>147</v>
      </c>
      <c r="C103" s="121">
        <v>3049450</v>
      </c>
      <c r="D103" s="116">
        <f t="shared" si="38"/>
        <v>168.41276854255261</v>
      </c>
      <c r="F103" s="116">
        <f t="shared" si="39"/>
        <v>71.485917437765281</v>
      </c>
      <c r="G103" s="121">
        <v>3049450</v>
      </c>
      <c r="H103" s="121">
        <v>3360433</v>
      </c>
      <c r="I103" s="116">
        <f t="shared" si="40"/>
        <v>185.58750759374828</v>
      </c>
      <c r="K103" s="116">
        <f t="shared" si="41"/>
        <v>75.459410154136521</v>
      </c>
      <c r="L103" s="121">
        <v>1544251</v>
      </c>
      <c r="M103" s="116">
        <f t="shared" si="42"/>
        <v>85.284751753465514</v>
      </c>
      <c r="O103" s="116">
        <f t="shared" si="43"/>
        <v>67.789817607716969</v>
      </c>
      <c r="P103" s="121">
        <v>0</v>
      </c>
      <c r="Q103" s="121">
        <v>1544251</v>
      </c>
      <c r="R103" s="121">
        <v>0</v>
      </c>
      <c r="S103" s="121">
        <v>191008</v>
      </c>
      <c r="T103" s="249">
        <f t="shared" si="44"/>
        <v>10.548848511625339</v>
      </c>
      <c r="V103" s="249">
        <f t="shared" si="45"/>
        <v>53.936468930102777</v>
      </c>
      <c r="W103" s="121">
        <v>395378</v>
      </c>
      <c r="X103" s="116">
        <f t="shared" si="46"/>
        <v>21.835643673717346</v>
      </c>
      <c r="Z103" s="116">
        <f t="shared" si="47"/>
        <v>43.792213407790101</v>
      </c>
      <c r="AA103" s="121">
        <f t="shared" si="48"/>
        <v>8540520</v>
      </c>
      <c r="AB103" s="121">
        <v>1051053</v>
      </c>
      <c r="AC103" s="249">
        <f t="shared" si="49"/>
        <v>12.306662826151101</v>
      </c>
      <c r="AD103" s="121">
        <v>146906</v>
      </c>
      <c r="AE103" s="249">
        <f t="shared" si="50"/>
        <v>1.7201060356980606</v>
      </c>
      <c r="AF103" s="121">
        <v>335714</v>
      </c>
      <c r="AG103" s="249">
        <f t="shared" si="51"/>
        <v>3.9308379349266787</v>
      </c>
      <c r="AH103" s="121">
        <v>459121</v>
      </c>
      <c r="AI103" s="114"/>
      <c r="AJ103" s="115">
        <v>18107</v>
      </c>
      <c r="AK103" s="115">
        <f t="shared" si="52"/>
        <v>18107</v>
      </c>
      <c r="AL103" s="115">
        <f t="shared" si="53"/>
        <v>18107</v>
      </c>
      <c r="AM103" s="115">
        <f t="shared" si="54"/>
        <v>18107</v>
      </c>
      <c r="AN103" s="115">
        <f t="shared" si="55"/>
        <v>18107</v>
      </c>
      <c r="AO103" s="115">
        <f t="shared" si="56"/>
        <v>18107</v>
      </c>
    </row>
    <row r="104" spans="1:41" x14ac:dyDescent="0.2">
      <c r="A104" s="117">
        <v>51</v>
      </c>
      <c r="B104" s="117" t="s">
        <v>149</v>
      </c>
      <c r="C104" s="122">
        <v>3823652</v>
      </c>
      <c r="D104" s="119">
        <f t="shared" si="38"/>
        <v>355.45709770382075</v>
      </c>
      <c r="E104" s="169"/>
      <c r="F104" s="119">
        <f t="shared" si="39"/>
        <v>150.88034570670123</v>
      </c>
      <c r="G104" s="122">
        <v>3823652</v>
      </c>
      <c r="H104" s="122">
        <v>2262139</v>
      </c>
      <c r="I104" s="119">
        <f t="shared" si="40"/>
        <v>210.29459886585479</v>
      </c>
      <c r="J104" s="169"/>
      <c r="K104" s="119">
        <f t="shared" si="41"/>
        <v>85.505250837005704</v>
      </c>
      <c r="L104" s="122">
        <v>1388850</v>
      </c>
      <c r="M104" s="119">
        <f t="shared" si="42"/>
        <v>129.11127637817236</v>
      </c>
      <c r="N104" s="169"/>
      <c r="O104" s="119">
        <f t="shared" si="43"/>
        <v>102.62596415918148</v>
      </c>
      <c r="P104" s="122">
        <v>1252910</v>
      </c>
      <c r="Q104" s="122">
        <v>78346</v>
      </c>
      <c r="R104" s="122">
        <v>57594</v>
      </c>
      <c r="S104" s="122">
        <v>196224</v>
      </c>
      <c r="T104" s="123">
        <f t="shared" si="44"/>
        <v>18.241517151622201</v>
      </c>
      <c r="U104" s="169"/>
      <c r="V104" s="123">
        <f t="shared" si="45"/>
        <v>93.269234267808599</v>
      </c>
      <c r="W104" s="122">
        <v>239808</v>
      </c>
      <c r="X104" s="119">
        <f t="shared" si="46"/>
        <v>22.293204425025564</v>
      </c>
      <c r="Y104" s="169"/>
      <c r="Z104" s="119">
        <f t="shared" si="47"/>
        <v>44.709868887414764</v>
      </c>
      <c r="AA104" s="122">
        <f t="shared" si="48"/>
        <v>7910673</v>
      </c>
      <c r="AB104" s="122">
        <v>1761101</v>
      </c>
      <c r="AC104" s="123">
        <f t="shared" si="49"/>
        <v>22.26234101700323</v>
      </c>
      <c r="AD104" s="122">
        <v>150956</v>
      </c>
      <c r="AE104" s="123">
        <f t="shared" si="50"/>
        <v>1.9082573631851549</v>
      </c>
      <c r="AF104" s="122">
        <v>0</v>
      </c>
      <c r="AG104" s="123">
        <f t="shared" si="51"/>
        <v>0</v>
      </c>
      <c r="AH104" s="122">
        <v>469546</v>
      </c>
      <c r="AI104" s="117"/>
      <c r="AJ104" s="118">
        <v>10757</v>
      </c>
      <c r="AK104" s="118">
        <f t="shared" si="52"/>
        <v>10757</v>
      </c>
      <c r="AL104" s="118">
        <f t="shared" si="53"/>
        <v>10757</v>
      </c>
      <c r="AM104" s="118">
        <f t="shared" si="54"/>
        <v>10757</v>
      </c>
      <c r="AN104" s="118">
        <f t="shared" si="55"/>
        <v>10757</v>
      </c>
      <c r="AO104" s="118">
        <f t="shared" si="56"/>
        <v>10757</v>
      </c>
    </row>
    <row r="105" spans="1:41" x14ac:dyDescent="0.2">
      <c r="A105" s="114">
        <v>52</v>
      </c>
      <c r="B105" s="114" t="s">
        <v>151</v>
      </c>
      <c r="C105" s="115">
        <v>0</v>
      </c>
      <c r="D105" s="116">
        <f t="shared" si="38"/>
        <v>0</v>
      </c>
      <c r="F105" s="116">
        <f t="shared" si="39"/>
        <v>0</v>
      </c>
      <c r="G105" s="115">
        <v>0</v>
      </c>
      <c r="H105" s="115">
        <v>0</v>
      </c>
      <c r="I105" s="116">
        <f t="shared" si="40"/>
        <v>0</v>
      </c>
      <c r="K105" s="116">
        <f t="shared" si="41"/>
        <v>0</v>
      </c>
      <c r="L105" s="115">
        <v>0</v>
      </c>
      <c r="M105" s="116">
        <f t="shared" si="42"/>
        <v>0</v>
      </c>
      <c r="O105" s="116">
        <f t="shared" si="43"/>
        <v>0</v>
      </c>
      <c r="P105" s="115">
        <v>0</v>
      </c>
      <c r="Q105" s="115">
        <v>0</v>
      </c>
      <c r="R105" s="115">
        <v>0</v>
      </c>
      <c r="S105" s="115">
        <v>0</v>
      </c>
      <c r="T105" s="249">
        <f t="shared" si="44"/>
        <v>0</v>
      </c>
      <c r="V105" s="249">
        <f t="shared" si="45"/>
        <v>0</v>
      </c>
      <c r="W105" s="115">
        <v>0</v>
      </c>
      <c r="X105" s="116">
        <f t="shared" si="46"/>
        <v>0</v>
      </c>
      <c r="Z105" s="116">
        <f t="shared" si="47"/>
        <v>0</v>
      </c>
      <c r="AA105" s="115">
        <f t="shared" si="48"/>
        <v>0</v>
      </c>
      <c r="AB105" s="115">
        <v>0</v>
      </c>
      <c r="AC105" s="116">
        <f t="shared" si="49"/>
        <v>0</v>
      </c>
      <c r="AD105" s="115">
        <v>0</v>
      </c>
      <c r="AE105" s="116">
        <f t="shared" si="50"/>
        <v>0</v>
      </c>
      <c r="AF105" s="115">
        <v>0</v>
      </c>
      <c r="AG105" s="116">
        <f t="shared" si="51"/>
        <v>0</v>
      </c>
      <c r="AH105" s="115">
        <v>0</v>
      </c>
      <c r="AI105" s="114"/>
      <c r="AJ105" s="115">
        <v>0</v>
      </c>
      <c r="AK105" s="115">
        <f t="shared" si="52"/>
        <v>0</v>
      </c>
      <c r="AL105" s="115">
        <f t="shared" si="53"/>
        <v>0</v>
      </c>
      <c r="AM105" s="115">
        <f t="shared" si="54"/>
        <v>0</v>
      </c>
      <c r="AN105" s="115">
        <f t="shared" si="55"/>
        <v>0</v>
      </c>
      <c r="AO105" s="115">
        <f t="shared" si="56"/>
        <v>0</v>
      </c>
    </row>
    <row r="106" spans="1:41" x14ac:dyDescent="0.2">
      <c r="A106" s="117">
        <v>53</v>
      </c>
      <c r="B106" s="117" t="s">
        <v>153</v>
      </c>
      <c r="C106" s="118">
        <v>90435761</v>
      </c>
      <c r="D106" s="119">
        <f t="shared" si="38"/>
        <v>209.82483074481561</v>
      </c>
      <c r="E106" s="169"/>
      <c r="F106" s="119">
        <f t="shared" si="39"/>
        <v>89.06403390207943</v>
      </c>
      <c r="G106" s="118">
        <v>89678427</v>
      </c>
      <c r="H106" s="118">
        <v>144955827</v>
      </c>
      <c r="I106" s="119">
        <f t="shared" si="40"/>
        <v>336.31974264859423</v>
      </c>
      <c r="J106" s="169"/>
      <c r="K106" s="119">
        <f t="shared" si="41"/>
        <v>136.74675484627724</v>
      </c>
      <c r="L106" s="118">
        <v>43879374</v>
      </c>
      <c r="M106" s="119">
        <f t="shared" si="42"/>
        <v>101.80687507830517</v>
      </c>
      <c r="N106" s="169"/>
      <c r="O106" s="119">
        <f t="shared" si="43"/>
        <v>80.922666137554828</v>
      </c>
      <c r="P106" s="118">
        <v>30269764</v>
      </c>
      <c r="Q106" s="118">
        <v>5006577</v>
      </c>
      <c r="R106" s="118">
        <v>3079276</v>
      </c>
      <c r="S106" s="118">
        <v>12761755</v>
      </c>
      <c r="T106" s="123">
        <f t="shared" si="44"/>
        <v>29.609228177797988</v>
      </c>
      <c r="U106" s="169"/>
      <c r="V106" s="123">
        <f t="shared" si="45"/>
        <v>151.39256326376619</v>
      </c>
      <c r="W106" s="118">
        <v>18034796</v>
      </c>
      <c r="X106" s="119">
        <f t="shared" si="46"/>
        <v>41.843491737934045</v>
      </c>
      <c r="Y106" s="169"/>
      <c r="Z106" s="119">
        <f t="shared" si="47"/>
        <v>83.918713242253361</v>
      </c>
      <c r="AA106" s="118">
        <f t="shared" si="48"/>
        <v>310067513</v>
      </c>
      <c r="AB106" s="118">
        <v>18216639</v>
      </c>
      <c r="AC106" s="119">
        <f t="shared" si="49"/>
        <v>5.8750556689245936</v>
      </c>
      <c r="AD106" s="118">
        <v>763134</v>
      </c>
      <c r="AE106" s="119">
        <f t="shared" si="50"/>
        <v>0.24611865739059222</v>
      </c>
      <c r="AF106" s="118">
        <v>2275488</v>
      </c>
      <c r="AG106" s="119">
        <f t="shared" si="51"/>
        <v>0.73386856236048181</v>
      </c>
      <c r="AH106" s="118">
        <v>7331481</v>
      </c>
      <c r="AI106" s="117"/>
      <c r="AJ106" s="118">
        <v>431006</v>
      </c>
      <c r="AK106" s="118">
        <f t="shared" si="52"/>
        <v>431006</v>
      </c>
      <c r="AL106" s="118">
        <f t="shared" si="53"/>
        <v>431006</v>
      </c>
      <c r="AM106" s="118">
        <f t="shared" si="54"/>
        <v>431006</v>
      </c>
      <c r="AN106" s="118">
        <f t="shared" si="55"/>
        <v>431006</v>
      </c>
      <c r="AO106" s="118">
        <f t="shared" si="56"/>
        <v>431006</v>
      </c>
    </row>
    <row r="107" spans="1:41" x14ac:dyDescent="0.2">
      <c r="A107" s="114">
        <v>54</v>
      </c>
      <c r="B107" s="114" t="s">
        <v>155</v>
      </c>
      <c r="C107" s="115">
        <v>7524996</v>
      </c>
      <c r="D107" s="116">
        <f t="shared" si="38"/>
        <v>189.42721208307111</v>
      </c>
      <c r="F107" s="116">
        <f t="shared" si="39"/>
        <v>80.40588703946753</v>
      </c>
      <c r="G107" s="115">
        <v>7524996</v>
      </c>
      <c r="H107" s="115">
        <v>10903233</v>
      </c>
      <c r="I107" s="116">
        <f t="shared" si="40"/>
        <v>274.467791063562</v>
      </c>
      <c r="K107" s="116">
        <f t="shared" si="41"/>
        <v>111.59790811621875</v>
      </c>
      <c r="L107" s="115">
        <v>5948748</v>
      </c>
      <c r="M107" s="116">
        <f t="shared" si="42"/>
        <v>149.74821900566394</v>
      </c>
      <c r="O107" s="116">
        <f t="shared" si="43"/>
        <v>119.02953628591546</v>
      </c>
      <c r="P107" s="115">
        <v>0</v>
      </c>
      <c r="Q107" s="115">
        <v>3046531</v>
      </c>
      <c r="R107" s="115">
        <v>0</v>
      </c>
      <c r="S107" s="115">
        <v>941476</v>
      </c>
      <c r="T107" s="249">
        <f t="shared" si="44"/>
        <v>23.699836375078664</v>
      </c>
      <c r="V107" s="249">
        <f t="shared" si="45"/>
        <v>121.17772730210486</v>
      </c>
      <c r="W107" s="115">
        <v>2674510</v>
      </c>
      <c r="X107" s="116">
        <f t="shared" si="46"/>
        <v>67.325613593455003</v>
      </c>
      <c r="Z107" s="116">
        <f t="shared" si="47"/>
        <v>135.0240772541909</v>
      </c>
      <c r="AA107" s="115">
        <f t="shared" si="48"/>
        <v>27992963</v>
      </c>
      <c r="AB107" s="115">
        <v>3728818</v>
      </c>
      <c r="AC107" s="116">
        <f t="shared" si="49"/>
        <v>13.320554883739888</v>
      </c>
      <c r="AD107" s="115">
        <v>1062229</v>
      </c>
      <c r="AE107" s="116">
        <f t="shared" si="50"/>
        <v>3.7946286714986193</v>
      </c>
      <c r="AF107" s="115">
        <v>1475262</v>
      </c>
      <c r="AG107" s="116">
        <f t="shared" si="51"/>
        <v>5.2701173505641403</v>
      </c>
      <c r="AH107" s="115">
        <v>3441019</v>
      </c>
      <c r="AI107" s="114"/>
      <c r="AJ107" s="115">
        <v>39725</v>
      </c>
      <c r="AK107" s="115">
        <f t="shared" si="52"/>
        <v>39725</v>
      </c>
      <c r="AL107" s="115">
        <f t="shared" si="53"/>
        <v>39725</v>
      </c>
      <c r="AM107" s="115">
        <f t="shared" si="54"/>
        <v>39725</v>
      </c>
      <c r="AN107" s="115">
        <f t="shared" si="55"/>
        <v>39725</v>
      </c>
      <c r="AO107" s="115">
        <f t="shared" si="56"/>
        <v>39725</v>
      </c>
    </row>
    <row r="108" spans="1:41" x14ac:dyDescent="0.2">
      <c r="A108" s="117">
        <v>55</v>
      </c>
      <c r="B108" s="117" t="s">
        <v>157</v>
      </c>
      <c r="C108" s="118">
        <v>2877361</v>
      </c>
      <c r="D108" s="119">
        <f t="shared" si="38"/>
        <v>240.62226124770029</v>
      </c>
      <c r="E108" s="169"/>
      <c r="F108" s="119">
        <f t="shared" si="39"/>
        <v>102.13657343264512</v>
      </c>
      <c r="G108" s="118">
        <v>2877361</v>
      </c>
      <c r="H108" s="118">
        <v>763635</v>
      </c>
      <c r="I108" s="119">
        <f t="shared" si="40"/>
        <v>63.859759157049673</v>
      </c>
      <c r="J108" s="169"/>
      <c r="K108" s="119">
        <f t="shared" si="41"/>
        <v>25.96521619938234</v>
      </c>
      <c r="L108" s="118">
        <v>1629011</v>
      </c>
      <c r="M108" s="119">
        <f t="shared" si="42"/>
        <v>136.2277136644924</v>
      </c>
      <c r="N108" s="169"/>
      <c r="O108" s="119">
        <f t="shared" si="43"/>
        <v>108.28256719475036</v>
      </c>
      <c r="P108" s="118">
        <v>0</v>
      </c>
      <c r="Q108" s="118">
        <v>1629011</v>
      </c>
      <c r="R108" s="118">
        <v>0</v>
      </c>
      <c r="S108" s="118">
        <v>101915</v>
      </c>
      <c r="T108" s="123">
        <f t="shared" si="44"/>
        <v>8.5227462786419128</v>
      </c>
      <c r="U108" s="169"/>
      <c r="V108" s="123">
        <f t="shared" si="45"/>
        <v>43.576968552588617</v>
      </c>
      <c r="W108" s="118">
        <v>259076</v>
      </c>
      <c r="X108" s="119">
        <f t="shared" si="46"/>
        <v>21.665495902324803</v>
      </c>
      <c r="Y108" s="169"/>
      <c r="Z108" s="119">
        <f t="shared" si="47"/>
        <v>43.450975584576732</v>
      </c>
      <c r="AA108" s="118">
        <f t="shared" si="48"/>
        <v>5630998</v>
      </c>
      <c r="AB108" s="118">
        <v>1360521</v>
      </c>
      <c r="AC108" s="123">
        <f t="shared" si="49"/>
        <v>24.161276562342945</v>
      </c>
      <c r="AD108" s="118">
        <v>91339</v>
      </c>
      <c r="AE108" s="123">
        <f t="shared" si="50"/>
        <v>1.6220748080535634</v>
      </c>
      <c r="AF108" s="118">
        <v>103776</v>
      </c>
      <c r="AG108" s="123">
        <f t="shared" si="51"/>
        <v>1.8429415176492694</v>
      </c>
      <c r="AH108" s="118">
        <v>509941</v>
      </c>
      <c r="AI108" s="117"/>
      <c r="AJ108" s="118">
        <v>11958</v>
      </c>
      <c r="AK108" s="118">
        <f t="shared" si="52"/>
        <v>11958</v>
      </c>
      <c r="AL108" s="118">
        <f t="shared" si="53"/>
        <v>11958</v>
      </c>
      <c r="AM108" s="118">
        <f t="shared" si="54"/>
        <v>11958</v>
      </c>
      <c r="AN108" s="118">
        <f t="shared" si="55"/>
        <v>11958</v>
      </c>
      <c r="AO108" s="118">
        <f t="shared" si="56"/>
        <v>11958</v>
      </c>
    </row>
    <row r="109" spans="1:41" x14ac:dyDescent="0.2">
      <c r="A109" s="114">
        <v>56</v>
      </c>
      <c r="B109" s="114" t="s">
        <v>159</v>
      </c>
      <c r="C109" s="115">
        <v>2765670</v>
      </c>
      <c r="D109" s="116">
        <f t="shared" si="38"/>
        <v>197.30826853106942</v>
      </c>
      <c r="F109" s="116">
        <f t="shared" si="39"/>
        <v>83.751147351019412</v>
      </c>
      <c r="G109" s="115">
        <v>2765670</v>
      </c>
      <c r="H109" s="115">
        <v>2855577</v>
      </c>
      <c r="I109" s="116">
        <f t="shared" si="40"/>
        <v>203.72240850395949</v>
      </c>
      <c r="K109" s="116">
        <f t="shared" si="41"/>
        <v>82.833014895269159</v>
      </c>
      <c r="L109" s="115">
        <v>1541407</v>
      </c>
      <c r="M109" s="116">
        <f t="shared" si="42"/>
        <v>109.96696868088749</v>
      </c>
      <c r="O109" s="116">
        <f t="shared" si="43"/>
        <v>87.408834480754308</v>
      </c>
      <c r="P109" s="115">
        <v>0</v>
      </c>
      <c r="Q109" s="115">
        <v>1435828</v>
      </c>
      <c r="R109" s="115">
        <v>105579</v>
      </c>
      <c r="S109" s="115">
        <v>323124</v>
      </c>
      <c r="T109" s="249">
        <f t="shared" si="44"/>
        <v>23.052293643432975</v>
      </c>
      <c r="V109" s="249">
        <f t="shared" si="45"/>
        <v>117.86682863976922</v>
      </c>
      <c r="W109" s="115">
        <v>405214</v>
      </c>
      <c r="X109" s="116">
        <f t="shared" si="46"/>
        <v>28.908753656274524</v>
      </c>
      <c r="Z109" s="116">
        <f t="shared" si="47"/>
        <v>57.977604342051606</v>
      </c>
      <c r="AA109" s="115">
        <f t="shared" si="48"/>
        <v>7890992</v>
      </c>
      <c r="AB109" s="115">
        <v>1372948</v>
      </c>
      <c r="AC109" s="249">
        <f t="shared" si="49"/>
        <v>17.398927790067457</v>
      </c>
      <c r="AD109" s="115">
        <v>154261</v>
      </c>
      <c r="AE109" s="249">
        <f t="shared" si="50"/>
        <v>1.9548999669496561</v>
      </c>
      <c r="AF109" s="115">
        <v>0</v>
      </c>
      <c r="AG109" s="249">
        <f t="shared" si="51"/>
        <v>0</v>
      </c>
      <c r="AH109" s="115">
        <v>816705</v>
      </c>
      <c r="AI109" s="114"/>
      <c r="AJ109" s="115">
        <v>14017</v>
      </c>
      <c r="AK109" s="115">
        <f t="shared" si="52"/>
        <v>14017</v>
      </c>
      <c r="AL109" s="115">
        <f t="shared" si="53"/>
        <v>14017</v>
      </c>
      <c r="AM109" s="115">
        <f t="shared" si="54"/>
        <v>14017</v>
      </c>
      <c r="AN109" s="115">
        <f t="shared" si="55"/>
        <v>14017</v>
      </c>
      <c r="AO109" s="115">
        <f t="shared" si="56"/>
        <v>14017</v>
      </c>
    </row>
    <row r="110" spans="1:41" x14ac:dyDescent="0.2">
      <c r="A110" s="117">
        <v>57</v>
      </c>
      <c r="B110" s="117" t="s">
        <v>161</v>
      </c>
      <c r="C110" s="118">
        <v>2047366</v>
      </c>
      <c r="D110" s="119">
        <f t="shared" si="38"/>
        <v>242.40658299786881</v>
      </c>
      <c r="E110" s="169"/>
      <c r="F110" s="119">
        <f t="shared" si="39"/>
        <v>102.89396183269821</v>
      </c>
      <c r="G110" s="118">
        <v>2047366</v>
      </c>
      <c r="H110" s="118">
        <v>576772</v>
      </c>
      <c r="I110" s="119">
        <f t="shared" si="40"/>
        <v>68.289367748046416</v>
      </c>
      <c r="J110" s="169"/>
      <c r="K110" s="119">
        <f t="shared" si="41"/>
        <v>27.766283824160176</v>
      </c>
      <c r="L110" s="118">
        <v>659430</v>
      </c>
      <c r="M110" s="119">
        <f t="shared" si="42"/>
        <v>78.07601231352119</v>
      </c>
      <c r="N110" s="169"/>
      <c r="O110" s="119">
        <f t="shared" si="43"/>
        <v>62.059846871236232</v>
      </c>
      <c r="P110" s="118">
        <v>0</v>
      </c>
      <c r="Q110" s="118">
        <v>659430</v>
      </c>
      <c r="R110" s="118">
        <v>0</v>
      </c>
      <c r="S110" s="118">
        <v>166152</v>
      </c>
      <c r="T110" s="123">
        <f t="shared" si="44"/>
        <v>19.672270897466255</v>
      </c>
      <c r="U110" s="169"/>
      <c r="V110" s="123">
        <f t="shared" si="45"/>
        <v>100.58470617683271</v>
      </c>
      <c r="W110" s="118">
        <v>636538</v>
      </c>
      <c r="X110" s="119">
        <f t="shared" si="46"/>
        <v>75.3656168600521</v>
      </c>
      <c r="Y110" s="169"/>
      <c r="Z110" s="119">
        <f t="shared" si="47"/>
        <v>151.14860942330415</v>
      </c>
      <c r="AA110" s="118">
        <f t="shared" si="48"/>
        <v>4086258</v>
      </c>
      <c r="AB110" s="118">
        <v>747469</v>
      </c>
      <c r="AC110" s="123">
        <f t="shared" si="49"/>
        <v>18.292261526315766</v>
      </c>
      <c r="AD110" s="118">
        <v>65797</v>
      </c>
      <c r="AE110" s="123">
        <f t="shared" si="50"/>
        <v>1.6102018032145793</v>
      </c>
      <c r="AF110" s="118">
        <v>0</v>
      </c>
      <c r="AG110" s="123">
        <f t="shared" si="51"/>
        <v>0</v>
      </c>
      <c r="AH110" s="118">
        <v>83976</v>
      </c>
      <c r="AI110" s="117"/>
      <c r="AJ110" s="118">
        <v>8446</v>
      </c>
      <c r="AK110" s="118">
        <f t="shared" si="52"/>
        <v>8446</v>
      </c>
      <c r="AL110" s="118">
        <f t="shared" si="53"/>
        <v>8446</v>
      </c>
      <c r="AM110" s="118">
        <f t="shared" si="54"/>
        <v>8446</v>
      </c>
      <c r="AN110" s="118">
        <f t="shared" si="55"/>
        <v>8446</v>
      </c>
      <c r="AO110" s="118">
        <f t="shared" si="56"/>
        <v>8446</v>
      </c>
    </row>
    <row r="111" spans="1:41" x14ac:dyDescent="0.2">
      <c r="A111" s="114">
        <v>58</v>
      </c>
      <c r="B111" s="114" t="s">
        <v>163</v>
      </c>
      <c r="C111" s="115">
        <v>8331003</v>
      </c>
      <c r="D111" s="116">
        <f t="shared" si="38"/>
        <v>276.05298386295107</v>
      </c>
      <c r="F111" s="116">
        <f t="shared" si="39"/>
        <v>117.17579957655964</v>
      </c>
      <c r="G111" s="115">
        <v>8331003</v>
      </c>
      <c r="H111" s="115">
        <v>2005027</v>
      </c>
      <c r="I111" s="116">
        <f t="shared" si="40"/>
        <v>66.437821001358557</v>
      </c>
      <c r="K111" s="116">
        <f t="shared" si="41"/>
        <v>27.013449610320112</v>
      </c>
      <c r="L111" s="115">
        <v>7773615</v>
      </c>
      <c r="M111" s="116">
        <f t="shared" si="42"/>
        <v>257.58358461181615</v>
      </c>
      <c r="O111" s="116">
        <f t="shared" si="43"/>
        <v>204.74403525325857</v>
      </c>
      <c r="P111" s="115">
        <v>0</v>
      </c>
      <c r="Q111" s="115">
        <v>7773615</v>
      </c>
      <c r="R111" s="115">
        <v>0</v>
      </c>
      <c r="S111" s="115">
        <v>414669</v>
      </c>
      <c r="T111" s="249">
        <f t="shared" si="44"/>
        <v>13.740316113854005</v>
      </c>
      <c r="V111" s="249">
        <f t="shared" si="45"/>
        <v>70.254505252203089</v>
      </c>
      <c r="W111" s="115">
        <v>2433002</v>
      </c>
      <c r="X111" s="116">
        <f t="shared" si="46"/>
        <v>80.619039729613306</v>
      </c>
      <c r="Z111" s="116">
        <f t="shared" si="47"/>
        <v>161.68454868220044</v>
      </c>
      <c r="AA111" s="115">
        <f t="shared" si="48"/>
        <v>20957316</v>
      </c>
      <c r="AB111" s="115">
        <v>5782713</v>
      </c>
      <c r="AC111" s="249">
        <f t="shared" si="49"/>
        <v>27.592812934633425</v>
      </c>
      <c r="AD111" s="115">
        <v>2071915</v>
      </c>
      <c r="AE111" s="249">
        <f t="shared" si="50"/>
        <v>9.8863566307823003</v>
      </c>
      <c r="AF111" s="115">
        <v>2754</v>
      </c>
      <c r="AG111" s="249">
        <f t="shared" si="51"/>
        <v>1.3140995726742872E-2</v>
      </c>
      <c r="AH111" s="115">
        <v>887441</v>
      </c>
      <c r="AI111" s="114"/>
      <c r="AJ111" s="115">
        <v>30179</v>
      </c>
      <c r="AK111" s="115">
        <f t="shared" si="52"/>
        <v>30179</v>
      </c>
      <c r="AL111" s="115">
        <f t="shared" si="53"/>
        <v>30179</v>
      </c>
      <c r="AM111" s="115">
        <f t="shared" si="54"/>
        <v>30179</v>
      </c>
      <c r="AN111" s="115">
        <f t="shared" si="55"/>
        <v>30179</v>
      </c>
      <c r="AO111" s="115">
        <f t="shared" si="56"/>
        <v>30179</v>
      </c>
    </row>
    <row r="112" spans="1:41" x14ac:dyDescent="0.2">
      <c r="A112" s="117">
        <v>59</v>
      </c>
      <c r="B112" s="117" t="s">
        <v>165</v>
      </c>
      <c r="C112" s="118">
        <v>2468691</v>
      </c>
      <c r="D112" s="119">
        <f t="shared" si="38"/>
        <v>229.02783189535208</v>
      </c>
      <c r="E112" s="169"/>
      <c r="F112" s="119">
        <f t="shared" si="39"/>
        <v>97.215103246074648</v>
      </c>
      <c r="G112" s="118">
        <v>2468691</v>
      </c>
      <c r="H112" s="118">
        <v>560577</v>
      </c>
      <c r="I112" s="119">
        <f t="shared" si="40"/>
        <v>52.006401335930974</v>
      </c>
      <c r="J112" s="169"/>
      <c r="K112" s="119">
        <f t="shared" si="41"/>
        <v>21.145670955607169</v>
      </c>
      <c r="L112" s="118">
        <v>1601364</v>
      </c>
      <c r="M112" s="119">
        <f t="shared" si="42"/>
        <v>148.56331756192597</v>
      </c>
      <c r="N112" s="169"/>
      <c r="O112" s="119">
        <f t="shared" si="43"/>
        <v>118.08770024720232</v>
      </c>
      <c r="P112" s="118">
        <v>0</v>
      </c>
      <c r="Q112" s="118">
        <v>1601364</v>
      </c>
      <c r="R112" s="118">
        <v>0</v>
      </c>
      <c r="S112" s="118">
        <v>166951</v>
      </c>
      <c r="T112" s="123">
        <f t="shared" si="44"/>
        <v>15.488542536413396</v>
      </c>
      <c r="U112" s="169"/>
      <c r="V112" s="123">
        <f t="shared" si="45"/>
        <v>79.193221171693622</v>
      </c>
      <c r="W112" s="118">
        <v>1236975</v>
      </c>
      <c r="X112" s="119">
        <f t="shared" si="46"/>
        <v>114.75786251043696</v>
      </c>
      <c r="Y112" s="169"/>
      <c r="Z112" s="119">
        <f t="shared" si="47"/>
        <v>230.15125545980021</v>
      </c>
      <c r="AA112" s="118">
        <f t="shared" si="48"/>
        <v>6034558</v>
      </c>
      <c r="AB112" s="118">
        <v>1140699</v>
      </c>
      <c r="AC112" s="123">
        <f t="shared" si="49"/>
        <v>18.902776309383388</v>
      </c>
      <c r="AD112" s="118">
        <v>13480</v>
      </c>
      <c r="AE112" s="123">
        <f t="shared" si="50"/>
        <v>0.22338007191247478</v>
      </c>
      <c r="AF112" s="118">
        <v>0</v>
      </c>
      <c r="AG112" s="123">
        <f t="shared" si="51"/>
        <v>0</v>
      </c>
      <c r="AH112" s="118">
        <v>160917</v>
      </c>
      <c r="AI112" s="117"/>
      <c r="AJ112" s="118">
        <v>10779</v>
      </c>
      <c r="AK112" s="118">
        <f t="shared" si="52"/>
        <v>10779</v>
      </c>
      <c r="AL112" s="118">
        <f t="shared" si="53"/>
        <v>10779</v>
      </c>
      <c r="AM112" s="118">
        <f t="shared" si="54"/>
        <v>10779</v>
      </c>
      <c r="AN112" s="118">
        <f t="shared" si="55"/>
        <v>10779</v>
      </c>
      <c r="AO112" s="118">
        <f t="shared" si="56"/>
        <v>10779</v>
      </c>
    </row>
    <row r="113" spans="1:41" x14ac:dyDescent="0.2">
      <c r="A113" s="114">
        <v>60</v>
      </c>
      <c r="B113" s="114" t="s">
        <v>167</v>
      </c>
      <c r="C113" s="115">
        <v>8425256</v>
      </c>
      <c r="D113" s="116">
        <f t="shared" si="38"/>
        <v>82.551180176561076</v>
      </c>
      <c r="F113" s="116">
        <f t="shared" si="39"/>
        <v>35.040376698045144</v>
      </c>
      <c r="G113" s="115">
        <v>8425256</v>
      </c>
      <c r="H113" s="115">
        <v>3264730</v>
      </c>
      <c r="I113" s="116">
        <f t="shared" si="40"/>
        <v>31.988026768305229</v>
      </c>
      <c r="K113" s="116">
        <f t="shared" si="41"/>
        <v>13.006250599662419</v>
      </c>
      <c r="L113" s="115">
        <v>9665781</v>
      </c>
      <c r="M113" s="116">
        <f t="shared" si="42"/>
        <v>94.705920968832359</v>
      </c>
      <c r="O113" s="116">
        <f t="shared" si="43"/>
        <v>75.278370128891481</v>
      </c>
      <c r="P113" s="115">
        <v>3221388</v>
      </c>
      <c r="Q113" s="115">
        <v>6444393</v>
      </c>
      <c r="R113" s="115">
        <v>0</v>
      </c>
      <c r="S113" s="115">
        <v>414008</v>
      </c>
      <c r="T113" s="249">
        <f t="shared" si="44"/>
        <v>4.0564760290414554</v>
      </c>
      <c r="V113" s="249">
        <f t="shared" si="45"/>
        <v>20.740841340643186</v>
      </c>
      <c r="W113" s="115">
        <v>2618991</v>
      </c>
      <c r="X113" s="116">
        <f t="shared" si="46"/>
        <v>25.661036047069889</v>
      </c>
      <c r="Z113" s="116">
        <f t="shared" si="47"/>
        <v>51.464183224005176</v>
      </c>
      <c r="AA113" s="115">
        <f t="shared" si="48"/>
        <v>24388766</v>
      </c>
      <c r="AB113" s="115">
        <v>7566130</v>
      </c>
      <c r="AC113" s="249">
        <f t="shared" si="49"/>
        <v>31.023012808438118</v>
      </c>
      <c r="AD113" s="115">
        <v>84542</v>
      </c>
      <c r="AE113" s="249">
        <f t="shared" si="50"/>
        <v>0.34664320449833336</v>
      </c>
      <c r="AF113" s="115">
        <v>0</v>
      </c>
      <c r="AG113" s="249">
        <f t="shared" si="51"/>
        <v>0</v>
      </c>
      <c r="AH113" s="115">
        <v>2992755</v>
      </c>
      <c r="AI113" s="114"/>
      <c r="AJ113" s="115">
        <v>102061</v>
      </c>
      <c r="AK113" s="115">
        <f t="shared" si="52"/>
        <v>102061</v>
      </c>
      <c r="AL113" s="115">
        <f t="shared" si="53"/>
        <v>102061</v>
      </c>
      <c r="AM113" s="115">
        <f t="shared" si="54"/>
        <v>102061</v>
      </c>
      <c r="AN113" s="115">
        <f t="shared" si="55"/>
        <v>102061</v>
      </c>
      <c r="AO113" s="115">
        <f t="shared" si="56"/>
        <v>102061</v>
      </c>
    </row>
    <row r="114" spans="1:41" x14ac:dyDescent="0.2">
      <c r="A114" s="117">
        <v>61</v>
      </c>
      <c r="B114" s="117" t="s">
        <v>169</v>
      </c>
      <c r="C114" s="118">
        <v>2143753</v>
      </c>
      <c r="D114" s="119">
        <f t="shared" si="38"/>
        <v>144.72105582933909</v>
      </c>
      <c r="E114" s="169"/>
      <c r="F114" s="119">
        <f t="shared" si="39"/>
        <v>61.42953137136017</v>
      </c>
      <c r="G114" s="118">
        <v>2143753</v>
      </c>
      <c r="H114" s="118">
        <v>1963190</v>
      </c>
      <c r="I114" s="119">
        <f t="shared" si="40"/>
        <v>132.53156011611424</v>
      </c>
      <c r="J114" s="169"/>
      <c r="K114" s="119">
        <f t="shared" si="41"/>
        <v>53.886996397737875</v>
      </c>
      <c r="L114" s="118">
        <v>1175278</v>
      </c>
      <c r="M114" s="119">
        <f t="shared" si="42"/>
        <v>79.340984270573145</v>
      </c>
      <c r="N114" s="169"/>
      <c r="O114" s="119">
        <f t="shared" si="43"/>
        <v>63.065328114768661</v>
      </c>
      <c r="P114" s="118">
        <v>0</v>
      </c>
      <c r="Q114" s="118">
        <v>1175278</v>
      </c>
      <c r="R114" s="118">
        <v>0</v>
      </c>
      <c r="S114" s="118">
        <v>299285</v>
      </c>
      <c r="T114" s="123">
        <f t="shared" si="44"/>
        <v>20.204212516033213</v>
      </c>
      <c r="U114" s="169"/>
      <c r="V114" s="123">
        <f t="shared" si="45"/>
        <v>103.30453408514389</v>
      </c>
      <c r="W114" s="118">
        <v>296175</v>
      </c>
      <c r="X114" s="119">
        <f t="shared" si="46"/>
        <v>19.994261797070141</v>
      </c>
      <c r="Y114" s="169"/>
      <c r="Z114" s="119">
        <f t="shared" si="47"/>
        <v>40.099252059257367</v>
      </c>
      <c r="AA114" s="118">
        <f t="shared" si="48"/>
        <v>5877681</v>
      </c>
      <c r="AB114" s="118">
        <v>886494</v>
      </c>
      <c r="AC114" s="123">
        <f t="shared" si="49"/>
        <v>15.082376876186373</v>
      </c>
      <c r="AD114" s="118">
        <v>147730</v>
      </c>
      <c r="AE114" s="123">
        <f t="shared" si="50"/>
        <v>2.5134062226241949</v>
      </c>
      <c r="AF114" s="118">
        <v>0</v>
      </c>
      <c r="AG114" s="123">
        <f t="shared" si="51"/>
        <v>0</v>
      </c>
      <c r="AH114" s="118">
        <v>13576</v>
      </c>
      <c r="AI114" s="117"/>
      <c r="AJ114" s="118">
        <v>14813</v>
      </c>
      <c r="AK114" s="118">
        <f t="shared" si="52"/>
        <v>14813</v>
      </c>
      <c r="AL114" s="118">
        <f t="shared" si="53"/>
        <v>14813</v>
      </c>
      <c r="AM114" s="118">
        <f t="shared" si="54"/>
        <v>14813</v>
      </c>
      <c r="AN114" s="118">
        <f t="shared" si="55"/>
        <v>14813</v>
      </c>
      <c r="AO114" s="118">
        <f t="shared" si="56"/>
        <v>14813</v>
      </c>
    </row>
    <row r="115" spans="1:41" x14ac:dyDescent="0.2">
      <c r="A115" s="114">
        <v>62</v>
      </c>
      <c r="B115" s="114" t="s">
        <v>259</v>
      </c>
      <c r="C115" s="115">
        <v>5254883</v>
      </c>
      <c r="D115" s="116">
        <f t="shared" si="38"/>
        <v>211.82211383424701</v>
      </c>
      <c r="F115" s="116">
        <f t="shared" si="39"/>
        <v>89.911817685141358</v>
      </c>
      <c r="G115" s="115">
        <v>5254883</v>
      </c>
      <c r="H115" s="115">
        <v>6239105</v>
      </c>
      <c r="I115" s="116">
        <f t="shared" si="40"/>
        <v>251.49568687520156</v>
      </c>
      <c r="K115" s="116">
        <f t="shared" si="41"/>
        <v>102.25750878369686</v>
      </c>
      <c r="L115" s="115">
        <v>1474702</v>
      </c>
      <c r="M115" s="116">
        <f t="shared" si="42"/>
        <v>59.444614640438566</v>
      </c>
      <c r="O115" s="116">
        <f t="shared" si="43"/>
        <v>47.250411138971344</v>
      </c>
      <c r="P115" s="115">
        <v>0</v>
      </c>
      <c r="Q115" s="115">
        <v>159289</v>
      </c>
      <c r="R115" s="115">
        <v>157078</v>
      </c>
      <c r="S115" s="115">
        <v>578351</v>
      </c>
      <c r="T115" s="249">
        <f t="shared" si="44"/>
        <v>23.313084488874555</v>
      </c>
      <c r="V115" s="249">
        <f t="shared" si="45"/>
        <v>119.20025733740513</v>
      </c>
      <c r="W115" s="115">
        <v>1766402</v>
      </c>
      <c r="X115" s="116">
        <f t="shared" si="46"/>
        <v>71.202918413415034</v>
      </c>
      <c r="Z115" s="116">
        <f t="shared" si="47"/>
        <v>142.8001594553819</v>
      </c>
      <c r="AA115" s="115">
        <f t="shared" si="48"/>
        <v>15313443</v>
      </c>
      <c r="AB115" s="115">
        <v>1133534</v>
      </c>
      <c r="AC115" s="249">
        <f t="shared" si="49"/>
        <v>7.4022151648065044</v>
      </c>
      <c r="AD115" s="115">
        <v>355083</v>
      </c>
      <c r="AE115" s="249">
        <f t="shared" si="50"/>
        <v>2.3187665895905969</v>
      </c>
      <c r="AF115" s="115">
        <v>0</v>
      </c>
      <c r="AG115" s="249">
        <f t="shared" si="51"/>
        <v>0</v>
      </c>
      <c r="AH115" s="115">
        <v>8276</v>
      </c>
      <c r="AI115" s="114"/>
      <c r="AJ115" s="115">
        <v>24808</v>
      </c>
      <c r="AK115" s="115">
        <f t="shared" si="52"/>
        <v>24808</v>
      </c>
      <c r="AL115" s="115">
        <f t="shared" si="53"/>
        <v>24808</v>
      </c>
      <c r="AM115" s="115">
        <f t="shared" si="54"/>
        <v>24808</v>
      </c>
      <c r="AN115" s="115">
        <f t="shared" si="55"/>
        <v>24808</v>
      </c>
      <c r="AO115" s="115">
        <f t="shared" si="56"/>
        <v>24808</v>
      </c>
    </row>
    <row r="116" spans="1:41" x14ac:dyDescent="0.2">
      <c r="A116" s="117">
        <v>63</v>
      </c>
      <c r="B116" s="117" t="s">
        <v>173</v>
      </c>
      <c r="C116" s="118">
        <v>2910927</v>
      </c>
      <c r="D116" s="119">
        <f t="shared" si="38"/>
        <v>241.79142785945677</v>
      </c>
      <c r="E116" s="169"/>
      <c r="F116" s="119">
        <f t="shared" si="39"/>
        <v>102.63284784581646</v>
      </c>
      <c r="G116" s="118">
        <v>2910927</v>
      </c>
      <c r="H116" s="118">
        <v>3649195</v>
      </c>
      <c r="I116" s="119">
        <f t="shared" si="40"/>
        <v>303.11446133399784</v>
      </c>
      <c r="J116" s="169"/>
      <c r="K116" s="119">
        <f t="shared" si="41"/>
        <v>123.24557163363077</v>
      </c>
      <c r="L116" s="118">
        <v>4966937</v>
      </c>
      <c r="M116" s="119">
        <f t="shared" si="42"/>
        <v>412.57056233906468</v>
      </c>
      <c r="N116" s="169"/>
      <c r="O116" s="119">
        <f t="shared" si="43"/>
        <v>327.93767462824263</v>
      </c>
      <c r="P116" s="118">
        <v>4881177</v>
      </c>
      <c r="Q116" s="118">
        <v>0</v>
      </c>
      <c r="R116" s="118">
        <v>85760</v>
      </c>
      <c r="S116" s="118">
        <v>210</v>
      </c>
      <c r="T116" s="123">
        <f t="shared" si="44"/>
        <v>1.7443309244953902E-2</v>
      </c>
      <c r="U116" s="169"/>
      <c r="V116" s="123">
        <f t="shared" si="45"/>
        <v>8.9187981616362225E-2</v>
      </c>
      <c r="W116" s="118">
        <v>830611</v>
      </c>
      <c r="X116" s="119">
        <f t="shared" si="46"/>
        <v>68.993354929811446</v>
      </c>
      <c r="Y116" s="169"/>
      <c r="Z116" s="119">
        <f t="shared" si="47"/>
        <v>138.36879589871717</v>
      </c>
      <c r="AA116" s="118">
        <f t="shared" si="48"/>
        <v>12357880</v>
      </c>
      <c r="AB116" s="118">
        <v>4507452</v>
      </c>
      <c r="AC116" s="123">
        <f t="shared" si="49"/>
        <v>36.474314364599749</v>
      </c>
      <c r="AD116" s="118">
        <v>28184</v>
      </c>
      <c r="AE116" s="123">
        <f t="shared" si="50"/>
        <v>0.22806500791397877</v>
      </c>
      <c r="AF116" s="118">
        <v>0</v>
      </c>
      <c r="AG116" s="123">
        <f t="shared" si="51"/>
        <v>0</v>
      </c>
      <c r="AH116" s="118">
        <v>650781</v>
      </c>
      <c r="AI116" s="117"/>
      <c r="AJ116" s="118">
        <v>12039</v>
      </c>
      <c r="AK116" s="118">
        <f t="shared" si="52"/>
        <v>12039</v>
      </c>
      <c r="AL116" s="118">
        <f t="shared" si="53"/>
        <v>12039</v>
      </c>
      <c r="AM116" s="118">
        <f t="shared" si="54"/>
        <v>12039</v>
      </c>
      <c r="AN116" s="118">
        <f t="shared" si="55"/>
        <v>12039</v>
      </c>
      <c r="AO116" s="118">
        <f t="shared" si="56"/>
        <v>12039</v>
      </c>
    </row>
    <row r="117" spans="1:41" x14ac:dyDescent="0.2">
      <c r="A117" s="114">
        <v>64</v>
      </c>
      <c r="B117" s="114" t="s">
        <v>175</v>
      </c>
      <c r="C117" s="115">
        <v>2514366</v>
      </c>
      <c r="D117" s="116">
        <f t="shared" si="38"/>
        <v>213.47987773815589</v>
      </c>
      <c r="F117" s="116">
        <f t="shared" si="39"/>
        <v>90.61548626438092</v>
      </c>
      <c r="G117" s="115">
        <v>2514366</v>
      </c>
      <c r="H117" s="115">
        <v>2316252</v>
      </c>
      <c r="I117" s="116">
        <f t="shared" si="40"/>
        <v>196.65919510952622</v>
      </c>
      <c r="K117" s="116">
        <f t="shared" si="41"/>
        <v>79.961130233164425</v>
      </c>
      <c r="L117" s="115">
        <v>3022101</v>
      </c>
      <c r="M117" s="116">
        <f t="shared" si="42"/>
        <v>256.58863983698421</v>
      </c>
      <c r="O117" s="116">
        <f t="shared" si="43"/>
        <v>203.9531890183938</v>
      </c>
      <c r="P117" s="115">
        <v>0</v>
      </c>
      <c r="Q117" s="115">
        <v>3022101</v>
      </c>
      <c r="R117" s="115">
        <v>0</v>
      </c>
      <c r="S117" s="115">
        <v>154475</v>
      </c>
      <c r="T117" s="249">
        <f t="shared" si="44"/>
        <v>13.115554423501443</v>
      </c>
      <c r="V117" s="249">
        <f t="shared" si="45"/>
        <v>67.060086499930435</v>
      </c>
      <c r="W117" s="115">
        <v>722837</v>
      </c>
      <c r="X117" s="116">
        <f t="shared" si="46"/>
        <v>61.371794871794869</v>
      </c>
      <c r="Z117" s="116">
        <f t="shared" si="47"/>
        <v>123.08346749034558</v>
      </c>
      <c r="AA117" s="115">
        <f t="shared" si="48"/>
        <v>8730031</v>
      </c>
      <c r="AB117" s="115">
        <v>1750732</v>
      </c>
      <c r="AC117" s="249">
        <f t="shared" si="49"/>
        <v>20.054132682919455</v>
      </c>
      <c r="AD117" s="115">
        <v>84569</v>
      </c>
      <c r="AE117" s="249">
        <f t="shared" si="50"/>
        <v>0.96871362770647662</v>
      </c>
      <c r="AF117" s="115">
        <v>0</v>
      </c>
      <c r="AG117" s="249">
        <f t="shared" si="51"/>
        <v>0</v>
      </c>
      <c r="AH117" s="115">
        <v>1910571</v>
      </c>
      <c r="AI117" s="114"/>
      <c r="AJ117" s="115">
        <v>11778</v>
      </c>
      <c r="AK117" s="115">
        <f t="shared" si="52"/>
        <v>11778</v>
      </c>
      <c r="AL117" s="115">
        <f t="shared" si="53"/>
        <v>11778</v>
      </c>
      <c r="AM117" s="115">
        <f t="shared" si="54"/>
        <v>11778</v>
      </c>
      <c r="AN117" s="115">
        <f t="shared" si="55"/>
        <v>11778</v>
      </c>
      <c r="AO117" s="115">
        <f t="shared" si="56"/>
        <v>11778</v>
      </c>
    </row>
    <row r="118" spans="1:41" x14ac:dyDescent="0.2">
      <c r="A118" s="117">
        <v>65</v>
      </c>
      <c r="B118" s="117" t="s">
        <v>177</v>
      </c>
      <c r="C118" s="118">
        <v>2553678</v>
      </c>
      <c r="D118" s="119">
        <f t="shared" ref="D118:D148" si="57">IFERROR((C118/$AJ118),0)</f>
        <v>163.61340338288056</v>
      </c>
      <c r="E118" s="169"/>
      <c r="F118" s="119">
        <f t="shared" ref="F118:F149" si="58">IF(D$149,D118/D$149*100,0)</f>
        <v>69.448738044972885</v>
      </c>
      <c r="G118" s="118">
        <v>2553678</v>
      </c>
      <c r="H118" s="118">
        <v>1011267</v>
      </c>
      <c r="I118" s="119">
        <f t="shared" ref="I118:I148" si="59">IFERROR((H118/$AJ118),0)</f>
        <v>64.791581240389547</v>
      </c>
      <c r="J118" s="169"/>
      <c r="K118" s="119">
        <f t="shared" ref="K118:K149" si="60">IF(I$149,I118/I$149*100,0)</f>
        <v>26.344092696454251</v>
      </c>
      <c r="L118" s="118">
        <v>3759655</v>
      </c>
      <c r="M118" s="119">
        <f t="shared" ref="M118:M148" si="61">IFERROR((L118/$AJ118),0)</f>
        <v>240.8799974372117</v>
      </c>
      <c r="N118" s="169"/>
      <c r="O118" s="119">
        <f t="shared" ref="O118:O149" si="62">IF(M$149,M118/M$149*100,0)</f>
        <v>191.46694755961909</v>
      </c>
      <c r="P118" s="118">
        <v>0</v>
      </c>
      <c r="Q118" s="118">
        <v>3759655</v>
      </c>
      <c r="R118" s="118">
        <v>0</v>
      </c>
      <c r="S118" s="118">
        <v>86195</v>
      </c>
      <c r="T118" s="123">
        <f t="shared" ref="T118:T148" si="63">IFERROR((S118/$AJ118),0)</f>
        <v>5.5224884674525887</v>
      </c>
      <c r="U118" s="169"/>
      <c r="V118" s="123">
        <f t="shared" ref="V118:V149" si="64">IF(T$149,T118/T$149*100,0)</f>
        <v>28.236591634939824</v>
      </c>
      <c r="W118" s="118">
        <v>314756</v>
      </c>
      <c r="X118" s="119">
        <f t="shared" ref="X118:X148" si="65">IFERROR((W118/$AJ118),0)</f>
        <v>20.166324961558175</v>
      </c>
      <c r="Y118" s="169"/>
      <c r="Z118" s="119">
        <f t="shared" ref="Z118:Z149" si="66">IF(X$149,X118/X$149*100,0)</f>
        <v>40.44433127613199</v>
      </c>
      <c r="AA118" s="118">
        <f t="shared" ref="AA118:AA148" si="67">(C118+H118+L118+S118+W118)</f>
        <v>7725551</v>
      </c>
      <c r="AB118" s="118">
        <v>2537903</v>
      </c>
      <c r="AC118" s="123">
        <f t="shared" ref="AC118:AC149" si="68">IF($AA118,AB118/$AA118*100,0)</f>
        <v>32.850770126299082</v>
      </c>
      <c r="AD118" s="118">
        <v>85542</v>
      </c>
      <c r="AE118" s="123">
        <f t="shared" ref="AE118:AE149" si="69">IF($AA118,AD118/$AA118*100,0)</f>
        <v>1.1072608283862213</v>
      </c>
      <c r="AF118" s="118">
        <v>0</v>
      </c>
      <c r="AG118" s="123">
        <f t="shared" ref="AG118:AG149" si="70">IF($AA118,AF118/$AA118*100,0)</f>
        <v>0</v>
      </c>
      <c r="AH118" s="118">
        <v>1196855</v>
      </c>
      <c r="AI118" s="117"/>
      <c r="AJ118" s="118">
        <v>15608</v>
      </c>
      <c r="AK118" s="118">
        <f t="shared" ref="AK118:AK148" si="71">IF(C118,$AJ118,0)</f>
        <v>15608</v>
      </c>
      <c r="AL118" s="118">
        <f t="shared" ref="AL118:AL148" si="72">IF(H118,$AJ118,0)</f>
        <v>15608</v>
      </c>
      <c r="AM118" s="118">
        <f t="shared" ref="AM118:AM148" si="73">IF(L118,$AJ118,0)</f>
        <v>15608</v>
      </c>
      <c r="AN118" s="118">
        <f t="shared" ref="AN118:AN148" si="74">IF(S118,$AJ118,0)</f>
        <v>15608</v>
      </c>
      <c r="AO118" s="118">
        <f t="shared" ref="AO118:AO148" si="75">IF(W118,$AJ118,0)</f>
        <v>15608</v>
      </c>
    </row>
    <row r="119" spans="1:41" x14ac:dyDescent="0.2">
      <c r="A119" s="114">
        <v>66</v>
      </c>
      <c r="B119" s="114" t="s">
        <v>179</v>
      </c>
      <c r="C119" s="115">
        <v>6483923</v>
      </c>
      <c r="D119" s="116">
        <f t="shared" si="57"/>
        <v>174.72642755126788</v>
      </c>
      <c r="F119" s="116">
        <f t="shared" si="58"/>
        <v>74.165866888944706</v>
      </c>
      <c r="G119" s="115">
        <v>6483923</v>
      </c>
      <c r="H119" s="115">
        <v>7871513</v>
      </c>
      <c r="I119" s="116">
        <f t="shared" si="59"/>
        <v>212.1187043574335</v>
      </c>
      <c r="K119" s="116">
        <f t="shared" si="60"/>
        <v>86.246927506077412</v>
      </c>
      <c r="L119" s="115">
        <v>5387887</v>
      </c>
      <c r="M119" s="116">
        <f t="shared" si="61"/>
        <v>145.19084319167857</v>
      </c>
      <c r="O119" s="116">
        <f t="shared" si="62"/>
        <v>115.40704024942632</v>
      </c>
      <c r="P119" s="115">
        <v>0</v>
      </c>
      <c r="Q119" s="115">
        <v>5382851</v>
      </c>
      <c r="R119" s="115">
        <v>0</v>
      </c>
      <c r="S119" s="115">
        <v>347972</v>
      </c>
      <c r="T119" s="249">
        <f t="shared" si="63"/>
        <v>9.3770244415101462</v>
      </c>
      <c r="V119" s="249">
        <f t="shared" si="64"/>
        <v>47.944909521541668</v>
      </c>
      <c r="W119" s="115">
        <v>2972736</v>
      </c>
      <c r="X119" s="116">
        <f t="shared" si="65"/>
        <v>80.10822172518796</v>
      </c>
      <c r="Z119" s="116">
        <f t="shared" si="66"/>
        <v>160.66008375702577</v>
      </c>
      <c r="AA119" s="115">
        <f t="shared" si="67"/>
        <v>23064031</v>
      </c>
      <c r="AB119" s="115">
        <v>3576632</v>
      </c>
      <c r="AC119" s="249">
        <f t="shared" si="68"/>
        <v>15.507401980165566</v>
      </c>
      <c r="AD119" s="115">
        <v>837536</v>
      </c>
      <c r="AE119" s="249">
        <f t="shared" si="69"/>
        <v>3.6313513453047301</v>
      </c>
      <c r="AF119" s="115">
        <v>45467</v>
      </c>
      <c r="AG119" s="249">
        <f t="shared" si="70"/>
        <v>0.19713379677646115</v>
      </c>
      <c r="AH119" s="115">
        <v>2911832</v>
      </c>
      <c r="AI119" s="114"/>
      <c r="AJ119" s="115">
        <v>37109</v>
      </c>
      <c r="AK119" s="115">
        <f t="shared" si="71"/>
        <v>37109</v>
      </c>
      <c r="AL119" s="115">
        <f t="shared" si="72"/>
        <v>37109</v>
      </c>
      <c r="AM119" s="115">
        <f t="shared" si="73"/>
        <v>37109</v>
      </c>
      <c r="AN119" s="115">
        <f t="shared" si="74"/>
        <v>37109</v>
      </c>
      <c r="AO119" s="115">
        <f t="shared" si="75"/>
        <v>37109</v>
      </c>
    </row>
    <row r="120" spans="1:41" x14ac:dyDescent="0.2">
      <c r="A120" s="117">
        <v>67</v>
      </c>
      <c r="B120" s="117" t="s">
        <v>260</v>
      </c>
      <c r="C120" s="118">
        <v>4979604</v>
      </c>
      <c r="D120" s="119">
        <f t="shared" si="57"/>
        <v>213.04030118935569</v>
      </c>
      <c r="E120" s="169"/>
      <c r="F120" s="119">
        <f t="shared" si="58"/>
        <v>90.428899860350811</v>
      </c>
      <c r="G120" s="118">
        <v>4979604</v>
      </c>
      <c r="H120" s="118">
        <v>3263076</v>
      </c>
      <c r="I120" s="119">
        <f t="shared" si="59"/>
        <v>139.60280653717805</v>
      </c>
      <c r="J120" s="169"/>
      <c r="K120" s="119">
        <f t="shared" si="60"/>
        <v>56.762147268108201</v>
      </c>
      <c r="L120" s="118">
        <v>4964459</v>
      </c>
      <c r="M120" s="119">
        <f t="shared" si="61"/>
        <v>212.39235903140241</v>
      </c>
      <c r="N120" s="169"/>
      <c r="O120" s="119">
        <f t="shared" si="62"/>
        <v>168.82313642223212</v>
      </c>
      <c r="P120" s="118">
        <v>4616908</v>
      </c>
      <c r="Q120" s="118">
        <v>129978</v>
      </c>
      <c r="R120" s="118">
        <v>0</v>
      </c>
      <c r="S120" s="118">
        <v>23517</v>
      </c>
      <c r="T120" s="123">
        <f t="shared" si="63"/>
        <v>1.0061179087875418</v>
      </c>
      <c r="U120" s="169"/>
      <c r="V120" s="123">
        <f t="shared" si="64"/>
        <v>5.1443005620504456</v>
      </c>
      <c r="W120" s="118">
        <v>450687</v>
      </c>
      <c r="X120" s="119">
        <f t="shared" si="65"/>
        <v>19.281552151963719</v>
      </c>
      <c r="Y120" s="169"/>
      <c r="Z120" s="119">
        <f t="shared" si="66"/>
        <v>38.669885774357866</v>
      </c>
      <c r="AA120" s="118">
        <f t="shared" si="67"/>
        <v>13681343</v>
      </c>
      <c r="AB120" s="118">
        <v>2966035</v>
      </c>
      <c r="AC120" s="123">
        <f t="shared" si="68"/>
        <v>21.679414075065583</v>
      </c>
      <c r="AD120" s="118">
        <v>1164574</v>
      </c>
      <c r="AE120" s="123">
        <f t="shared" si="69"/>
        <v>8.5121321788365378</v>
      </c>
      <c r="AF120" s="118">
        <v>2506</v>
      </c>
      <c r="AG120" s="123">
        <f t="shared" si="70"/>
        <v>1.8316915232663926E-2</v>
      </c>
      <c r="AH120" s="118">
        <v>831621</v>
      </c>
      <c r="AI120" s="117"/>
      <c r="AJ120" s="118">
        <v>23374</v>
      </c>
      <c r="AK120" s="118">
        <f t="shared" si="71"/>
        <v>23374</v>
      </c>
      <c r="AL120" s="118">
        <f t="shared" si="72"/>
        <v>23374</v>
      </c>
      <c r="AM120" s="118">
        <f t="shared" si="73"/>
        <v>23374</v>
      </c>
      <c r="AN120" s="118">
        <f t="shared" si="74"/>
        <v>23374</v>
      </c>
      <c r="AO120" s="118">
        <f t="shared" si="75"/>
        <v>23374</v>
      </c>
    </row>
    <row r="121" spans="1:41" x14ac:dyDescent="0.2">
      <c r="A121" s="114">
        <v>68</v>
      </c>
      <c r="B121" s="114" t="s">
        <v>183</v>
      </c>
      <c r="C121" s="115">
        <v>3186627</v>
      </c>
      <c r="D121" s="116">
        <f t="shared" si="57"/>
        <v>186.57066744730679</v>
      </c>
      <c r="F121" s="116">
        <f t="shared" si="58"/>
        <v>79.193373785533666</v>
      </c>
      <c r="G121" s="115">
        <v>3186627</v>
      </c>
      <c r="H121" s="115">
        <v>2367499</v>
      </c>
      <c r="I121" s="116">
        <f t="shared" si="59"/>
        <v>138.61235362997658</v>
      </c>
      <c r="K121" s="116">
        <f t="shared" si="60"/>
        <v>56.359431626673562</v>
      </c>
      <c r="L121" s="115">
        <v>2220314</v>
      </c>
      <c r="M121" s="116">
        <f t="shared" si="61"/>
        <v>129.99496487119438</v>
      </c>
      <c r="O121" s="116">
        <f t="shared" si="62"/>
        <v>103.32837673038964</v>
      </c>
      <c r="P121" s="115">
        <v>2203357</v>
      </c>
      <c r="Q121" s="115">
        <v>0</v>
      </c>
      <c r="R121" s="115">
        <v>0</v>
      </c>
      <c r="S121" s="115">
        <v>225464</v>
      </c>
      <c r="T121" s="249">
        <f t="shared" si="63"/>
        <v>13.200468384074941</v>
      </c>
      <c r="V121" s="249">
        <f t="shared" si="64"/>
        <v>67.494253242504954</v>
      </c>
      <c r="W121" s="115">
        <v>455797</v>
      </c>
      <c r="X121" s="116">
        <f t="shared" si="65"/>
        <v>26.686007025761125</v>
      </c>
      <c r="Z121" s="116">
        <f t="shared" si="66"/>
        <v>53.519801483139219</v>
      </c>
      <c r="AA121" s="115">
        <f t="shared" si="67"/>
        <v>8455701</v>
      </c>
      <c r="AB121" s="115">
        <v>2887066</v>
      </c>
      <c r="AC121" s="249">
        <f t="shared" si="68"/>
        <v>34.143425837786836</v>
      </c>
      <c r="AD121" s="115">
        <v>62911</v>
      </c>
      <c r="AE121" s="249">
        <f t="shared" si="69"/>
        <v>0.74400691320565848</v>
      </c>
      <c r="AF121" s="115">
        <v>0</v>
      </c>
      <c r="AG121" s="249">
        <f t="shared" si="70"/>
        <v>0</v>
      </c>
      <c r="AH121" s="115">
        <v>292912</v>
      </c>
      <c r="AI121" s="114"/>
      <c r="AJ121" s="115">
        <v>17080</v>
      </c>
      <c r="AK121" s="115">
        <f t="shared" si="71"/>
        <v>17080</v>
      </c>
      <c r="AL121" s="115">
        <f t="shared" si="72"/>
        <v>17080</v>
      </c>
      <c r="AM121" s="115">
        <f t="shared" si="73"/>
        <v>17080</v>
      </c>
      <c r="AN121" s="115">
        <f t="shared" si="74"/>
        <v>17080</v>
      </c>
      <c r="AO121" s="115">
        <f t="shared" si="75"/>
        <v>17080</v>
      </c>
    </row>
    <row r="122" spans="1:41" x14ac:dyDescent="0.2">
      <c r="A122" s="117">
        <v>69</v>
      </c>
      <c r="B122" s="117" t="s">
        <v>185</v>
      </c>
      <c r="C122" s="118">
        <v>8411027</v>
      </c>
      <c r="D122" s="119">
        <f t="shared" si="57"/>
        <v>141.68087794360409</v>
      </c>
      <c r="E122" s="169"/>
      <c r="F122" s="119">
        <f t="shared" si="58"/>
        <v>60.139071584869221</v>
      </c>
      <c r="G122" s="118">
        <v>8411027</v>
      </c>
      <c r="H122" s="118">
        <v>6012516</v>
      </c>
      <c r="I122" s="119">
        <f t="shared" si="59"/>
        <v>101.27877909914766</v>
      </c>
      <c r="J122" s="169"/>
      <c r="K122" s="119">
        <f t="shared" si="60"/>
        <v>41.179694856843987</v>
      </c>
      <c r="L122" s="118">
        <v>5346085</v>
      </c>
      <c r="M122" s="119">
        <f t="shared" si="61"/>
        <v>90.052976451167339</v>
      </c>
      <c r="N122" s="169"/>
      <c r="O122" s="119">
        <f t="shared" si="62"/>
        <v>71.579909926965399</v>
      </c>
      <c r="P122" s="118">
        <v>5346085</v>
      </c>
      <c r="Q122" s="118">
        <v>0</v>
      </c>
      <c r="R122" s="118">
        <v>0</v>
      </c>
      <c r="S122" s="118">
        <v>250070</v>
      </c>
      <c r="T122" s="123">
        <f t="shared" si="63"/>
        <v>4.212343765791867</v>
      </c>
      <c r="U122" s="169"/>
      <c r="V122" s="123">
        <f t="shared" si="64"/>
        <v>21.537796129706575</v>
      </c>
      <c r="W122" s="118">
        <v>2599551</v>
      </c>
      <c r="X122" s="119">
        <f t="shared" si="65"/>
        <v>43.788549001111747</v>
      </c>
      <c r="Y122" s="169"/>
      <c r="Z122" s="119">
        <f t="shared" si="66"/>
        <v>87.819599519399176</v>
      </c>
      <c r="AA122" s="118">
        <f t="shared" si="67"/>
        <v>22619249</v>
      </c>
      <c r="AB122" s="118">
        <v>5799186</v>
      </c>
      <c r="AC122" s="123">
        <f t="shared" si="68"/>
        <v>25.638278264676252</v>
      </c>
      <c r="AD122" s="118">
        <v>218394</v>
      </c>
      <c r="AE122" s="123">
        <f t="shared" si="69"/>
        <v>0.96552277221936056</v>
      </c>
      <c r="AF122" s="118">
        <v>0</v>
      </c>
      <c r="AG122" s="123">
        <f t="shared" si="70"/>
        <v>0</v>
      </c>
      <c r="AH122" s="118">
        <v>1573469</v>
      </c>
      <c r="AI122" s="117"/>
      <c r="AJ122" s="118">
        <v>59366</v>
      </c>
      <c r="AK122" s="118">
        <f t="shared" si="71"/>
        <v>59366</v>
      </c>
      <c r="AL122" s="118">
        <f t="shared" si="72"/>
        <v>59366</v>
      </c>
      <c r="AM122" s="118">
        <f t="shared" si="73"/>
        <v>59366</v>
      </c>
      <c r="AN122" s="118">
        <f t="shared" si="74"/>
        <v>59366</v>
      </c>
      <c r="AO122" s="118">
        <f t="shared" si="75"/>
        <v>59366</v>
      </c>
    </row>
    <row r="123" spans="1:41" x14ac:dyDescent="0.2">
      <c r="A123" s="114">
        <v>70</v>
      </c>
      <c r="B123" s="114" t="s">
        <v>187</v>
      </c>
      <c r="C123" s="115">
        <v>6681374</v>
      </c>
      <c r="D123" s="116">
        <f t="shared" si="57"/>
        <v>213.02005420054201</v>
      </c>
      <c r="F123" s="116">
        <f t="shared" si="58"/>
        <v>90.420305651115811</v>
      </c>
      <c r="G123" s="115">
        <v>6681374</v>
      </c>
      <c r="H123" s="115">
        <v>1540577</v>
      </c>
      <c r="I123" s="116">
        <f t="shared" si="59"/>
        <v>49.117710824167062</v>
      </c>
      <c r="K123" s="116">
        <f t="shared" si="60"/>
        <v>19.971136715874227</v>
      </c>
      <c r="L123" s="115">
        <v>957171</v>
      </c>
      <c r="M123" s="116">
        <f t="shared" si="61"/>
        <v>30.51716881874701</v>
      </c>
      <c r="O123" s="116">
        <f t="shared" si="62"/>
        <v>24.257012720245203</v>
      </c>
      <c r="P123" s="115">
        <v>0</v>
      </c>
      <c r="Q123" s="115">
        <v>957171</v>
      </c>
      <c r="R123" s="115">
        <v>0</v>
      </c>
      <c r="S123" s="115">
        <v>336071</v>
      </c>
      <c r="T123" s="249">
        <f t="shared" si="63"/>
        <v>10.714841383707954</v>
      </c>
      <c r="V123" s="249">
        <f t="shared" si="64"/>
        <v>54.78519373431584</v>
      </c>
      <c r="W123" s="115">
        <v>3143409</v>
      </c>
      <c r="X123" s="116">
        <f t="shared" si="65"/>
        <v>100.22027737924438</v>
      </c>
      <c r="Z123" s="116">
        <f t="shared" si="66"/>
        <v>200.99557587406895</v>
      </c>
      <c r="AA123" s="115">
        <f t="shared" si="67"/>
        <v>12658602</v>
      </c>
      <c r="AB123" s="115">
        <v>1766640</v>
      </c>
      <c r="AC123" s="249">
        <f t="shared" si="68"/>
        <v>13.956043487266603</v>
      </c>
      <c r="AD123" s="115">
        <v>222311</v>
      </c>
      <c r="AE123" s="249">
        <f t="shared" si="69"/>
        <v>1.7562049900929029</v>
      </c>
      <c r="AF123" s="115">
        <v>0</v>
      </c>
      <c r="AG123" s="249">
        <f t="shared" si="70"/>
        <v>0</v>
      </c>
      <c r="AH123" s="115">
        <v>964421</v>
      </c>
      <c r="AI123" s="114"/>
      <c r="AJ123" s="115">
        <v>31365</v>
      </c>
      <c r="AK123" s="115">
        <f t="shared" si="71"/>
        <v>31365</v>
      </c>
      <c r="AL123" s="115">
        <f t="shared" si="72"/>
        <v>31365</v>
      </c>
      <c r="AM123" s="115">
        <f t="shared" si="73"/>
        <v>31365</v>
      </c>
      <c r="AN123" s="115">
        <f t="shared" si="74"/>
        <v>31365</v>
      </c>
      <c r="AO123" s="115">
        <f t="shared" si="75"/>
        <v>31365</v>
      </c>
    </row>
    <row r="124" spans="1:41" x14ac:dyDescent="0.2">
      <c r="A124" s="117">
        <v>71</v>
      </c>
      <c r="B124" s="117" t="s">
        <v>189</v>
      </c>
      <c r="C124" s="118">
        <v>3030110</v>
      </c>
      <c r="D124" s="119">
        <f t="shared" si="57"/>
        <v>138.00828930588449</v>
      </c>
      <c r="E124" s="169"/>
      <c r="F124" s="119">
        <f t="shared" si="58"/>
        <v>58.580173346862018</v>
      </c>
      <c r="G124" s="118">
        <v>3030110</v>
      </c>
      <c r="H124" s="118">
        <v>1434481</v>
      </c>
      <c r="I124" s="119">
        <f t="shared" si="59"/>
        <v>65.334350519220266</v>
      </c>
      <c r="J124" s="169"/>
      <c r="K124" s="119">
        <f t="shared" si="60"/>
        <v>26.564781309396924</v>
      </c>
      <c r="L124" s="118">
        <v>5009780</v>
      </c>
      <c r="M124" s="119">
        <f t="shared" si="61"/>
        <v>228.17361996720715</v>
      </c>
      <c r="N124" s="169"/>
      <c r="O124" s="119">
        <f t="shared" si="62"/>
        <v>181.36709977397535</v>
      </c>
      <c r="P124" s="118">
        <v>0</v>
      </c>
      <c r="Q124" s="118">
        <v>4104138</v>
      </c>
      <c r="R124" s="118">
        <v>0</v>
      </c>
      <c r="S124" s="118">
        <v>187368</v>
      </c>
      <c r="T124" s="123">
        <f t="shared" si="63"/>
        <v>8.5337948624521776</v>
      </c>
      <c r="U124" s="169"/>
      <c r="V124" s="123">
        <f t="shared" si="64"/>
        <v>43.63346017788281</v>
      </c>
      <c r="W124" s="118">
        <v>207367</v>
      </c>
      <c r="X124" s="119">
        <f t="shared" si="65"/>
        <v>9.4446620513754791</v>
      </c>
      <c r="Y124" s="169"/>
      <c r="Z124" s="119">
        <f t="shared" si="66"/>
        <v>18.941628756111637</v>
      </c>
      <c r="AA124" s="118">
        <f t="shared" si="67"/>
        <v>9869106</v>
      </c>
      <c r="AB124" s="118">
        <v>2854492</v>
      </c>
      <c r="AC124" s="123">
        <f t="shared" si="68"/>
        <v>28.923511410253372</v>
      </c>
      <c r="AD124" s="118">
        <v>481837</v>
      </c>
      <c r="AE124" s="123">
        <f t="shared" si="69"/>
        <v>4.8822760643162617</v>
      </c>
      <c r="AF124" s="118">
        <v>0</v>
      </c>
      <c r="AG124" s="123">
        <f t="shared" si="70"/>
        <v>0</v>
      </c>
      <c r="AH124" s="118">
        <v>1269191</v>
      </c>
      <c r="AI124" s="117"/>
      <c r="AJ124" s="118">
        <v>21956</v>
      </c>
      <c r="AK124" s="118">
        <f t="shared" si="71"/>
        <v>21956</v>
      </c>
      <c r="AL124" s="118">
        <f t="shared" si="72"/>
        <v>21956</v>
      </c>
      <c r="AM124" s="118">
        <f t="shared" si="73"/>
        <v>21956</v>
      </c>
      <c r="AN124" s="118">
        <f t="shared" si="74"/>
        <v>21956</v>
      </c>
      <c r="AO124" s="118">
        <f t="shared" si="75"/>
        <v>21956</v>
      </c>
    </row>
    <row r="125" spans="1:41" x14ac:dyDescent="0.2">
      <c r="A125" s="114">
        <v>72</v>
      </c>
      <c r="B125" s="114" t="s">
        <v>191</v>
      </c>
      <c r="C125" s="115">
        <v>8197566</v>
      </c>
      <c r="D125" s="116">
        <f t="shared" si="57"/>
        <v>189.34209493013049</v>
      </c>
      <c r="F125" s="116">
        <f t="shared" si="58"/>
        <v>80.369757488125856</v>
      </c>
      <c r="G125" s="115">
        <v>0</v>
      </c>
      <c r="H125" s="115">
        <v>5114424</v>
      </c>
      <c r="I125" s="116">
        <f t="shared" si="59"/>
        <v>118.12966855295069</v>
      </c>
      <c r="K125" s="116">
        <f t="shared" si="60"/>
        <v>48.031223794556666</v>
      </c>
      <c r="L125" s="115">
        <v>6103774</v>
      </c>
      <c r="M125" s="116">
        <f t="shared" si="61"/>
        <v>140.98103707125534</v>
      </c>
      <c r="O125" s="116">
        <f t="shared" si="62"/>
        <v>112.06081500751787</v>
      </c>
      <c r="P125" s="115">
        <v>0</v>
      </c>
      <c r="Q125" s="115">
        <v>2353529</v>
      </c>
      <c r="R125" s="115">
        <v>1118385</v>
      </c>
      <c r="S125" s="115">
        <v>958867</v>
      </c>
      <c r="T125" s="249">
        <f t="shared" si="63"/>
        <v>22.147291835084882</v>
      </c>
      <c r="V125" s="249">
        <f t="shared" si="64"/>
        <v>113.23953667857936</v>
      </c>
      <c r="W125" s="115">
        <v>2544415</v>
      </c>
      <c r="X125" s="116">
        <f t="shared" si="65"/>
        <v>58.769257420025404</v>
      </c>
      <c r="Z125" s="116">
        <f t="shared" si="66"/>
        <v>117.86397970273177</v>
      </c>
      <c r="AA125" s="115">
        <f t="shared" si="67"/>
        <v>22919046</v>
      </c>
      <c r="AB125" s="115">
        <v>4000714</v>
      </c>
      <c r="AC125" s="249">
        <f t="shared" si="68"/>
        <v>17.455848729480277</v>
      </c>
      <c r="AD125" s="115">
        <v>1964210</v>
      </c>
      <c r="AE125" s="249">
        <f t="shared" si="69"/>
        <v>8.570208376037991</v>
      </c>
      <c r="AF125" s="115">
        <v>0</v>
      </c>
      <c r="AG125" s="249">
        <f t="shared" si="70"/>
        <v>0</v>
      </c>
      <c r="AH125" s="115">
        <v>1579078</v>
      </c>
      <c r="AI125" s="114"/>
      <c r="AJ125" s="115">
        <v>43295</v>
      </c>
      <c r="AK125" s="115">
        <f t="shared" si="71"/>
        <v>43295</v>
      </c>
      <c r="AL125" s="115">
        <f t="shared" si="72"/>
        <v>43295</v>
      </c>
      <c r="AM125" s="115">
        <f t="shared" si="73"/>
        <v>43295</v>
      </c>
      <c r="AN125" s="115">
        <f t="shared" si="74"/>
        <v>43295</v>
      </c>
      <c r="AO125" s="115">
        <f t="shared" si="75"/>
        <v>43295</v>
      </c>
    </row>
    <row r="126" spans="1:41" x14ac:dyDescent="0.2">
      <c r="A126" s="117">
        <v>73</v>
      </c>
      <c r="B126" s="117" t="s">
        <v>193</v>
      </c>
      <c r="C126" s="118">
        <v>130087000</v>
      </c>
      <c r="D126" s="119">
        <f t="shared" si="57"/>
        <v>265.30770407382857</v>
      </c>
      <c r="E126" s="169"/>
      <c r="F126" s="119">
        <f t="shared" si="58"/>
        <v>112.61476664242782</v>
      </c>
      <c r="G126" s="118">
        <v>0</v>
      </c>
      <c r="H126" s="118">
        <v>145113000</v>
      </c>
      <c r="I126" s="119">
        <f t="shared" si="59"/>
        <v>295.95268444399125</v>
      </c>
      <c r="J126" s="169"/>
      <c r="K126" s="119">
        <f t="shared" si="60"/>
        <v>120.33361130406799</v>
      </c>
      <c r="L126" s="118">
        <v>59757000</v>
      </c>
      <c r="M126" s="119">
        <f t="shared" si="61"/>
        <v>121.87222760414011</v>
      </c>
      <c r="N126" s="169"/>
      <c r="O126" s="119">
        <f t="shared" si="62"/>
        <v>96.871901610420252</v>
      </c>
      <c r="P126" s="118">
        <v>0</v>
      </c>
      <c r="Q126" s="118">
        <v>51941000</v>
      </c>
      <c r="R126" s="118">
        <v>1593000</v>
      </c>
      <c r="S126" s="118">
        <v>22121000</v>
      </c>
      <c r="T126" s="123">
        <f t="shared" si="63"/>
        <v>45.11497476163769</v>
      </c>
      <c r="U126" s="169"/>
      <c r="V126" s="123">
        <f t="shared" si="64"/>
        <v>230.67374906671395</v>
      </c>
      <c r="W126" s="118">
        <v>18440000</v>
      </c>
      <c r="X126" s="119">
        <f t="shared" si="65"/>
        <v>37.607709172487638</v>
      </c>
      <c r="Y126" s="169"/>
      <c r="Z126" s="119">
        <f t="shared" si="66"/>
        <v>75.423690295973216</v>
      </c>
      <c r="AA126" s="118">
        <f t="shared" si="67"/>
        <v>375518000</v>
      </c>
      <c r="AB126" s="118">
        <v>21781000</v>
      </c>
      <c r="AC126" s="123">
        <f t="shared" si="68"/>
        <v>5.8002545816711848</v>
      </c>
      <c r="AD126" s="118">
        <v>945000</v>
      </c>
      <c r="AE126" s="123">
        <f t="shared" si="69"/>
        <v>0.25165238417332858</v>
      </c>
      <c r="AF126" s="118">
        <v>1029000</v>
      </c>
      <c r="AG126" s="123">
        <f t="shared" si="70"/>
        <v>0.27402148498873558</v>
      </c>
      <c r="AH126" s="118">
        <v>8875000</v>
      </c>
      <c r="AI126" s="117"/>
      <c r="AJ126" s="118">
        <v>490325</v>
      </c>
      <c r="AK126" s="118">
        <f t="shared" si="71"/>
        <v>490325</v>
      </c>
      <c r="AL126" s="118">
        <f t="shared" si="72"/>
        <v>490325</v>
      </c>
      <c r="AM126" s="118">
        <f t="shared" si="73"/>
        <v>490325</v>
      </c>
      <c r="AN126" s="118">
        <f t="shared" si="74"/>
        <v>490325</v>
      </c>
      <c r="AO126" s="118">
        <f t="shared" si="75"/>
        <v>490325</v>
      </c>
    </row>
    <row r="127" spans="1:41" x14ac:dyDescent="0.2">
      <c r="A127" s="114">
        <v>74</v>
      </c>
      <c r="B127" s="114" t="s">
        <v>195</v>
      </c>
      <c r="C127" s="115">
        <v>0</v>
      </c>
      <c r="D127" s="116">
        <f t="shared" si="57"/>
        <v>0</v>
      </c>
      <c r="F127" s="116">
        <f t="shared" si="58"/>
        <v>0</v>
      </c>
      <c r="G127" s="115">
        <v>0</v>
      </c>
      <c r="H127" s="115">
        <v>0</v>
      </c>
      <c r="I127" s="116">
        <f t="shared" si="59"/>
        <v>0</v>
      </c>
      <c r="K127" s="116">
        <f t="shared" si="60"/>
        <v>0</v>
      </c>
      <c r="L127" s="115">
        <v>0</v>
      </c>
      <c r="M127" s="116">
        <f t="shared" si="61"/>
        <v>0</v>
      </c>
      <c r="O127" s="116">
        <f t="shared" si="62"/>
        <v>0</v>
      </c>
      <c r="P127" s="115">
        <v>0</v>
      </c>
      <c r="Q127" s="115">
        <v>0</v>
      </c>
      <c r="R127" s="115">
        <v>0</v>
      </c>
      <c r="S127" s="115">
        <v>0</v>
      </c>
      <c r="T127" s="249">
        <f t="shared" si="63"/>
        <v>0</v>
      </c>
      <c r="V127" s="249">
        <f t="shared" si="64"/>
        <v>0</v>
      </c>
      <c r="W127" s="115">
        <v>0</v>
      </c>
      <c r="X127" s="116">
        <f t="shared" si="65"/>
        <v>0</v>
      </c>
      <c r="Z127" s="116">
        <f t="shared" si="66"/>
        <v>0</v>
      </c>
      <c r="AA127" s="115">
        <f t="shared" si="67"/>
        <v>0</v>
      </c>
      <c r="AB127" s="115">
        <v>0</v>
      </c>
      <c r="AC127" s="249">
        <f t="shared" si="68"/>
        <v>0</v>
      </c>
      <c r="AD127" s="115">
        <v>0</v>
      </c>
      <c r="AE127" s="249">
        <f t="shared" si="69"/>
        <v>0</v>
      </c>
      <c r="AF127" s="115">
        <v>0</v>
      </c>
      <c r="AG127" s="249">
        <f t="shared" si="70"/>
        <v>0</v>
      </c>
      <c r="AH127" s="115">
        <v>0</v>
      </c>
      <c r="AI127" s="114"/>
      <c r="AJ127" s="115">
        <v>0</v>
      </c>
      <c r="AK127" s="115">
        <f t="shared" si="71"/>
        <v>0</v>
      </c>
      <c r="AL127" s="115">
        <f t="shared" si="72"/>
        <v>0</v>
      </c>
      <c r="AM127" s="115">
        <f t="shared" si="73"/>
        <v>0</v>
      </c>
      <c r="AN127" s="115">
        <f t="shared" si="74"/>
        <v>0</v>
      </c>
      <c r="AO127" s="115">
        <f t="shared" si="75"/>
        <v>0</v>
      </c>
    </row>
    <row r="128" spans="1:41" x14ac:dyDescent="0.2">
      <c r="A128" s="117">
        <v>75</v>
      </c>
      <c r="B128" s="117" t="s">
        <v>197</v>
      </c>
      <c r="C128" s="118">
        <v>1470393</v>
      </c>
      <c r="D128" s="119">
        <f t="shared" si="57"/>
        <v>198.86299702461454</v>
      </c>
      <c r="E128" s="169"/>
      <c r="F128" s="119">
        <f t="shared" si="58"/>
        <v>84.411080642832886</v>
      </c>
      <c r="G128" s="118">
        <v>1470393</v>
      </c>
      <c r="H128" s="118">
        <v>1698145</v>
      </c>
      <c r="I128" s="119">
        <f t="shared" si="59"/>
        <v>229.66526913713821</v>
      </c>
      <c r="J128" s="169"/>
      <c r="K128" s="119">
        <f t="shared" si="60"/>
        <v>93.381316267880393</v>
      </c>
      <c r="L128" s="118">
        <v>581442</v>
      </c>
      <c r="M128" s="119">
        <f t="shared" si="61"/>
        <v>78.637002975385442</v>
      </c>
      <c r="N128" s="169"/>
      <c r="O128" s="119">
        <f t="shared" si="62"/>
        <v>62.505758407185155</v>
      </c>
      <c r="P128" s="118">
        <v>0</v>
      </c>
      <c r="Q128" s="118">
        <v>581442</v>
      </c>
      <c r="R128" s="118">
        <v>0</v>
      </c>
      <c r="S128" s="118">
        <v>225033</v>
      </c>
      <c r="T128" s="123">
        <f t="shared" si="63"/>
        <v>30.434541520151473</v>
      </c>
      <c r="U128" s="169"/>
      <c r="V128" s="123">
        <f t="shared" si="64"/>
        <v>155.61240653845073</v>
      </c>
      <c r="W128" s="118">
        <v>670367</v>
      </c>
      <c r="X128" s="119">
        <f t="shared" si="65"/>
        <v>90.663646199621311</v>
      </c>
      <c r="Y128" s="169"/>
      <c r="Z128" s="119">
        <f t="shared" si="66"/>
        <v>181.82938877506749</v>
      </c>
      <c r="AA128" s="118">
        <f t="shared" si="67"/>
        <v>4645380</v>
      </c>
      <c r="AB128" s="118">
        <v>1107664</v>
      </c>
      <c r="AC128" s="123">
        <f t="shared" si="68"/>
        <v>23.844421769586127</v>
      </c>
      <c r="AD128" s="118">
        <v>535907</v>
      </c>
      <c r="AE128" s="123">
        <f t="shared" si="69"/>
        <v>11.536343636042693</v>
      </c>
      <c r="AF128" s="118">
        <v>0</v>
      </c>
      <c r="AG128" s="123">
        <f t="shared" si="70"/>
        <v>0</v>
      </c>
      <c r="AH128" s="118">
        <v>127579</v>
      </c>
      <c r="AI128" s="117"/>
      <c r="AJ128" s="118">
        <v>7394</v>
      </c>
      <c r="AK128" s="118">
        <f t="shared" si="71"/>
        <v>7394</v>
      </c>
      <c r="AL128" s="118">
        <f t="shared" si="72"/>
        <v>7394</v>
      </c>
      <c r="AM128" s="118">
        <f t="shared" si="73"/>
        <v>7394</v>
      </c>
      <c r="AN128" s="118">
        <f t="shared" si="74"/>
        <v>7394</v>
      </c>
      <c r="AO128" s="118">
        <f t="shared" si="75"/>
        <v>7394</v>
      </c>
    </row>
    <row r="129" spans="1:41" x14ac:dyDescent="0.2">
      <c r="A129" s="114">
        <v>76</v>
      </c>
      <c r="B129" s="114" t="s">
        <v>70</v>
      </c>
      <c r="C129" s="115">
        <v>1798492</v>
      </c>
      <c r="D129" s="116">
        <f t="shared" si="57"/>
        <v>196.23480632842336</v>
      </c>
      <c r="F129" s="116">
        <f t="shared" si="58"/>
        <v>83.295496446073159</v>
      </c>
      <c r="G129" s="115">
        <v>1798492</v>
      </c>
      <c r="H129" s="115">
        <v>1600606</v>
      </c>
      <c r="I129" s="116">
        <f t="shared" si="59"/>
        <v>174.64331696672122</v>
      </c>
      <c r="K129" s="116">
        <f t="shared" si="60"/>
        <v>71.009529986891295</v>
      </c>
      <c r="L129" s="115">
        <v>2899056</v>
      </c>
      <c r="M129" s="116">
        <f t="shared" si="61"/>
        <v>316.31816693944353</v>
      </c>
      <c r="O129" s="116">
        <f t="shared" si="62"/>
        <v>251.43006694582905</v>
      </c>
      <c r="P129" s="115">
        <v>0</v>
      </c>
      <c r="Q129" s="115">
        <v>2899056</v>
      </c>
      <c r="R129" s="115">
        <v>0</v>
      </c>
      <c r="S129" s="115">
        <v>78134</v>
      </c>
      <c r="T129" s="249">
        <f t="shared" si="63"/>
        <v>8.5252591380250955</v>
      </c>
      <c r="V129" s="249">
        <f t="shared" si="64"/>
        <v>43.589816851803207</v>
      </c>
      <c r="W129" s="115">
        <v>236096</v>
      </c>
      <c r="X129" s="116">
        <f t="shared" si="65"/>
        <v>25.76061102018549</v>
      </c>
      <c r="Z129" s="116">
        <f t="shared" si="66"/>
        <v>51.663884617649103</v>
      </c>
      <c r="AA129" s="115">
        <f t="shared" si="67"/>
        <v>6612384</v>
      </c>
      <c r="AB129" s="115">
        <v>1582590</v>
      </c>
      <c r="AC129" s="249">
        <f t="shared" si="68"/>
        <v>23.93372798675939</v>
      </c>
      <c r="AD129" s="115">
        <v>342105</v>
      </c>
      <c r="AE129" s="249">
        <f t="shared" si="69"/>
        <v>5.1737013458383547</v>
      </c>
      <c r="AF129" s="115">
        <v>0</v>
      </c>
      <c r="AG129" s="249">
        <f t="shared" si="70"/>
        <v>0</v>
      </c>
      <c r="AH129" s="115">
        <v>2079849</v>
      </c>
      <c r="AI129" s="114"/>
      <c r="AJ129" s="115">
        <v>9165</v>
      </c>
      <c r="AK129" s="115">
        <f t="shared" si="71"/>
        <v>9165</v>
      </c>
      <c r="AL129" s="115">
        <f t="shared" si="72"/>
        <v>9165</v>
      </c>
      <c r="AM129" s="115">
        <f t="shared" si="73"/>
        <v>9165</v>
      </c>
      <c r="AN129" s="115">
        <f t="shared" si="74"/>
        <v>9165</v>
      </c>
      <c r="AO129" s="115">
        <f t="shared" si="75"/>
        <v>9165</v>
      </c>
    </row>
    <row r="130" spans="1:41" x14ac:dyDescent="0.2">
      <c r="A130" s="117">
        <v>77</v>
      </c>
      <c r="B130" s="117" t="s">
        <v>72</v>
      </c>
      <c r="C130" s="118">
        <v>17640583</v>
      </c>
      <c r="D130" s="119">
        <f t="shared" si="57"/>
        <v>182.60527922985352</v>
      </c>
      <c r="E130" s="169"/>
      <c r="F130" s="119">
        <f t="shared" si="58"/>
        <v>77.510191345302431</v>
      </c>
      <c r="G130" s="118">
        <v>0</v>
      </c>
      <c r="H130" s="118">
        <v>24802565</v>
      </c>
      <c r="I130" s="119">
        <f t="shared" si="59"/>
        <v>256.74204233735315</v>
      </c>
      <c r="J130" s="169"/>
      <c r="K130" s="119">
        <f t="shared" si="60"/>
        <v>104.39066361596869</v>
      </c>
      <c r="L130" s="118">
        <v>16135773</v>
      </c>
      <c r="M130" s="119">
        <f t="shared" si="61"/>
        <v>167.02834221831168</v>
      </c>
      <c r="N130" s="169"/>
      <c r="O130" s="119">
        <f t="shared" si="62"/>
        <v>132.7648919824473</v>
      </c>
      <c r="P130" s="118">
        <v>11088145</v>
      </c>
      <c r="Q130" s="118">
        <v>4218133</v>
      </c>
      <c r="R130" s="118">
        <v>829495</v>
      </c>
      <c r="S130" s="118">
        <v>1108558</v>
      </c>
      <c r="T130" s="123">
        <f t="shared" si="63"/>
        <v>11.475161741110709</v>
      </c>
      <c r="U130" s="169"/>
      <c r="V130" s="123">
        <f t="shared" si="64"/>
        <v>58.672726604731466</v>
      </c>
      <c r="W130" s="118">
        <v>4096064</v>
      </c>
      <c r="X130" s="119">
        <f t="shared" si="65"/>
        <v>42.400124217173023</v>
      </c>
      <c r="Y130" s="169"/>
      <c r="Z130" s="119">
        <f t="shared" si="66"/>
        <v>85.035060838174289</v>
      </c>
      <c r="AA130" s="118">
        <f t="shared" si="67"/>
        <v>63783543</v>
      </c>
      <c r="AB130" s="118">
        <v>9979276</v>
      </c>
      <c r="AC130" s="123">
        <f t="shared" si="68"/>
        <v>15.645534146637166</v>
      </c>
      <c r="AD130" s="118">
        <v>245088</v>
      </c>
      <c r="AE130" s="123">
        <f t="shared" si="69"/>
        <v>0.38424958613540799</v>
      </c>
      <c r="AF130" s="118">
        <v>1157000</v>
      </c>
      <c r="AG130" s="123">
        <f t="shared" si="70"/>
        <v>1.8139475256180111</v>
      </c>
      <c r="AH130" s="118">
        <v>7372463</v>
      </c>
      <c r="AI130" s="117"/>
      <c r="AJ130" s="118">
        <v>96605</v>
      </c>
      <c r="AK130" s="118">
        <f t="shared" si="71"/>
        <v>96605</v>
      </c>
      <c r="AL130" s="118">
        <f t="shared" si="72"/>
        <v>96605</v>
      </c>
      <c r="AM130" s="118">
        <f t="shared" si="73"/>
        <v>96605</v>
      </c>
      <c r="AN130" s="118">
        <f t="shared" si="74"/>
        <v>96605</v>
      </c>
      <c r="AO130" s="118">
        <f t="shared" si="75"/>
        <v>96605</v>
      </c>
    </row>
    <row r="131" spans="1:41" x14ac:dyDescent="0.2">
      <c r="A131" s="114">
        <v>78</v>
      </c>
      <c r="B131" s="114" t="s">
        <v>201</v>
      </c>
      <c r="C131" s="115">
        <v>4363791</v>
      </c>
      <c r="D131" s="116">
        <f t="shared" si="57"/>
        <v>193.96350786736599</v>
      </c>
      <c r="F131" s="116">
        <f t="shared" si="58"/>
        <v>82.331401765671018</v>
      </c>
      <c r="G131" s="115">
        <v>4363791</v>
      </c>
      <c r="H131" s="115">
        <v>6182790</v>
      </c>
      <c r="I131" s="116">
        <f t="shared" si="59"/>
        <v>274.81509467508221</v>
      </c>
      <c r="K131" s="116">
        <f t="shared" si="60"/>
        <v>111.73912088430593</v>
      </c>
      <c r="L131" s="115">
        <v>4442148</v>
      </c>
      <c r="M131" s="116">
        <f t="shared" si="61"/>
        <v>197.44635078673659</v>
      </c>
      <c r="O131" s="116">
        <f t="shared" si="62"/>
        <v>156.94308574449582</v>
      </c>
      <c r="P131" s="115">
        <v>0</v>
      </c>
      <c r="Q131" s="115">
        <v>4192032</v>
      </c>
      <c r="R131" s="115">
        <v>3755</v>
      </c>
      <c r="S131" s="115">
        <v>262393</v>
      </c>
      <c r="T131" s="249">
        <f t="shared" si="63"/>
        <v>11.662947817583785</v>
      </c>
      <c r="V131" s="249">
        <f t="shared" si="64"/>
        <v>59.632880489587592</v>
      </c>
      <c r="W131" s="115">
        <v>623753</v>
      </c>
      <c r="X131" s="116">
        <f t="shared" si="65"/>
        <v>27.724819983998579</v>
      </c>
      <c r="Z131" s="116">
        <f t="shared" si="66"/>
        <v>55.60318035841685</v>
      </c>
      <c r="AA131" s="115">
        <f t="shared" si="67"/>
        <v>15874875</v>
      </c>
      <c r="AB131" s="115">
        <v>3588385</v>
      </c>
      <c r="AC131" s="249">
        <f t="shared" si="68"/>
        <v>22.604177985653433</v>
      </c>
      <c r="AD131" s="115">
        <v>95608</v>
      </c>
      <c r="AE131" s="249">
        <f t="shared" si="69"/>
        <v>0.6022598603138607</v>
      </c>
      <c r="AF131" s="115">
        <v>124015</v>
      </c>
      <c r="AG131" s="249">
        <f t="shared" si="70"/>
        <v>0.78120300159843781</v>
      </c>
      <c r="AH131" s="115">
        <v>279284</v>
      </c>
      <c r="AI131" s="114"/>
      <c r="AJ131" s="115">
        <v>22498</v>
      </c>
      <c r="AK131" s="115">
        <f t="shared" si="71"/>
        <v>22498</v>
      </c>
      <c r="AL131" s="115">
        <f t="shared" si="72"/>
        <v>22498</v>
      </c>
      <c r="AM131" s="115">
        <f t="shared" si="73"/>
        <v>22498</v>
      </c>
      <c r="AN131" s="115">
        <f t="shared" si="74"/>
        <v>22498</v>
      </c>
      <c r="AO131" s="115">
        <f t="shared" si="75"/>
        <v>22498</v>
      </c>
    </row>
    <row r="132" spans="1:41" x14ac:dyDescent="0.2">
      <c r="A132" s="117">
        <v>79</v>
      </c>
      <c r="B132" s="117" t="s">
        <v>203</v>
      </c>
      <c r="C132" s="118">
        <v>7311104</v>
      </c>
      <c r="D132" s="119">
        <f t="shared" si="57"/>
        <v>86.882838774079318</v>
      </c>
      <c r="E132" s="169"/>
      <c r="F132" s="119">
        <f t="shared" si="58"/>
        <v>36.879029381867845</v>
      </c>
      <c r="G132" s="118">
        <v>7311104</v>
      </c>
      <c r="H132" s="118">
        <v>15970450</v>
      </c>
      <c r="I132" s="119">
        <f t="shared" si="59"/>
        <v>189.78775743027251</v>
      </c>
      <c r="J132" s="169"/>
      <c r="K132" s="119">
        <f t="shared" si="60"/>
        <v>77.167221090732141</v>
      </c>
      <c r="L132" s="118">
        <v>12341445</v>
      </c>
      <c r="M132" s="119">
        <f t="shared" si="61"/>
        <v>146.66181416297283</v>
      </c>
      <c r="N132" s="169"/>
      <c r="O132" s="119">
        <f t="shared" si="62"/>
        <v>116.57626278686814</v>
      </c>
      <c r="P132" s="118">
        <v>8621234</v>
      </c>
      <c r="Q132" s="118">
        <v>1920561</v>
      </c>
      <c r="R132" s="118">
        <v>1799650</v>
      </c>
      <c r="S132" s="118">
        <v>844098</v>
      </c>
      <c r="T132" s="123">
        <f t="shared" si="63"/>
        <v>10.030992644000523</v>
      </c>
      <c r="U132" s="169"/>
      <c r="V132" s="123">
        <f t="shared" si="64"/>
        <v>51.288661742082631</v>
      </c>
      <c r="W132" s="118">
        <v>4602379</v>
      </c>
      <c r="X132" s="119">
        <f t="shared" si="65"/>
        <v>54.693210852178872</v>
      </c>
      <c r="Y132" s="169"/>
      <c r="Z132" s="119">
        <f t="shared" si="66"/>
        <v>109.6893133715497</v>
      </c>
      <c r="AA132" s="118">
        <f t="shared" si="67"/>
        <v>41069476</v>
      </c>
      <c r="AB132" s="118">
        <v>9797312</v>
      </c>
      <c r="AC132" s="123">
        <f t="shared" si="68"/>
        <v>23.855458978828949</v>
      </c>
      <c r="AD132" s="118">
        <v>377007</v>
      </c>
      <c r="AE132" s="123">
        <f t="shared" si="69"/>
        <v>0.9179737282257997</v>
      </c>
      <c r="AF132" s="118">
        <v>6670963</v>
      </c>
      <c r="AG132" s="123">
        <f t="shared" si="70"/>
        <v>16.243116907554409</v>
      </c>
      <c r="AH132" s="118">
        <v>3708650</v>
      </c>
      <c r="AI132" s="117"/>
      <c r="AJ132" s="118">
        <v>84149</v>
      </c>
      <c r="AK132" s="118">
        <f t="shared" si="71"/>
        <v>84149</v>
      </c>
      <c r="AL132" s="118">
        <f t="shared" si="72"/>
        <v>84149</v>
      </c>
      <c r="AM132" s="118">
        <f t="shared" si="73"/>
        <v>84149</v>
      </c>
      <c r="AN132" s="118">
        <f t="shared" si="74"/>
        <v>84149</v>
      </c>
      <c r="AO132" s="118">
        <f t="shared" si="75"/>
        <v>84149</v>
      </c>
    </row>
    <row r="133" spans="1:41" x14ac:dyDescent="0.2">
      <c r="A133" s="114">
        <v>80</v>
      </c>
      <c r="B133" s="114" t="s">
        <v>205</v>
      </c>
      <c r="C133" s="115">
        <v>2709562</v>
      </c>
      <c r="D133" s="116">
        <f t="shared" si="57"/>
        <v>106.93669587181309</v>
      </c>
      <c r="F133" s="116">
        <f t="shared" si="58"/>
        <v>45.391260284568794</v>
      </c>
      <c r="G133" s="115">
        <v>2709562</v>
      </c>
      <c r="H133" s="115">
        <v>625662</v>
      </c>
      <c r="I133" s="116">
        <f t="shared" si="59"/>
        <v>24.692635567132371</v>
      </c>
      <c r="K133" s="116">
        <f t="shared" si="60"/>
        <v>10.039963029869515</v>
      </c>
      <c r="L133" s="115">
        <v>4814606</v>
      </c>
      <c r="M133" s="116">
        <f t="shared" si="61"/>
        <v>190.0152340358355</v>
      </c>
      <c r="O133" s="116">
        <f t="shared" si="62"/>
        <v>151.03635518823592</v>
      </c>
      <c r="P133" s="115">
        <v>0</v>
      </c>
      <c r="Q133" s="115">
        <v>4662792</v>
      </c>
      <c r="R133" s="115">
        <v>151814</v>
      </c>
      <c r="S133" s="115">
        <v>169942</v>
      </c>
      <c r="T133" s="249">
        <f t="shared" si="63"/>
        <v>6.7070013418580787</v>
      </c>
      <c r="V133" s="249">
        <f t="shared" si="64"/>
        <v>34.293029148216306</v>
      </c>
      <c r="W133" s="115">
        <v>721127</v>
      </c>
      <c r="X133" s="116">
        <f t="shared" si="65"/>
        <v>28.460296787433894</v>
      </c>
      <c r="Z133" s="116">
        <f t="shared" si="66"/>
        <v>57.078207044773997</v>
      </c>
      <c r="AA133" s="115">
        <f t="shared" si="67"/>
        <v>9040899</v>
      </c>
      <c r="AB133" s="115">
        <v>3601463</v>
      </c>
      <c r="AC133" s="249">
        <f t="shared" si="68"/>
        <v>39.835230987537855</v>
      </c>
      <c r="AD133" s="115">
        <v>41212</v>
      </c>
      <c r="AE133" s="249">
        <f t="shared" si="69"/>
        <v>0.45583962391350685</v>
      </c>
      <c r="AF133" s="115">
        <v>1798</v>
      </c>
      <c r="AG133" s="249">
        <f t="shared" si="70"/>
        <v>1.9887402790364099E-2</v>
      </c>
      <c r="AH133" s="115">
        <v>481413</v>
      </c>
      <c r="AI133" s="114"/>
      <c r="AJ133" s="115">
        <v>25338</v>
      </c>
      <c r="AK133" s="115">
        <f t="shared" si="71"/>
        <v>25338</v>
      </c>
      <c r="AL133" s="115">
        <f t="shared" si="72"/>
        <v>25338</v>
      </c>
      <c r="AM133" s="115">
        <f t="shared" si="73"/>
        <v>25338</v>
      </c>
      <c r="AN133" s="115">
        <f t="shared" si="74"/>
        <v>25338</v>
      </c>
      <c r="AO133" s="115">
        <f t="shared" si="75"/>
        <v>25338</v>
      </c>
    </row>
    <row r="134" spans="1:41" x14ac:dyDescent="0.2">
      <c r="A134" s="117">
        <v>81</v>
      </c>
      <c r="B134" s="117" t="s">
        <v>207</v>
      </c>
      <c r="C134" s="118">
        <v>0</v>
      </c>
      <c r="D134" s="119">
        <f t="shared" si="57"/>
        <v>0</v>
      </c>
      <c r="E134" s="169"/>
      <c r="F134" s="119">
        <f t="shared" si="58"/>
        <v>0</v>
      </c>
      <c r="G134" s="118">
        <v>0</v>
      </c>
      <c r="H134" s="118">
        <v>0</v>
      </c>
      <c r="I134" s="119">
        <f t="shared" si="59"/>
        <v>0</v>
      </c>
      <c r="J134" s="169"/>
      <c r="K134" s="119">
        <f t="shared" si="60"/>
        <v>0</v>
      </c>
      <c r="L134" s="118">
        <v>0</v>
      </c>
      <c r="M134" s="119">
        <f t="shared" si="61"/>
        <v>0</v>
      </c>
      <c r="N134" s="169"/>
      <c r="O134" s="119">
        <f t="shared" si="62"/>
        <v>0</v>
      </c>
      <c r="P134" s="118">
        <v>0</v>
      </c>
      <c r="Q134" s="118">
        <v>0</v>
      </c>
      <c r="R134" s="118">
        <v>0</v>
      </c>
      <c r="S134" s="118">
        <v>0</v>
      </c>
      <c r="T134" s="123">
        <f t="shared" si="63"/>
        <v>0</v>
      </c>
      <c r="U134" s="169"/>
      <c r="V134" s="123">
        <f t="shared" si="64"/>
        <v>0</v>
      </c>
      <c r="W134" s="118">
        <v>0</v>
      </c>
      <c r="X134" s="119">
        <f t="shared" si="65"/>
        <v>0</v>
      </c>
      <c r="Y134" s="169"/>
      <c r="Z134" s="119">
        <f t="shared" si="66"/>
        <v>0</v>
      </c>
      <c r="AA134" s="118">
        <f t="shared" si="67"/>
        <v>0</v>
      </c>
      <c r="AB134" s="118">
        <v>0</v>
      </c>
      <c r="AC134" s="123">
        <f t="shared" si="68"/>
        <v>0</v>
      </c>
      <c r="AD134" s="118">
        <v>0</v>
      </c>
      <c r="AE134" s="123">
        <f t="shared" si="69"/>
        <v>0</v>
      </c>
      <c r="AF134" s="118">
        <v>0</v>
      </c>
      <c r="AG134" s="123">
        <f t="shared" si="70"/>
        <v>0</v>
      </c>
      <c r="AH134" s="118">
        <v>0</v>
      </c>
      <c r="AI134" s="117"/>
      <c r="AJ134" s="118">
        <v>0</v>
      </c>
      <c r="AK134" s="118">
        <f t="shared" si="71"/>
        <v>0</v>
      </c>
      <c r="AL134" s="118">
        <f t="shared" si="72"/>
        <v>0</v>
      </c>
      <c r="AM134" s="118">
        <f t="shared" si="73"/>
        <v>0</v>
      </c>
      <c r="AN134" s="118">
        <f t="shared" si="74"/>
        <v>0</v>
      </c>
      <c r="AO134" s="118">
        <f t="shared" si="75"/>
        <v>0</v>
      </c>
    </row>
    <row r="135" spans="1:41" x14ac:dyDescent="0.2">
      <c r="A135" s="114">
        <v>82</v>
      </c>
      <c r="B135" s="114" t="s">
        <v>209</v>
      </c>
      <c r="C135" s="115">
        <v>7562217</v>
      </c>
      <c r="D135" s="116">
        <f t="shared" si="57"/>
        <v>169.78103320536135</v>
      </c>
      <c r="F135" s="116">
        <f t="shared" si="58"/>
        <v>72.06670270461305</v>
      </c>
      <c r="G135" s="115">
        <v>7562217</v>
      </c>
      <c r="H135" s="115">
        <v>9646552</v>
      </c>
      <c r="I135" s="116">
        <f t="shared" si="59"/>
        <v>216.57690667025886</v>
      </c>
      <c r="K135" s="116">
        <f t="shared" si="60"/>
        <v>88.05962126567043</v>
      </c>
      <c r="L135" s="115">
        <v>7784119</v>
      </c>
      <c r="M135" s="116">
        <f t="shared" si="61"/>
        <v>174.76300487191577</v>
      </c>
      <c r="O135" s="116">
        <f t="shared" si="62"/>
        <v>138.91290038681879</v>
      </c>
      <c r="P135" s="115">
        <v>0</v>
      </c>
      <c r="Q135" s="115">
        <v>7105692</v>
      </c>
      <c r="R135" s="115">
        <v>678427</v>
      </c>
      <c r="S135" s="115">
        <v>598334</v>
      </c>
      <c r="T135" s="249">
        <f t="shared" si="63"/>
        <v>13.433331088210862</v>
      </c>
      <c r="V135" s="249">
        <f t="shared" si="64"/>
        <v>68.684884806961037</v>
      </c>
      <c r="W135" s="115">
        <v>2686440</v>
      </c>
      <c r="X135" s="116">
        <f t="shared" si="65"/>
        <v>60.313868121506026</v>
      </c>
      <c r="Z135" s="116">
        <f t="shared" si="66"/>
        <v>120.96175517855221</v>
      </c>
      <c r="AA135" s="115">
        <f t="shared" si="67"/>
        <v>28277662</v>
      </c>
      <c r="AB135" s="115">
        <v>5795367</v>
      </c>
      <c r="AC135" s="249">
        <f t="shared" si="68"/>
        <v>20.494505521708266</v>
      </c>
      <c r="AD135" s="115">
        <v>52401</v>
      </c>
      <c r="AE135" s="249">
        <f t="shared" si="69"/>
        <v>0.18530881372017247</v>
      </c>
      <c r="AF135" s="115">
        <v>7690</v>
      </c>
      <c r="AG135" s="249">
        <f t="shared" si="70"/>
        <v>2.7194610360644387E-2</v>
      </c>
      <c r="AH135" s="115">
        <v>2972057</v>
      </c>
      <c r="AI135" s="114"/>
      <c r="AJ135" s="115">
        <v>44541</v>
      </c>
      <c r="AK135" s="115">
        <f t="shared" si="71"/>
        <v>44541</v>
      </c>
      <c r="AL135" s="115">
        <f t="shared" si="72"/>
        <v>44541</v>
      </c>
      <c r="AM135" s="115">
        <f t="shared" si="73"/>
        <v>44541</v>
      </c>
      <c r="AN135" s="115">
        <f t="shared" si="74"/>
        <v>44541</v>
      </c>
      <c r="AO135" s="115">
        <f t="shared" si="75"/>
        <v>44541</v>
      </c>
    </row>
    <row r="136" spans="1:41" x14ac:dyDescent="0.2">
      <c r="A136" s="117">
        <v>83</v>
      </c>
      <c r="B136" s="117" t="s">
        <v>211</v>
      </c>
      <c r="C136" s="118">
        <v>5421119</v>
      </c>
      <c r="D136" s="119">
        <f t="shared" si="57"/>
        <v>186.77412575366063</v>
      </c>
      <c r="E136" s="169"/>
      <c r="F136" s="119">
        <f t="shared" si="58"/>
        <v>79.27973543029438</v>
      </c>
      <c r="G136" s="118">
        <v>5421119</v>
      </c>
      <c r="H136" s="118">
        <v>1438909</v>
      </c>
      <c r="I136" s="119">
        <f t="shared" si="59"/>
        <v>49.574814814814815</v>
      </c>
      <c r="J136" s="169"/>
      <c r="K136" s="119">
        <f t="shared" si="60"/>
        <v>20.15699403978897</v>
      </c>
      <c r="L136" s="118">
        <v>4254969</v>
      </c>
      <c r="M136" s="119">
        <f t="shared" si="61"/>
        <v>146.59669250645996</v>
      </c>
      <c r="N136" s="169"/>
      <c r="O136" s="119">
        <f t="shared" si="62"/>
        <v>116.52449989694287</v>
      </c>
      <c r="P136" s="118">
        <v>0</v>
      </c>
      <c r="Q136" s="118">
        <v>4099905</v>
      </c>
      <c r="R136" s="118">
        <v>0</v>
      </c>
      <c r="S136" s="118">
        <v>403905</v>
      </c>
      <c r="T136" s="123">
        <f t="shared" si="63"/>
        <v>13.915762273901809</v>
      </c>
      <c r="U136" s="169"/>
      <c r="V136" s="123">
        <f t="shared" si="64"/>
        <v>71.15156490282709</v>
      </c>
      <c r="W136" s="118">
        <v>1581465</v>
      </c>
      <c r="X136" s="119">
        <f t="shared" si="65"/>
        <v>54.486304909560722</v>
      </c>
      <c r="Y136" s="169"/>
      <c r="Z136" s="119">
        <f t="shared" si="66"/>
        <v>109.27435563868559</v>
      </c>
      <c r="AA136" s="118">
        <f t="shared" si="67"/>
        <v>13100367</v>
      </c>
      <c r="AB136" s="118">
        <v>4462386</v>
      </c>
      <c r="AC136" s="123">
        <f t="shared" si="68"/>
        <v>34.063060981421359</v>
      </c>
      <c r="AD136" s="118">
        <v>120830</v>
      </c>
      <c r="AE136" s="123">
        <f t="shared" si="69"/>
        <v>0.9223405725961723</v>
      </c>
      <c r="AF136" s="118">
        <v>4414830</v>
      </c>
      <c r="AG136" s="123">
        <f t="shared" si="70"/>
        <v>33.700048250556648</v>
      </c>
      <c r="AH136" s="118">
        <v>300296</v>
      </c>
      <c r="AI136" s="117"/>
      <c r="AJ136" s="118">
        <v>29025</v>
      </c>
      <c r="AK136" s="118">
        <f t="shared" si="71"/>
        <v>29025</v>
      </c>
      <c r="AL136" s="118">
        <f t="shared" si="72"/>
        <v>29025</v>
      </c>
      <c r="AM136" s="118">
        <f t="shared" si="73"/>
        <v>29025</v>
      </c>
      <c r="AN136" s="118">
        <f t="shared" si="74"/>
        <v>29025</v>
      </c>
      <c r="AO136" s="118">
        <f t="shared" si="75"/>
        <v>29025</v>
      </c>
    </row>
    <row r="137" spans="1:41" x14ac:dyDescent="0.2">
      <c r="A137" s="114">
        <v>84</v>
      </c>
      <c r="B137" s="114" t="s">
        <v>213</v>
      </c>
      <c r="C137" s="115">
        <v>2843725</v>
      </c>
      <c r="D137" s="116">
        <f t="shared" si="57"/>
        <v>158.75202366996035</v>
      </c>
      <c r="F137" s="116">
        <f t="shared" si="58"/>
        <v>67.385235426977303</v>
      </c>
      <c r="G137" s="115">
        <v>2843725</v>
      </c>
      <c r="H137" s="115">
        <v>3685415</v>
      </c>
      <c r="I137" s="116">
        <f t="shared" si="59"/>
        <v>205.73968626137443</v>
      </c>
      <c r="K137" s="116">
        <f t="shared" si="60"/>
        <v>83.653234917970281</v>
      </c>
      <c r="L137" s="115">
        <v>4055535</v>
      </c>
      <c r="M137" s="116">
        <f t="shared" si="61"/>
        <v>226.4017752470273</v>
      </c>
      <c r="O137" s="116">
        <f t="shared" si="62"/>
        <v>179.95872338850612</v>
      </c>
      <c r="P137" s="115">
        <v>3981906</v>
      </c>
      <c r="Q137" s="115">
        <v>0</v>
      </c>
      <c r="R137" s="115">
        <v>73629</v>
      </c>
      <c r="S137" s="115">
        <v>265731</v>
      </c>
      <c r="T137" s="249">
        <f t="shared" si="63"/>
        <v>14.834533578964997</v>
      </c>
      <c r="V137" s="249">
        <f t="shared" si="64"/>
        <v>75.849260570254529</v>
      </c>
      <c r="W137" s="115">
        <v>307580</v>
      </c>
      <c r="X137" s="116">
        <f t="shared" si="65"/>
        <v>17.170769831965611</v>
      </c>
      <c r="Z137" s="116">
        <f t="shared" si="66"/>
        <v>34.436631596190054</v>
      </c>
      <c r="AA137" s="115">
        <f t="shared" si="67"/>
        <v>11157986</v>
      </c>
      <c r="AB137" s="115">
        <v>3477571</v>
      </c>
      <c r="AC137" s="249">
        <f t="shared" si="68"/>
        <v>31.166654985944596</v>
      </c>
      <c r="AD137" s="115">
        <v>10775</v>
      </c>
      <c r="AE137" s="249">
        <f t="shared" si="69"/>
        <v>9.6567606376276149E-2</v>
      </c>
      <c r="AF137" s="115">
        <v>1196419</v>
      </c>
      <c r="AG137" s="249">
        <f t="shared" si="70"/>
        <v>10.722535410960365</v>
      </c>
      <c r="AH137" s="115">
        <v>685826</v>
      </c>
      <c r="AI137" s="114"/>
      <c r="AJ137" s="115">
        <v>17913</v>
      </c>
      <c r="AK137" s="115">
        <f t="shared" si="71"/>
        <v>17913</v>
      </c>
      <c r="AL137" s="115">
        <f t="shared" si="72"/>
        <v>17913</v>
      </c>
      <c r="AM137" s="115">
        <f t="shared" si="73"/>
        <v>17913</v>
      </c>
      <c r="AN137" s="115">
        <f t="shared" si="74"/>
        <v>17913</v>
      </c>
      <c r="AO137" s="115">
        <f t="shared" si="75"/>
        <v>17913</v>
      </c>
    </row>
    <row r="138" spans="1:41" x14ac:dyDescent="0.2">
      <c r="A138" s="117">
        <v>85</v>
      </c>
      <c r="B138" s="117" t="s">
        <v>215</v>
      </c>
      <c r="C138" s="118">
        <v>32857032</v>
      </c>
      <c r="D138" s="119">
        <f t="shared" si="57"/>
        <v>226.57990662906084</v>
      </c>
      <c r="E138" s="169"/>
      <c r="F138" s="119">
        <f t="shared" si="58"/>
        <v>96.176036048294449</v>
      </c>
      <c r="G138" s="118">
        <v>32857032</v>
      </c>
      <c r="H138" s="118">
        <v>39762861</v>
      </c>
      <c r="I138" s="119">
        <f t="shared" si="59"/>
        <v>274.20204395467994</v>
      </c>
      <c r="J138" s="169"/>
      <c r="K138" s="119">
        <f t="shared" si="60"/>
        <v>111.48985601537204</v>
      </c>
      <c r="L138" s="118">
        <v>16814282</v>
      </c>
      <c r="M138" s="119">
        <f t="shared" si="61"/>
        <v>115.95016998475998</v>
      </c>
      <c r="N138" s="169"/>
      <c r="O138" s="119">
        <f t="shared" si="62"/>
        <v>92.164668516271547</v>
      </c>
      <c r="P138" s="118">
        <v>0</v>
      </c>
      <c r="Q138" s="118">
        <v>16814282</v>
      </c>
      <c r="R138" s="118">
        <v>0</v>
      </c>
      <c r="S138" s="118">
        <v>3468405</v>
      </c>
      <c r="T138" s="123">
        <f t="shared" si="63"/>
        <v>23.91789012019612</v>
      </c>
      <c r="U138" s="169"/>
      <c r="V138" s="123">
        <f t="shared" si="64"/>
        <v>122.29264036921914</v>
      </c>
      <c r="W138" s="118">
        <v>2464803</v>
      </c>
      <c r="X138" s="119">
        <f t="shared" si="65"/>
        <v>16.997117499810361</v>
      </c>
      <c r="Y138" s="169"/>
      <c r="Z138" s="119">
        <f t="shared" si="66"/>
        <v>34.088365243151124</v>
      </c>
      <c r="AA138" s="118">
        <f t="shared" si="67"/>
        <v>95367383</v>
      </c>
      <c r="AB138" s="118">
        <v>12165534</v>
      </c>
      <c r="AC138" s="123">
        <f t="shared" si="68"/>
        <v>12.756493485828377</v>
      </c>
      <c r="AD138" s="118">
        <v>361786</v>
      </c>
      <c r="AE138" s="123">
        <f t="shared" si="69"/>
        <v>0.37936031022262612</v>
      </c>
      <c r="AF138" s="118">
        <v>1113337</v>
      </c>
      <c r="AG138" s="123">
        <f t="shared" si="70"/>
        <v>1.1674190535353162</v>
      </c>
      <c r="AH138" s="118">
        <v>5654033</v>
      </c>
      <c r="AI138" s="117"/>
      <c r="AJ138" s="118">
        <v>145013</v>
      </c>
      <c r="AK138" s="118">
        <f t="shared" si="71"/>
        <v>145013</v>
      </c>
      <c r="AL138" s="118">
        <f t="shared" si="72"/>
        <v>145013</v>
      </c>
      <c r="AM138" s="118">
        <f t="shared" si="73"/>
        <v>145013</v>
      </c>
      <c r="AN138" s="118">
        <f t="shared" si="74"/>
        <v>145013</v>
      </c>
      <c r="AO138" s="118">
        <f t="shared" si="75"/>
        <v>145013</v>
      </c>
    </row>
    <row r="139" spans="1:41" x14ac:dyDescent="0.2">
      <c r="A139" s="114">
        <v>86</v>
      </c>
      <c r="B139" s="114" t="s">
        <v>217</v>
      </c>
      <c r="C139" s="115">
        <v>35830652</v>
      </c>
      <c r="D139" s="116">
        <f t="shared" si="57"/>
        <v>219.49811013299518</v>
      </c>
      <c r="F139" s="116">
        <f t="shared" si="58"/>
        <v>93.170036420060256</v>
      </c>
      <c r="G139" s="115">
        <v>35830652</v>
      </c>
      <c r="H139" s="115">
        <v>34716555</v>
      </c>
      <c r="I139" s="116">
        <f t="shared" si="59"/>
        <v>212.67316633892636</v>
      </c>
      <c r="K139" s="116">
        <f t="shared" si="60"/>
        <v>86.472370342283455</v>
      </c>
      <c r="L139" s="115">
        <v>18497347</v>
      </c>
      <c r="M139" s="116">
        <f t="shared" si="61"/>
        <v>113.31450817512972</v>
      </c>
      <c r="O139" s="116">
        <f t="shared" si="62"/>
        <v>90.069674631937474</v>
      </c>
      <c r="P139" s="115">
        <v>0</v>
      </c>
      <c r="Q139" s="115">
        <v>18184963</v>
      </c>
      <c r="R139" s="115">
        <v>312384</v>
      </c>
      <c r="S139" s="115">
        <v>5071304</v>
      </c>
      <c r="T139" s="116">
        <f t="shared" si="63"/>
        <v>31.066742628906084</v>
      </c>
      <c r="V139" s="116">
        <f t="shared" si="64"/>
        <v>158.84486318263714</v>
      </c>
      <c r="W139" s="115">
        <v>3530274</v>
      </c>
      <c r="X139" s="116">
        <f t="shared" si="65"/>
        <v>21.62641280576333</v>
      </c>
      <c r="Z139" s="116">
        <f t="shared" si="66"/>
        <v>43.372592948789475</v>
      </c>
      <c r="AA139" s="115">
        <f t="shared" si="67"/>
        <v>97646132</v>
      </c>
      <c r="AB139" s="115">
        <v>8259855</v>
      </c>
      <c r="AC139" s="249">
        <f t="shared" si="68"/>
        <v>8.4589679394571409</v>
      </c>
      <c r="AD139" s="115">
        <v>1464376</v>
      </c>
      <c r="AE139" s="249">
        <f t="shared" si="69"/>
        <v>1.4996764029526535</v>
      </c>
      <c r="AF139" s="115">
        <v>3241773</v>
      </c>
      <c r="AG139" s="249">
        <f t="shared" si="70"/>
        <v>3.3199195232843426</v>
      </c>
      <c r="AH139" s="115">
        <v>1036694</v>
      </c>
      <c r="AI139" s="114"/>
      <c r="AJ139" s="115">
        <v>163239</v>
      </c>
      <c r="AK139" s="115">
        <f t="shared" si="71"/>
        <v>163239</v>
      </c>
      <c r="AL139" s="115">
        <f t="shared" si="72"/>
        <v>163239</v>
      </c>
      <c r="AM139" s="115">
        <f t="shared" si="73"/>
        <v>163239</v>
      </c>
      <c r="AN139" s="115">
        <f t="shared" si="74"/>
        <v>163239</v>
      </c>
      <c r="AO139" s="115">
        <f t="shared" si="75"/>
        <v>163239</v>
      </c>
    </row>
    <row r="140" spans="1:41" x14ac:dyDescent="0.2">
      <c r="A140" s="117">
        <v>87</v>
      </c>
      <c r="B140" s="117" t="s">
        <v>219</v>
      </c>
      <c r="C140" s="118">
        <v>1741627</v>
      </c>
      <c r="D140" s="119">
        <f t="shared" si="57"/>
        <v>268.27279728897105</v>
      </c>
      <c r="E140" s="169"/>
      <c r="F140" s="119">
        <f t="shared" si="58"/>
        <v>113.87335535044136</v>
      </c>
      <c r="G140" s="118">
        <v>1741627</v>
      </c>
      <c r="H140" s="118">
        <v>1512936</v>
      </c>
      <c r="I140" s="119">
        <f t="shared" si="59"/>
        <v>233.04621072088725</v>
      </c>
      <c r="J140" s="169"/>
      <c r="K140" s="119">
        <f t="shared" si="60"/>
        <v>94.755998545707854</v>
      </c>
      <c r="L140" s="118">
        <v>523931</v>
      </c>
      <c r="M140" s="119">
        <f t="shared" si="61"/>
        <v>80.704097350585329</v>
      </c>
      <c r="N140" s="169"/>
      <c r="O140" s="119">
        <f t="shared" si="62"/>
        <v>64.148818248384075</v>
      </c>
      <c r="P140" s="118">
        <v>0</v>
      </c>
      <c r="Q140" s="118">
        <v>523931</v>
      </c>
      <c r="R140" s="118">
        <v>0</v>
      </c>
      <c r="S140" s="118">
        <v>191948</v>
      </c>
      <c r="T140" s="119">
        <f t="shared" si="63"/>
        <v>29.566851509550215</v>
      </c>
      <c r="U140" s="169"/>
      <c r="V140" s="119">
        <f t="shared" si="64"/>
        <v>151.17589052950632</v>
      </c>
      <c r="W140" s="118">
        <v>1172202</v>
      </c>
      <c r="X140" s="119">
        <f t="shared" si="65"/>
        <v>180.56099815157117</v>
      </c>
      <c r="Y140" s="169"/>
      <c r="Z140" s="119">
        <f t="shared" si="66"/>
        <v>362.12194530792442</v>
      </c>
      <c r="AA140" s="118">
        <f t="shared" si="67"/>
        <v>5142644</v>
      </c>
      <c r="AB140" s="118">
        <v>819293</v>
      </c>
      <c r="AC140" s="123">
        <f t="shared" si="68"/>
        <v>15.931357488482579</v>
      </c>
      <c r="AD140" s="118">
        <v>116232</v>
      </c>
      <c r="AE140" s="123">
        <f t="shared" si="69"/>
        <v>2.2601603377562207</v>
      </c>
      <c r="AF140" s="118">
        <v>0</v>
      </c>
      <c r="AG140" s="123">
        <f t="shared" si="70"/>
        <v>0</v>
      </c>
      <c r="AH140" s="118">
        <v>212856</v>
      </c>
      <c r="AI140" s="117"/>
      <c r="AJ140" s="118">
        <v>6492</v>
      </c>
      <c r="AK140" s="118">
        <f t="shared" si="71"/>
        <v>6492</v>
      </c>
      <c r="AL140" s="118">
        <f t="shared" si="72"/>
        <v>6492</v>
      </c>
      <c r="AM140" s="118">
        <f t="shared" si="73"/>
        <v>6492</v>
      </c>
      <c r="AN140" s="118">
        <f t="shared" si="74"/>
        <v>6492</v>
      </c>
      <c r="AO140" s="118">
        <f t="shared" si="75"/>
        <v>6492</v>
      </c>
    </row>
    <row r="141" spans="1:41" x14ac:dyDescent="0.2">
      <c r="A141" s="114">
        <v>88</v>
      </c>
      <c r="B141" s="114" t="s">
        <v>221</v>
      </c>
      <c r="C141" s="115">
        <v>2625411</v>
      </c>
      <c r="D141" s="116">
        <f t="shared" si="57"/>
        <v>252.7349826723142</v>
      </c>
      <c r="F141" s="116">
        <f t="shared" si="58"/>
        <v>107.27804228444313</v>
      </c>
      <c r="G141" s="115">
        <v>2625411</v>
      </c>
      <c r="H141" s="115">
        <v>3867842</v>
      </c>
      <c r="I141" s="116">
        <f t="shared" si="59"/>
        <v>372.33750481324603</v>
      </c>
      <c r="K141" s="116">
        <f t="shared" si="60"/>
        <v>151.39148564338481</v>
      </c>
      <c r="L141" s="115">
        <v>1981316</v>
      </c>
      <c r="M141" s="116">
        <f t="shared" si="61"/>
        <v>190.73122834039276</v>
      </c>
      <c r="O141" s="116">
        <f t="shared" si="62"/>
        <v>151.60547360994872</v>
      </c>
      <c r="P141" s="115">
        <v>1749532</v>
      </c>
      <c r="Q141" s="115">
        <v>231784</v>
      </c>
      <c r="R141" s="115">
        <v>0</v>
      </c>
      <c r="S141" s="115">
        <v>143541</v>
      </c>
      <c r="T141" s="116">
        <f t="shared" si="63"/>
        <v>13.817963034270312</v>
      </c>
      <c r="V141" s="116">
        <f t="shared" si="64"/>
        <v>70.651515476204025</v>
      </c>
      <c r="W141" s="115">
        <v>449490</v>
      </c>
      <c r="X141" s="116">
        <f t="shared" si="65"/>
        <v>43.270119368502115</v>
      </c>
      <c r="Z141" s="116">
        <f t="shared" si="66"/>
        <v>86.779869184566422</v>
      </c>
      <c r="AA141" s="115">
        <f t="shared" si="67"/>
        <v>9067600</v>
      </c>
      <c r="AB141" s="115">
        <v>1856794</v>
      </c>
      <c r="AC141" s="249">
        <f t="shared" si="68"/>
        <v>20.477237637302043</v>
      </c>
      <c r="AD141" s="115">
        <v>98790</v>
      </c>
      <c r="AE141" s="249">
        <f t="shared" si="69"/>
        <v>1.0894834355286955</v>
      </c>
      <c r="AF141" s="115">
        <v>0</v>
      </c>
      <c r="AG141" s="249">
        <f t="shared" si="70"/>
        <v>0</v>
      </c>
      <c r="AH141" s="115">
        <v>18501</v>
      </c>
      <c r="AI141" s="114"/>
      <c r="AJ141" s="115">
        <v>10388</v>
      </c>
      <c r="AK141" s="115">
        <f t="shared" si="71"/>
        <v>10388</v>
      </c>
      <c r="AL141" s="115">
        <f t="shared" si="72"/>
        <v>10388</v>
      </c>
      <c r="AM141" s="115">
        <f t="shared" si="73"/>
        <v>10388</v>
      </c>
      <c r="AN141" s="115">
        <f t="shared" si="74"/>
        <v>10388</v>
      </c>
      <c r="AO141" s="115">
        <f t="shared" si="75"/>
        <v>10388</v>
      </c>
    </row>
    <row r="142" spans="1:41" x14ac:dyDescent="0.2">
      <c r="A142" s="117">
        <v>89</v>
      </c>
      <c r="B142" s="117" t="s">
        <v>223</v>
      </c>
      <c r="C142" s="118">
        <v>8075860</v>
      </c>
      <c r="D142" s="119">
        <f t="shared" si="57"/>
        <v>204.60755003800355</v>
      </c>
      <c r="E142" s="169"/>
      <c r="F142" s="119">
        <f t="shared" si="58"/>
        <v>86.849462518422285</v>
      </c>
      <c r="G142" s="118">
        <v>8075860</v>
      </c>
      <c r="H142" s="118">
        <v>1953644</v>
      </c>
      <c r="I142" s="119">
        <f t="shared" si="59"/>
        <v>49.496934380542186</v>
      </c>
      <c r="J142" s="169"/>
      <c r="K142" s="119">
        <f t="shared" si="60"/>
        <v>20.125328052627676</v>
      </c>
      <c r="L142" s="118">
        <v>8007565</v>
      </c>
      <c r="M142" s="119">
        <f t="shared" si="61"/>
        <v>202.87724854319737</v>
      </c>
      <c r="N142" s="169"/>
      <c r="O142" s="119">
        <f t="shared" si="62"/>
        <v>161.25991332254733</v>
      </c>
      <c r="P142" s="118">
        <v>0</v>
      </c>
      <c r="Q142" s="118">
        <v>7942010</v>
      </c>
      <c r="R142" s="118">
        <v>65555</v>
      </c>
      <c r="S142" s="118">
        <v>320777</v>
      </c>
      <c r="T142" s="119">
        <f t="shared" si="63"/>
        <v>8.127109196858374</v>
      </c>
      <c r="U142" s="169"/>
      <c r="V142" s="119">
        <f t="shared" si="64"/>
        <v>41.554068408966543</v>
      </c>
      <c r="W142" s="118">
        <v>1313109</v>
      </c>
      <c r="X142" s="119">
        <f t="shared" si="65"/>
        <v>33.26853306308589</v>
      </c>
      <c r="Y142" s="169"/>
      <c r="Z142" s="119">
        <f t="shared" si="66"/>
        <v>66.721307667077895</v>
      </c>
      <c r="AA142" s="118">
        <f t="shared" si="67"/>
        <v>19670955</v>
      </c>
      <c r="AB142" s="118">
        <v>6674178</v>
      </c>
      <c r="AC142" s="123">
        <f t="shared" si="68"/>
        <v>33.929100036068405</v>
      </c>
      <c r="AD142" s="118">
        <v>252410</v>
      </c>
      <c r="AE142" s="123">
        <f t="shared" si="69"/>
        <v>1.2831608836479977</v>
      </c>
      <c r="AF142" s="118">
        <v>17204</v>
      </c>
      <c r="AG142" s="123">
        <f t="shared" si="70"/>
        <v>8.7458895615388263E-2</v>
      </c>
      <c r="AH142" s="118">
        <v>573371</v>
      </c>
      <c r="AI142" s="117"/>
      <c r="AJ142" s="118">
        <v>39470</v>
      </c>
      <c r="AK142" s="118">
        <f t="shared" si="71"/>
        <v>39470</v>
      </c>
      <c r="AL142" s="118">
        <f t="shared" si="72"/>
        <v>39470</v>
      </c>
      <c r="AM142" s="118">
        <f t="shared" si="73"/>
        <v>39470</v>
      </c>
      <c r="AN142" s="118">
        <f t="shared" si="74"/>
        <v>39470</v>
      </c>
      <c r="AO142" s="118">
        <f t="shared" si="75"/>
        <v>39470</v>
      </c>
    </row>
    <row r="143" spans="1:41" x14ac:dyDescent="0.2">
      <c r="A143" s="114">
        <v>90</v>
      </c>
      <c r="B143" s="114" t="s">
        <v>225</v>
      </c>
      <c r="C143" s="121">
        <v>0</v>
      </c>
      <c r="D143" s="116">
        <f t="shared" si="57"/>
        <v>0</v>
      </c>
      <c r="F143" s="116">
        <f t="shared" si="58"/>
        <v>0</v>
      </c>
      <c r="G143" s="121">
        <v>0</v>
      </c>
      <c r="H143" s="121">
        <v>0</v>
      </c>
      <c r="I143" s="116">
        <f t="shared" si="59"/>
        <v>0</v>
      </c>
      <c r="K143" s="116">
        <f t="shared" si="60"/>
        <v>0</v>
      </c>
      <c r="L143" s="121">
        <v>0</v>
      </c>
      <c r="M143" s="116">
        <f t="shared" si="61"/>
        <v>0</v>
      </c>
      <c r="O143" s="116">
        <f t="shared" si="62"/>
        <v>0</v>
      </c>
      <c r="P143" s="121">
        <v>0</v>
      </c>
      <c r="Q143" s="121">
        <v>0</v>
      </c>
      <c r="R143" s="121">
        <v>0</v>
      </c>
      <c r="S143" s="121">
        <v>0</v>
      </c>
      <c r="T143" s="116">
        <f t="shared" si="63"/>
        <v>0</v>
      </c>
      <c r="V143" s="116">
        <f t="shared" si="64"/>
        <v>0</v>
      </c>
      <c r="W143" s="121">
        <v>0</v>
      </c>
      <c r="X143" s="116">
        <f t="shared" si="65"/>
        <v>0</v>
      </c>
      <c r="Z143" s="116">
        <f t="shared" si="66"/>
        <v>0</v>
      </c>
      <c r="AA143" s="121">
        <f t="shared" si="67"/>
        <v>0</v>
      </c>
      <c r="AB143" s="121">
        <v>0</v>
      </c>
      <c r="AC143" s="249">
        <f t="shared" si="68"/>
        <v>0</v>
      </c>
      <c r="AD143" s="121">
        <v>0</v>
      </c>
      <c r="AE143" s="249">
        <f t="shared" si="69"/>
        <v>0</v>
      </c>
      <c r="AF143" s="121">
        <v>0</v>
      </c>
      <c r="AG143" s="249">
        <f t="shared" si="70"/>
        <v>0</v>
      </c>
      <c r="AH143" s="121">
        <v>0</v>
      </c>
      <c r="AI143" s="114"/>
      <c r="AJ143" s="115">
        <v>0</v>
      </c>
      <c r="AK143" s="115">
        <f t="shared" si="71"/>
        <v>0</v>
      </c>
      <c r="AL143" s="115">
        <f t="shared" si="72"/>
        <v>0</v>
      </c>
      <c r="AM143" s="115">
        <f t="shared" si="73"/>
        <v>0</v>
      </c>
      <c r="AN143" s="115">
        <f t="shared" si="74"/>
        <v>0</v>
      </c>
      <c r="AO143" s="115">
        <f t="shared" si="75"/>
        <v>0</v>
      </c>
    </row>
    <row r="144" spans="1:41" x14ac:dyDescent="0.2">
      <c r="A144" s="117">
        <v>91</v>
      </c>
      <c r="B144" s="117" t="s">
        <v>227</v>
      </c>
      <c r="C144" s="118">
        <v>7884442</v>
      </c>
      <c r="D144" s="119">
        <f t="shared" si="57"/>
        <v>146.76101483535916</v>
      </c>
      <c r="E144" s="169"/>
      <c r="F144" s="119">
        <f t="shared" si="58"/>
        <v>62.295429737278482</v>
      </c>
      <c r="G144" s="118">
        <v>7884442</v>
      </c>
      <c r="H144" s="118">
        <v>2113472</v>
      </c>
      <c r="I144" s="119">
        <f t="shared" si="59"/>
        <v>39.340170876533328</v>
      </c>
      <c r="J144" s="169"/>
      <c r="K144" s="119">
        <f t="shared" si="60"/>
        <v>15.995613757604795</v>
      </c>
      <c r="L144" s="118">
        <v>5806950</v>
      </c>
      <c r="M144" s="119">
        <f t="shared" si="61"/>
        <v>108.0905757310649</v>
      </c>
      <c r="N144" s="169"/>
      <c r="O144" s="119">
        <f t="shared" si="62"/>
        <v>85.91735642384937</v>
      </c>
      <c r="P144" s="118">
        <v>0</v>
      </c>
      <c r="Q144" s="118">
        <v>5806950</v>
      </c>
      <c r="R144" s="118">
        <v>0</v>
      </c>
      <c r="S144" s="118">
        <v>377491</v>
      </c>
      <c r="T144" s="119">
        <f t="shared" si="63"/>
        <v>7.0266180220762058</v>
      </c>
      <c r="U144" s="169"/>
      <c r="V144" s="119">
        <f t="shared" si="64"/>
        <v>35.927235490560626</v>
      </c>
      <c r="W144" s="118">
        <v>1423134</v>
      </c>
      <c r="X144" s="119">
        <f t="shared" si="65"/>
        <v>26.490218342237032</v>
      </c>
      <c r="Y144" s="169"/>
      <c r="Z144" s="119">
        <f t="shared" si="66"/>
        <v>53.127139835979378</v>
      </c>
      <c r="AA144" s="118">
        <f t="shared" si="67"/>
        <v>17605489</v>
      </c>
      <c r="AB144" s="118">
        <v>5813072</v>
      </c>
      <c r="AC144" s="123">
        <f t="shared" si="68"/>
        <v>33.018520530727663</v>
      </c>
      <c r="AD144" s="118">
        <v>150941</v>
      </c>
      <c r="AE144" s="123">
        <f t="shared" si="69"/>
        <v>0.85735193154816669</v>
      </c>
      <c r="AF144" s="118">
        <v>4795864</v>
      </c>
      <c r="AG144" s="123">
        <f t="shared" si="70"/>
        <v>27.240731569569014</v>
      </c>
      <c r="AH144" s="118">
        <v>417323</v>
      </c>
      <c r="AI144" s="117"/>
      <c r="AJ144" s="118">
        <v>53723</v>
      </c>
      <c r="AK144" s="118">
        <f t="shared" si="71"/>
        <v>53723</v>
      </c>
      <c r="AL144" s="118">
        <f t="shared" si="72"/>
        <v>53723</v>
      </c>
      <c r="AM144" s="118">
        <f t="shared" si="73"/>
        <v>53723</v>
      </c>
      <c r="AN144" s="118">
        <f t="shared" si="74"/>
        <v>53723</v>
      </c>
      <c r="AO144" s="118">
        <f t="shared" si="75"/>
        <v>53723</v>
      </c>
    </row>
    <row r="145" spans="1:41" x14ac:dyDescent="0.2">
      <c r="A145" s="114">
        <v>92</v>
      </c>
      <c r="B145" s="114" t="s">
        <v>229</v>
      </c>
      <c r="C145" s="115">
        <v>0</v>
      </c>
      <c r="D145" s="116">
        <f t="shared" si="57"/>
        <v>0</v>
      </c>
      <c r="F145" s="116">
        <f t="shared" si="58"/>
        <v>0</v>
      </c>
      <c r="G145" s="115">
        <v>0</v>
      </c>
      <c r="H145" s="115">
        <v>0</v>
      </c>
      <c r="I145" s="116">
        <f t="shared" si="59"/>
        <v>0</v>
      </c>
      <c r="K145" s="116">
        <f t="shared" si="60"/>
        <v>0</v>
      </c>
      <c r="L145" s="115">
        <v>0</v>
      </c>
      <c r="M145" s="116">
        <f t="shared" si="61"/>
        <v>0</v>
      </c>
      <c r="O145" s="116">
        <f t="shared" si="62"/>
        <v>0</v>
      </c>
      <c r="P145" s="115">
        <v>0</v>
      </c>
      <c r="Q145" s="115">
        <v>0</v>
      </c>
      <c r="R145" s="115">
        <v>0</v>
      </c>
      <c r="S145" s="115">
        <v>0</v>
      </c>
      <c r="T145" s="116">
        <f t="shared" si="63"/>
        <v>0</v>
      </c>
      <c r="V145" s="116">
        <f t="shared" si="64"/>
        <v>0</v>
      </c>
      <c r="W145" s="115">
        <v>0</v>
      </c>
      <c r="X145" s="116">
        <f t="shared" si="65"/>
        <v>0</v>
      </c>
      <c r="Z145" s="116">
        <f t="shared" si="66"/>
        <v>0</v>
      </c>
      <c r="AA145" s="115">
        <f t="shared" si="67"/>
        <v>0</v>
      </c>
      <c r="AB145" s="115">
        <v>0</v>
      </c>
      <c r="AC145" s="249">
        <f t="shared" si="68"/>
        <v>0</v>
      </c>
      <c r="AD145" s="115">
        <v>0</v>
      </c>
      <c r="AE145" s="249">
        <f t="shared" si="69"/>
        <v>0</v>
      </c>
      <c r="AF145" s="115">
        <v>0</v>
      </c>
      <c r="AG145" s="249">
        <f t="shared" si="70"/>
        <v>0</v>
      </c>
      <c r="AH145" s="115">
        <v>0</v>
      </c>
      <c r="AI145" s="114"/>
      <c r="AJ145" s="115">
        <v>0</v>
      </c>
      <c r="AK145" s="115">
        <f t="shared" si="71"/>
        <v>0</v>
      </c>
      <c r="AL145" s="115">
        <f t="shared" si="72"/>
        <v>0</v>
      </c>
      <c r="AM145" s="115">
        <f t="shared" si="73"/>
        <v>0</v>
      </c>
      <c r="AN145" s="115">
        <f t="shared" si="74"/>
        <v>0</v>
      </c>
      <c r="AO145" s="115">
        <f t="shared" si="75"/>
        <v>0</v>
      </c>
    </row>
    <row r="146" spans="1:41" x14ac:dyDescent="0.2">
      <c r="A146" s="117">
        <v>93</v>
      </c>
      <c r="B146" s="117" t="s">
        <v>231</v>
      </c>
      <c r="C146" s="118">
        <v>5943282</v>
      </c>
      <c r="D146" s="119">
        <f t="shared" si="57"/>
        <v>167.34568492186401</v>
      </c>
      <c r="E146" s="169"/>
      <c r="F146" s="119">
        <f t="shared" si="58"/>
        <v>71.03297404001772</v>
      </c>
      <c r="G146" s="118">
        <v>5943282</v>
      </c>
      <c r="H146" s="118">
        <v>1014839</v>
      </c>
      <c r="I146" s="119">
        <f t="shared" si="59"/>
        <v>28.574940166126989</v>
      </c>
      <c r="J146" s="169"/>
      <c r="K146" s="119">
        <f t="shared" si="60"/>
        <v>11.618498238823925</v>
      </c>
      <c r="L146" s="118">
        <v>7685855</v>
      </c>
      <c r="M146" s="119">
        <f t="shared" si="61"/>
        <v>216.41151626073491</v>
      </c>
      <c r="N146" s="169"/>
      <c r="O146" s="119">
        <f t="shared" si="62"/>
        <v>172.01782163748359</v>
      </c>
      <c r="P146" s="118">
        <v>0</v>
      </c>
      <c r="Q146" s="118">
        <v>6746977</v>
      </c>
      <c r="R146" s="118">
        <v>0</v>
      </c>
      <c r="S146" s="118">
        <v>185744</v>
      </c>
      <c r="T146" s="119">
        <f t="shared" si="63"/>
        <v>5.2300154864141915</v>
      </c>
      <c r="U146" s="169"/>
      <c r="V146" s="119">
        <f t="shared" si="64"/>
        <v>26.741171557830246</v>
      </c>
      <c r="W146" s="118">
        <v>487039</v>
      </c>
      <c r="X146" s="119">
        <f t="shared" si="65"/>
        <v>13.713613965929889</v>
      </c>
      <c r="Y146" s="169"/>
      <c r="Z146" s="119">
        <f t="shared" si="66"/>
        <v>27.503174092866743</v>
      </c>
      <c r="AA146" s="118">
        <f t="shared" si="67"/>
        <v>15316759</v>
      </c>
      <c r="AB146" s="118">
        <v>7036195</v>
      </c>
      <c r="AC146" s="123">
        <f t="shared" si="68"/>
        <v>45.937884117651784</v>
      </c>
      <c r="AD146" s="118">
        <v>495774</v>
      </c>
      <c r="AE146" s="123">
        <f t="shared" si="69"/>
        <v>3.2368074734348178</v>
      </c>
      <c r="AF146" s="118">
        <v>3964764</v>
      </c>
      <c r="AG146" s="123">
        <f t="shared" si="70"/>
        <v>25.885136666314327</v>
      </c>
      <c r="AH146" s="118">
        <v>378264</v>
      </c>
      <c r="AI146" s="117"/>
      <c r="AJ146" s="118">
        <v>35515</v>
      </c>
      <c r="AK146" s="118">
        <f t="shared" si="71"/>
        <v>35515</v>
      </c>
      <c r="AL146" s="118">
        <f t="shared" si="72"/>
        <v>35515</v>
      </c>
      <c r="AM146" s="118">
        <f t="shared" si="73"/>
        <v>35515</v>
      </c>
      <c r="AN146" s="118">
        <f t="shared" si="74"/>
        <v>35515</v>
      </c>
      <c r="AO146" s="118">
        <f t="shared" si="75"/>
        <v>35515</v>
      </c>
    </row>
    <row r="147" spans="1:41" x14ac:dyDescent="0.2">
      <c r="A147" s="114">
        <v>94</v>
      </c>
      <c r="B147" s="114" t="s">
        <v>233</v>
      </c>
      <c r="C147" s="115">
        <v>2961810</v>
      </c>
      <c r="D147" s="116">
        <f t="shared" si="57"/>
        <v>106.00229054078237</v>
      </c>
      <c r="F147" s="116">
        <f t="shared" si="58"/>
        <v>44.994634643143087</v>
      </c>
      <c r="G147" s="115">
        <v>2961810</v>
      </c>
      <c r="H147" s="115">
        <v>1707983</v>
      </c>
      <c r="I147" s="116">
        <f t="shared" si="59"/>
        <v>61.128198704412867</v>
      </c>
      <c r="K147" s="116">
        <f t="shared" si="60"/>
        <v>24.854570643391895</v>
      </c>
      <c r="L147" s="115">
        <v>3506229</v>
      </c>
      <c r="M147" s="116">
        <f t="shared" si="61"/>
        <v>125.486883075051</v>
      </c>
      <c r="O147" s="116">
        <f t="shared" si="62"/>
        <v>99.745062756460982</v>
      </c>
      <c r="P147" s="115">
        <v>0</v>
      </c>
      <c r="Q147" s="115">
        <v>3505728</v>
      </c>
      <c r="R147" s="115">
        <v>501</v>
      </c>
      <c r="S147" s="115">
        <v>143981</v>
      </c>
      <c r="T147" s="116">
        <f t="shared" si="63"/>
        <v>5.153036756021617</v>
      </c>
      <c r="V147" s="116">
        <f t="shared" si="64"/>
        <v>26.34757780250025</v>
      </c>
      <c r="W147" s="115">
        <v>979319</v>
      </c>
      <c r="X147" s="116">
        <f t="shared" si="65"/>
        <v>35.049532944418594</v>
      </c>
      <c r="Z147" s="116">
        <f t="shared" si="66"/>
        <v>70.293170628756869</v>
      </c>
      <c r="AA147" s="115">
        <f t="shared" si="67"/>
        <v>9299322</v>
      </c>
      <c r="AB147" s="115">
        <v>4035500</v>
      </c>
      <c r="AC147" s="249">
        <f t="shared" si="68"/>
        <v>43.395636800188228</v>
      </c>
      <c r="AD147" s="115">
        <v>165278</v>
      </c>
      <c r="AE147" s="249">
        <f t="shared" si="69"/>
        <v>1.7773123675037816</v>
      </c>
      <c r="AF147" s="115">
        <v>1493264</v>
      </c>
      <c r="AG147" s="249">
        <f t="shared" si="70"/>
        <v>16.057772813975042</v>
      </c>
      <c r="AH147" s="115">
        <v>67697</v>
      </c>
      <c r="AI147" s="114"/>
      <c r="AJ147" s="115">
        <v>27941</v>
      </c>
      <c r="AK147" s="115">
        <f t="shared" si="71"/>
        <v>27941</v>
      </c>
      <c r="AL147" s="115">
        <f t="shared" si="72"/>
        <v>27941</v>
      </c>
      <c r="AM147" s="115">
        <f t="shared" si="73"/>
        <v>27941</v>
      </c>
      <c r="AN147" s="115">
        <f t="shared" si="74"/>
        <v>27941</v>
      </c>
      <c r="AO147" s="115">
        <f t="shared" si="75"/>
        <v>27941</v>
      </c>
    </row>
    <row r="148" spans="1:41" x14ac:dyDescent="0.2">
      <c r="A148" s="117">
        <v>95</v>
      </c>
      <c r="B148" s="117" t="s">
        <v>235</v>
      </c>
      <c r="C148" s="122">
        <v>14690446</v>
      </c>
      <c r="D148" s="119">
        <f t="shared" si="57"/>
        <v>205.48664866906324</v>
      </c>
      <c r="E148" s="169"/>
      <c r="F148" s="119">
        <f t="shared" si="58"/>
        <v>87.222612207150945</v>
      </c>
      <c r="G148" s="122">
        <v>14690446</v>
      </c>
      <c r="H148" s="122">
        <v>18245591</v>
      </c>
      <c r="I148" s="119">
        <f t="shared" si="59"/>
        <v>255.21521590130226</v>
      </c>
      <c r="J148" s="169"/>
      <c r="K148" s="119">
        <f t="shared" si="60"/>
        <v>103.76985985732161</v>
      </c>
      <c r="L148" s="122">
        <v>6076130</v>
      </c>
      <c r="M148" s="119">
        <f t="shared" si="61"/>
        <v>84.991537396315621</v>
      </c>
      <c r="N148" s="169"/>
      <c r="O148" s="119">
        <f t="shared" si="62"/>
        <v>67.556751937916886</v>
      </c>
      <c r="P148" s="122">
        <v>0</v>
      </c>
      <c r="Q148" s="122">
        <v>3138425</v>
      </c>
      <c r="R148" s="122">
        <v>0</v>
      </c>
      <c r="S148" s="122">
        <v>1254735</v>
      </c>
      <c r="T148" s="119">
        <f t="shared" si="63"/>
        <v>17.550950469289841</v>
      </c>
      <c r="U148" s="169"/>
      <c r="V148" s="119">
        <f t="shared" si="64"/>
        <v>89.738353303432646</v>
      </c>
      <c r="W148" s="122">
        <v>9064992</v>
      </c>
      <c r="X148" s="119">
        <f t="shared" si="65"/>
        <v>126.79906561665105</v>
      </c>
      <c r="Y148" s="169"/>
      <c r="Z148" s="119">
        <f t="shared" si="66"/>
        <v>254.30034600154477</v>
      </c>
      <c r="AA148" s="122">
        <f t="shared" si="67"/>
        <v>49331894</v>
      </c>
      <c r="AB148" s="122">
        <v>6465076</v>
      </c>
      <c r="AC148" s="123">
        <f t="shared" si="68"/>
        <v>13.105266138778294</v>
      </c>
      <c r="AD148" s="122">
        <v>573117</v>
      </c>
      <c r="AE148" s="123">
        <f t="shared" si="69"/>
        <v>1.1617575437099577</v>
      </c>
      <c r="AF148" s="122">
        <v>374784</v>
      </c>
      <c r="AG148" s="123">
        <f t="shared" si="70"/>
        <v>0.75971946262594336</v>
      </c>
      <c r="AH148" s="122">
        <v>3131035</v>
      </c>
      <c r="AI148" s="117"/>
      <c r="AJ148" s="122">
        <v>71491</v>
      </c>
      <c r="AK148" s="122">
        <f t="shared" si="71"/>
        <v>71491</v>
      </c>
      <c r="AL148" s="122">
        <f t="shared" si="72"/>
        <v>71491</v>
      </c>
      <c r="AM148" s="122">
        <f t="shared" si="73"/>
        <v>71491</v>
      </c>
      <c r="AN148" s="122">
        <f t="shared" si="74"/>
        <v>71491</v>
      </c>
      <c r="AO148" s="122">
        <f t="shared" si="75"/>
        <v>71491</v>
      </c>
    </row>
    <row r="149" spans="1:41" ht="13.5" thickBot="1" x14ac:dyDescent="0.25">
      <c r="A149" s="125">
        <f>A148</f>
        <v>95</v>
      </c>
      <c r="B149" s="135" t="s">
        <v>255</v>
      </c>
      <c r="C149" s="127">
        <f>SUM(C54:C148)</f>
        <v>1380149957</v>
      </c>
      <c r="D149" s="251">
        <f>IFERROR(IF(AK149=0,0,IF(ISNONTEXT(E149),C149/$AJ149,C149/AK149)),0)</f>
        <v>235.58873492694642</v>
      </c>
      <c r="E149" s="172"/>
      <c r="F149" s="252">
        <f t="shared" si="58"/>
        <v>100</v>
      </c>
      <c r="G149" s="127">
        <f>SUM(G54:G148)</f>
        <v>542106895</v>
      </c>
      <c r="H149" s="127">
        <f>SUM(H54:H148)</f>
        <v>1440811245</v>
      </c>
      <c r="I149" s="251">
        <f>IFERROR(IF(AL149=0,0,IF(ISNONTEXT(J149),H149/$AJ149,H149/AL149)),0)</f>
        <v>245.94349096376391</v>
      </c>
      <c r="J149" s="172"/>
      <c r="K149" s="252">
        <f t="shared" si="60"/>
        <v>100</v>
      </c>
      <c r="L149" s="127">
        <f>SUM(L54:L148)</f>
        <v>737018994</v>
      </c>
      <c r="M149" s="251">
        <f>IFERROR(IF(AM149=0,0,IF(ISNONTEXT(N149),L149/$AJ149,L149/AM149)),0)</f>
        <v>125.80761353716487</v>
      </c>
      <c r="N149" s="172"/>
      <c r="O149" s="252">
        <f t="shared" si="62"/>
        <v>100</v>
      </c>
      <c r="P149" s="127">
        <f>SUM(P54:P148)</f>
        <v>293861763</v>
      </c>
      <c r="Q149" s="127">
        <f>SUM(Q54:Q148)</f>
        <v>352515592</v>
      </c>
      <c r="R149" s="127">
        <f>SUM(R54:R148)</f>
        <v>27930599</v>
      </c>
      <c r="S149" s="127">
        <f>SUM(S54:S148)</f>
        <v>114576170</v>
      </c>
      <c r="T149" s="251">
        <f>IFERROR(IF(AN149=0,0,IF(ISNONTEXT(U149),S149/$AJ149,S149/AN149)),0)</f>
        <v>19.557914562956981</v>
      </c>
      <c r="U149" s="172"/>
      <c r="V149" s="252">
        <f t="shared" si="64"/>
        <v>100</v>
      </c>
      <c r="W149" s="127">
        <f>SUM(W54:W148)</f>
        <v>292106256</v>
      </c>
      <c r="X149" s="251">
        <f>IFERROR(IF(AO149=0,0,IF(ISNONTEXT(Y149),W149/$AJ149,W149/AO149)),0)</f>
        <v>49.86193200691941</v>
      </c>
      <c r="Y149" s="172"/>
      <c r="Z149" s="252">
        <f t="shared" si="66"/>
        <v>100</v>
      </c>
      <c r="AA149" s="127">
        <f>SUM(AA54:AA148)</f>
        <v>3964662622</v>
      </c>
      <c r="AB149" s="127">
        <f>SUM(AB54:AB148)</f>
        <v>481321566</v>
      </c>
      <c r="AC149" s="252">
        <f t="shared" si="68"/>
        <v>12.140290660020755</v>
      </c>
      <c r="AD149" s="127">
        <f>SUM(AD54:AD148)</f>
        <v>65602477</v>
      </c>
      <c r="AE149" s="252">
        <f t="shared" si="69"/>
        <v>1.6546799376060504</v>
      </c>
      <c r="AF149" s="127">
        <f>SUM(AF54:AF148)</f>
        <v>70648378</v>
      </c>
      <c r="AG149" s="252">
        <f t="shared" si="70"/>
        <v>1.7819518263160805</v>
      </c>
      <c r="AH149" s="127">
        <f>SUM(AH54:AH148)</f>
        <v>171895256</v>
      </c>
      <c r="AI149" s="125"/>
      <c r="AJ149" s="128">
        <f t="shared" ref="AJ149:AO149" si="76">SUM(AJ54:AJ148)</f>
        <v>5858302</v>
      </c>
      <c r="AK149" s="128">
        <f t="shared" si="76"/>
        <v>5858302</v>
      </c>
      <c r="AL149" s="128">
        <f t="shared" si="76"/>
        <v>5858302</v>
      </c>
      <c r="AM149" s="128">
        <f t="shared" si="76"/>
        <v>5858302</v>
      </c>
      <c r="AN149" s="128">
        <f t="shared" si="76"/>
        <v>5858302</v>
      </c>
      <c r="AO149" s="128">
        <f t="shared" si="76"/>
        <v>5858302</v>
      </c>
    </row>
    <row r="150" spans="1:41" customFormat="1" x14ac:dyDescent="0.2">
      <c r="E150" s="181"/>
      <c r="J150" s="181"/>
      <c r="N150" s="181"/>
      <c r="U150" s="181"/>
      <c r="Y150" s="181"/>
    </row>
    <row r="151" spans="1:41" customFormat="1" x14ac:dyDescent="0.2">
      <c r="E151" s="181"/>
      <c r="J151" s="181"/>
      <c r="N151" s="181"/>
      <c r="U151" s="181"/>
      <c r="Y151" s="181"/>
    </row>
    <row r="152" spans="1:41" s="353" customFormat="1" ht="15.75" x14ac:dyDescent="0.25">
      <c r="A152" s="319" t="s">
        <v>0</v>
      </c>
      <c r="B152" s="319"/>
      <c r="C152" s="319"/>
      <c r="D152" s="319"/>
      <c r="E152" s="319"/>
      <c r="F152" s="319"/>
      <c r="G152" s="319"/>
      <c r="H152" s="319"/>
      <c r="I152" s="319"/>
      <c r="J152" s="319"/>
      <c r="K152" s="319"/>
      <c r="L152" s="319"/>
      <c r="M152" s="319"/>
      <c r="N152" s="319"/>
      <c r="O152" s="319"/>
      <c r="P152" s="319"/>
      <c r="Q152" s="319"/>
      <c r="R152" s="319"/>
      <c r="S152" s="319"/>
      <c r="T152" s="319"/>
      <c r="U152" s="319"/>
      <c r="V152" s="319"/>
      <c r="W152" s="319"/>
      <c r="X152" s="319"/>
      <c r="Y152" s="319"/>
    </row>
    <row r="153" spans="1:41" s="353" customFormat="1" ht="15.75" x14ac:dyDescent="0.25">
      <c r="A153" s="321" t="s">
        <v>427</v>
      </c>
      <c r="B153" s="321"/>
      <c r="C153" s="321"/>
      <c r="D153" s="321"/>
      <c r="E153" s="321"/>
      <c r="F153" s="321"/>
      <c r="G153" s="321"/>
      <c r="H153" s="321"/>
      <c r="I153" s="321"/>
      <c r="J153" s="321"/>
      <c r="K153" s="321"/>
      <c r="L153" s="321"/>
      <c r="M153" s="321"/>
      <c r="N153" s="321"/>
      <c r="O153" s="321"/>
      <c r="P153" s="321"/>
      <c r="Q153" s="321"/>
      <c r="R153" s="321"/>
      <c r="S153" s="321"/>
      <c r="T153" s="321"/>
      <c r="U153" s="321"/>
      <c r="V153" s="321"/>
      <c r="W153" s="321"/>
      <c r="X153" s="321"/>
      <c r="Y153" s="321"/>
    </row>
    <row r="154" spans="1:41" s="353" customFormat="1" ht="15.75" x14ac:dyDescent="0.25">
      <c r="A154" s="321" t="s">
        <v>370</v>
      </c>
      <c r="B154" s="321"/>
      <c r="C154" s="321"/>
      <c r="D154" s="321"/>
      <c r="E154" s="321"/>
      <c r="F154" s="321"/>
      <c r="G154" s="321"/>
      <c r="H154" s="321"/>
      <c r="I154" s="321"/>
      <c r="J154" s="321"/>
      <c r="K154" s="321"/>
      <c r="L154" s="321"/>
      <c r="M154" s="321"/>
      <c r="N154" s="321"/>
      <c r="O154" s="321"/>
      <c r="P154" s="321"/>
      <c r="Q154" s="321"/>
      <c r="R154" s="321"/>
      <c r="S154" s="321"/>
      <c r="T154" s="321"/>
      <c r="U154" s="321"/>
      <c r="V154" s="321"/>
      <c r="W154" s="321"/>
      <c r="X154" s="321"/>
      <c r="Y154" s="321"/>
    </row>
    <row r="155" spans="1:41" ht="13.5" thickBot="1" x14ac:dyDescent="0.25">
      <c r="G155" s="183"/>
      <c r="Q155" s="75"/>
      <c r="AB155"/>
      <c r="AC155"/>
      <c r="AD155"/>
      <c r="AE155"/>
      <c r="AF155"/>
      <c r="AG155"/>
      <c r="AH155"/>
      <c r="AK155" s="75"/>
      <c r="AL155" s="75"/>
      <c r="AM155" s="75"/>
    </row>
    <row r="156" spans="1:41" ht="39" x14ac:dyDescent="0.25">
      <c r="F156" s="75"/>
      <c r="G156" s="269" t="s">
        <v>426</v>
      </c>
      <c r="K156" s="75"/>
      <c r="O156" s="75"/>
      <c r="P156" s="436" t="s">
        <v>424</v>
      </c>
      <c r="Q156" s="437"/>
      <c r="R156" s="438"/>
      <c r="V156" s="75"/>
      <c r="Z156" s="75"/>
      <c r="AB156" s="430" t="s">
        <v>346</v>
      </c>
      <c r="AC156" s="431"/>
      <c r="AD156" s="431"/>
      <c r="AE156" s="431"/>
      <c r="AF156" s="431"/>
      <c r="AG156" s="431"/>
      <c r="AH156" s="432"/>
      <c r="AK156" s="75"/>
      <c r="AL156" s="75"/>
      <c r="AM156" s="75"/>
      <c r="AO156" s="75"/>
    </row>
    <row r="157" spans="1:41" s="90" customFormat="1" ht="45.75" thickBot="1" x14ac:dyDescent="0.3">
      <c r="A157" s="141" t="s">
        <v>1</v>
      </c>
      <c r="B157" s="217" t="s">
        <v>342</v>
      </c>
      <c r="C157" s="142" t="s">
        <v>392</v>
      </c>
      <c r="D157" s="142" t="s">
        <v>362</v>
      </c>
      <c r="E157" s="219"/>
      <c r="F157" s="142" t="s">
        <v>363</v>
      </c>
      <c r="G157" s="274" t="s">
        <v>425</v>
      </c>
      <c r="H157" s="142" t="s">
        <v>393</v>
      </c>
      <c r="I157" s="142" t="s">
        <v>362</v>
      </c>
      <c r="J157" s="219"/>
      <c r="K157" s="142" t="s">
        <v>363</v>
      </c>
      <c r="L157" s="142" t="s">
        <v>394</v>
      </c>
      <c r="M157" s="142" t="s">
        <v>362</v>
      </c>
      <c r="N157" s="219"/>
      <c r="O157" s="142" t="s">
        <v>363</v>
      </c>
      <c r="P157" s="271" t="s">
        <v>397</v>
      </c>
      <c r="Q157" s="272" t="s">
        <v>422</v>
      </c>
      <c r="R157" s="273" t="s">
        <v>423</v>
      </c>
      <c r="S157" s="142" t="s">
        <v>395</v>
      </c>
      <c r="T157" s="142" t="s">
        <v>362</v>
      </c>
      <c r="U157" s="219"/>
      <c r="V157" s="142" t="s">
        <v>363</v>
      </c>
      <c r="W157" s="142" t="s">
        <v>396</v>
      </c>
      <c r="X157" s="142" t="s">
        <v>362</v>
      </c>
      <c r="Y157" s="219"/>
      <c r="Z157" s="142" t="s">
        <v>363</v>
      </c>
      <c r="AA157" s="142" t="s">
        <v>255</v>
      </c>
      <c r="AB157" s="271" t="s">
        <v>349</v>
      </c>
      <c r="AC157" s="272" t="s">
        <v>364</v>
      </c>
      <c r="AD157" s="272" t="s">
        <v>368</v>
      </c>
      <c r="AE157" s="272" t="s">
        <v>364</v>
      </c>
      <c r="AF157" s="272" t="s">
        <v>369</v>
      </c>
      <c r="AG157" s="272" t="s">
        <v>364</v>
      </c>
      <c r="AH157" s="273" t="s">
        <v>353</v>
      </c>
      <c r="AI157" s="270"/>
      <c r="AJ157" s="142" t="s">
        <v>253</v>
      </c>
      <c r="AK157" s="140" t="s">
        <v>354</v>
      </c>
      <c r="AL157" s="140" t="s">
        <v>354</v>
      </c>
      <c r="AM157" s="140" t="s">
        <v>354</v>
      </c>
      <c r="AN157" s="140" t="s">
        <v>354</v>
      </c>
      <c r="AO157" s="140" t="s">
        <v>354</v>
      </c>
    </row>
    <row r="158" spans="1:41" x14ac:dyDescent="0.2">
      <c r="A158" s="117">
        <v>1</v>
      </c>
      <c r="B158" s="117" t="s">
        <v>262</v>
      </c>
      <c r="C158" s="263">
        <v>2636710</v>
      </c>
      <c r="D158" s="266">
        <f t="shared" ref="D158:D194" si="77">IFERROR((C158/$AJ158),0)</f>
        <v>314.79345749761222</v>
      </c>
      <c r="E158" s="169"/>
      <c r="F158" s="119">
        <f t="shared" ref="F158:F195" si="78">IF(D$195,D158/D$195*100,0)</f>
        <v>89.148554345024394</v>
      </c>
      <c r="G158" s="137">
        <v>0</v>
      </c>
      <c r="H158" s="263">
        <v>626637</v>
      </c>
      <c r="I158" s="266">
        <f t="shared" ref="I158:I194" si="79">IFERROR((H158/$AJ158),0)</f>
        <v>74.813395415472783</v>
      </c>
      <c r="J158" s="169"/>
      <c r="K158" s="119">
        <f t="shared" ref="K158:K195" si="80">IF(I$195,I158/I$195*100,0)</f>
        <v>132.17511269723525</v>
      </c>
      <c r="L158" s="263">
        <v>0</v>
      </c>
      <c r="M158" s="266">
        <f t="shared" ref="M158:M194" si="81">IFERROR((L158/$AJ158),0)</f>
        <v>0</v>
      </c>
      <c r="N158" s="169"/>
      <c r="O158" s="119">
        <f t="shared" ref="O158:O195" si="82">IF(M$195,M158/M$195*100,0)</f>
        <v>0</v>
      </c>
      <c r="P158" s="137">
        <v>0</v>
      </c>
      <c r="Q158" s="137">
        <v>0</v>
      </c>
      <c r="R158" s="137">
        <v>0</v>
      </c>
      <c r="S158" s="263">
        <v>156518</v>
      </c>
      <c r="T158" s="266">
        <f t="shared" ref="T158:T194" si="83">IFERROR((S158/$AJ158),0)</f>
        <v>18.686485195797516</v>
      </c>
      <c r="U158" s="169"/>
      <c r="V158" s="119">
        <f t="shared" ref="V158:V195" si="84">IF(T$195,T158/T$195*100,0)</f>
        <v>67.514646974375765</v>
      </c>
      <c r="W158" s="263">
        <v>0</v>
      </c>
      <c r="X158" s="266">
        <f t="shared" ref="X158:X194" si="85">IFERROR((W158/$AJ158),0)</f>
        <v>0</v>
      </c>
      <c r="Y158" s="169"/>
      <c r="Z158" s="119">
        <f t="shared" ref="Z158:Z195" si="86">IF(X$195,X158/X$195*100,0)</f>
        <v>0</v>
      </c>
      <c r="AA158" s="263">
        <f t="shared" ref="AA158:AA194" si="87">(C158+H158+L158+S158+W158)</f>
        <v>3419865</v>
      </c>
      <c r="AB158" s="137">
        <v>286426</v>
      </c>
      <c r="AC158" s="119">
        <f t="shared" ref="AC158:AC195" si="88">IF($AA158,AB158/$AA158*100,0)</f>
        <v>8.3753598460757956</v>
      </c>
      <c r="AD158" s="137">
        <v>7836</v>
      </c>
      <c r="AE158" s="119">
        <f t="shared" ref="AE158:AE195" si="89">IF($AA158,AD158/$AA158*100,0)</f>
        <v>0.22913185169590025</v>
      </c>
      <c r="AF158" s="137">
        <v>0</v>
      </c>
      <c r="AG158" s="119">
        <f t="shared" ref="AG158:AG195" si="90">IF($AA158,AF158/$AA158*100,0)</f>
        <v>0</v>
      </c>
      <c r="AH158" s="137">
        <v>2426</v>
      </c>
      <c r="AI158" s="117"/>
      <c r="AJ158" s="264">
        <v>8376</v>
      </c>
      <c r="AK158" s="264">
        <f t="shared" ref="AK158:AK194" si="91">IF(C158,$AJ158,0)</f>
        <v>8376</v>
      </c>
      <c r="AL158" s="264">
        <f t="shared" ref="AL158:AL194" si="92">IF(H158,$AJ158,0)</f>
        <v>8376</v>
      </c>
      <c r="AM158" s="264">
        <f t="shared" ref="AM158:AM194" si="93">IF(L158,$AJ158,0)</f>
        <v>0</v>
      </c>
      <c r="AN158" s="264">
        <f t="shared" ref="AN158:AN194" si="94">IF(S158,$AJ158,0)</f>
        <v>8376</v>
      </c>
      <c r="AO158" s="264">
        <f t="shared" ref="AO158:AO194" si="95">IF(W158,$AJ158,0)</f>
        <v>0</v>
      </c>
    </row>
    <row r="159" spans="1:41" x14ac:dyDescent="0.2">
      <c r="A159" s="114">
        <v>2</v>
      </c>
      <c r="B159" s="114" t="s">
        <v>263</v>
      </c>
      <c r="C159" s="115">
        <v>3245691</v>
      </c>
      <c r="D159" s="116">
        <f t="shared" si="77"/>
        <v>429.04044943820224</v>
      </c>
      <c r="F159" s="116">
        <f t="shared" si="78"/>
        <v>121.50295665927359</v>
      </c>
      <c r="G159" s="115">
        <v>0</v>
      </c>
      <c r="H159" s="115">
        <v>40922</v>
      </c>
      <c r="I159" s="116">
        <f t="shared" si="79"/>
        <v>5.409385327164574</v>
      </c>
      <c r="K159" s="116">
        <f t="shared" si="80"/>
        <v>9.5569264203302833</v>
      </c>
      <c r="L159" s="115">
        <v>0</v>
      </c>
      <c r="M159" s="116">
        <f t="shared" si="81"/>
        <v>0</v>
      </c>
      <c r="O159" s="116">
        <f t="shared" si="82"/>
        <v>0</v>
      </c>
      <c r="P159" s="115">
        <v>0</v>
      </c>
      <c r="Q159" s="115">
        <v>0</v>
      </c>
      <c r="R159" s="115">
        <v>0</v>
      </c>
      <c r="S159" s="115">
        <v>0</v>
      </c>
      <c r="T159" s="116">
        <f t="shared" si="83"/>
        <v>0</v>
      </c>
      <c r="V159" s="116">
        <f t="shared" si="84"/>
        <v>0</v>
      </c>
      <c r="W159" s="115">
        <v>0</v>
      </c>
      <c r="X159" s="116">
        <f t="shared" si="85"/>
        <v>0</v>
      </c>
      <c r="Z159" s="116">
        <f t="shared" si="86"/>
        <v>0</v>
      </c>
      <c r="AA159" s="115">
        <f t="shared" si="87"/>
        <v>3286613</v>
      </c>
      <c r="AB159" s="115">
        <v>236643</v>
      </c>
      <c r="AC159" s="116">
        <f t="shared" si="88"/>
        <v>7.2002088472235704</v>
      </c>
      <c r="AD159" s="115">
        <v>67454</v>
      </c>
      <c r="AE159" s="116">
        <f t="shared" si="89"/>
        <v>2.0523864537747523</v>
      </c>
      <c r="AF159" s="115">
        <v>0</v>
      </c>
      <c r="AG159" s="116">
        <f t="shared" si="90"/>
        <v>0</v>
      </c>
      <c r="AH159" s="115">
        <v>0</v>
      </c>
      <c r="AI159" s="114"/>
      <c r="AJ159" s="115">
        <v>7565</v>
      </c>
      <c r="AK159" s="115">
        <f t="shared" si="91"/>
        <v>7565</v>
      </c>
      <c r="AL159" s="115">
        <f t="shared" si="92"/>
        <v>7565</v>
      </c>
      <c r="AM159" s="115">
        <f t="shared" si="93"/>
        <v>0</v>
      </c>
      <c r="AN159" s="115">
        <f t="shared" si="94"/>
        <v>0</v>
      </c>
      <c r="AO159" s="115">
        <f t="shared" si="95"/>
        <v>0</v>
      </c>
    </row>
    <row r="160" spans="1:41" x14ac:dyDescent="0.2">
      <c r="A160" s="117">
        <v>3</v>
      </c>
      <c r="B160" s="117" t="s">
        <v>97</v>
      </c>
      <c r="C160" s="118">
        <v>4103136</v>
      </c>
      <c r="D160" s="119">
        <f t="shared" si="77"/>
        <v>616.3641279855791</v>
      </c>
      <c r="E160" s="169"/>
      <c r="F160" s="119">
        <f t="shared" si="78"/>
        <v>174.55245543171037</v>
      </c>
      <c r="G160" s="118">
        <v>0</v>
      </c>
      <c r="H160" s="118">
        <v>353230</v>
      </c>
      <c r="I160" s="119">
        <f t="shared" si="79"/>
        <v>53.061439086675676</v>
      </c>
      <c r="J160" s="169"/>
      <c r="K160" s="119">
        <f t="shared" si="80"/>
        <v>93.74526650221172</v>
      </c>
      <c r="L160" s="118">
        <v>0</v>
      </c>
      <c r="M160" s="119">
        <f t="shared" si="81"/>
        <v>0</v>
      </c>
      <c r="N160" s="169"/>
      <c r="O160" s="119">
        <f t="shared" si="82"/>
        <v>0</v>
      </c>
      <c r="P160" s="118">
        <v>0</v>
      </c>
      <c r="Q160" s="118">
        <v>0</v>
      </c>
      <c r="R160" s="118">
        <v>0</v>
      </c>
      <c r="S160" s="118">
        <v>0</v>
      </c>
      <c r="T160" s="119">
        <f t="shared" si="83"/>
        <v>0</v>
      </c>
      <c r="U160" s="169"/>
      <c r="V160" s="119">
        <f t="shared" si="84"/>
        <v>0</v>
      </c>
      <c r="W160" s="118">
        <v>0</v>
      </c>
      <c r="X160" s="119">
        <f t="shared" si="85"/>
        <v>0</v>
      </c>
      <c r="Y160" s="169"/>
      <c r="Z160" s="119">
        <f t="shared" si="86"/>
        <v>0</v>
      </c>
      <c r="AA160" s="118">
        <f t="shared" si="87"/>
        <v>4456366</v>
      </c>
      <c r="AB160" s="118">
        <v>380640</v>
      </c>
      <c r="AC160" s="119">
        <f t="shared" si="88"/>
        <v>8.541488737684471</v>
      </c>
      <c r="AD160" s="118">
        <v>62829</v>
      </c>
      <c r="AE160" s="119">
        <f t="shared" si="89"/>
        <v>1.4098707332386973</v>
      </c>
      <c r="AF160" s="118">
        <v>0</v>
      </c>
      <c r="AG160" s="119">
        <f t="shared" si="90"/>
        <v>0</v>
      </c>
      <c r="AH160" s="118">
        <v>3786</v>
      </c>
      <c r="AI160" s="117"/>
      <c r="AJ160" s="118">
        <v>6657</v>
      </c>
      <c r="AK160" s="118">
        <f t="shared" si="91"/>
        <v>6657</v>
      </c>
      <c r="AL160" s="118">
        <f t="shared" si="92"/>
        <v>6657</v>
      </c>
      <c r="AM160" s="118">
        <f t="shared" si="93"/>
        <v>0</v>
      </c>
      <c r="AN160" s="118">
        <f t="shared" si="94"/>
        <v>0</v>
      </c>
      <c r="AO160" s="118">
        <f t="shared" si="95"/>
        <v>0</v>
      </c>
    </row>
    <row r="161" spans="1:41" x14ac:dyDescent="0.2">
      <c r="A161" s="114">
        <v>4</v>
      </c>
      <c r="B161" s="114" t="s">
        <v>264</v>
      </c>
      <c r="C161" s="115">
        <v>876943</v>
      </c>
      <c r="D161" s="116">
        <f t="shared" si="77"/>
        <v>191.72343681679055</v>
      </c>
      <c r="F161" s="116">
        <f t="shared" si="78"/>
        <v>54.295496997125959</v>
      </c>
      <c r="G161" s="115">
        <v>0</v>
      </c>
      <c r="H161" s="115">
        <v>48351</v>
      </c>
      <c r="I161" s="116">
        <f t="shared" si="79"/>
        <v>10.570835155225186</v>
      </c>
      <c r="K161" s="116">
        <f t="shared" si="80"/>
        <v>18.675817615100762</v>
      </c>
      <c r="L161" s="115">
        <v>0</v>
      </c>
      <c r="M161" s="116">
        <f t="shared" si="81"/>
        <v>0</v>
      </c>
      <c r="O161" s="116">
        <f t="shared" si="82"/>
        <v>0</v>
      </c>
      <c r="P161" s="115">
        <v>0</v>
      </c>
      <c r="Q161" s="115">
        <v>0</v>
      </c>
      <c r="R161" s="115">
        <v>0</v>
      </c>
      <c r="S161" s="115">
        <v>120</v>
      </c>
      <c r="T161" s="116">
        <f t="shared" si="83"/>
        <v>2.6235242675994752E-2</v>
      </c>
      <c r="V161" s="116">
        <f t="shared" si="84"/>
        <v>9.4788459627239585E-2</v>
      </c>
      <c r="W161" s="115">
        <v>0</v>
      </c>
      <c r="X161" s="116">
        <f t="shared" si="85"/>
        <v>0</v>
      </c>
      <c r="Z161" s="116">
        <f t="shared" si="86"/>
        <v>0</v>
      </c>
      <c r="AA161" s="115">
        <f t="shared" si="87"/>
        <v>925414</v>
      </c>
      <c r="AB161" s="115">
        <v>108898</v>
      </c>
      <c r="AC161" s="116">
        <f t="shared" si="88"/>
        <v>11.76749000987666</v>
      </c>
      <c r="AD161" s="115">
        <v>1011</v>
      </c>
      <c r="AE161" s="116">
        <f t="shared" si="89"/>
        <v>0.10924840125608645</v>
      </c>
      <c r="AF161" s="115">
        <v>0</v>
      </c>
      <c r="AG161" s="116">
        <f t="shared" si="90"/>
        <v>0</v>
      </c>
      <c r="AH161" s="115">
        <v>0</v>
      </c>
      <c r="AI161" s="114"/>
      <c r="AJ161" s="115">
        <v>4574</v>
      </c>
      <c r="AK161" s="115">
        <f t="shared" si="91"/>
        <v>4574</v>
      </c>
      <c r="AL161" s="115">
        <f t="shared" si="92"/>
        <v>4574</v>
      </c>
      <c r="AM161" s="115">
        <f t="shared" si="93"/>
        <v>0</v>
      </c>
      <c r="AN161" s="115">
        <f t="shared" si="94"/>
        <v>4574</v>
      </c>
      <c r="AO161" s="115">
        <f t="shared" si="95"/>
        <v>0</v>
      </c>
    </row>
    <row r="162" spans="1:41" x14ac:dyDescent="0.2">
      <c r="A162" s="117">
        <v>5</v>
      </c>
      <c r="B162" s="117" t="s">
        <v>265</v>
      </c>
      <c r="C162" s="118">
        <v>0</v>
      </c>
      <c r="D162" s="119">
        <f t="shared" si="77"/>
        <v>0</v>
      </c>
      <c r="E162" s="169"/>
      <c r="F162" s="119">
        <f t="shared" si="78"/>
        <v>0</v>
      </c>
      <c r="G162" s="118">
        <v>0</v>
      </c>
      <c r="H162" s="118">
        <v>0</v>
      </c>
      <c r="I162" s="119">
        <f t="shared" si="79"/>
        <v>0</v>
      </c>
      <c r="J162" s="169"/>
      <c r="K162" s="119">
        <f t="shared" si="80"/>
        <v>0</v>
      </c>
      <c r="L162" s="118">
        <v>0</v>
      </c>
      <c r="M162" s="123">
        <f t="shared" si="81"/>
        <v>0</v>
      </c>
      <c r="N162" s="169"/>
      <c r="O162" s="123">
        <f t="shared" si="82"/>
        <v>0</v>
      </c>
      <c r="P162" s="118">
        <v>0</v>
      </c>
      <c r="Q162" s="118">
        <v>0</v>
      </c>
      <c r="R162" s="118">
        <v>0</v>
      </c>
      <c r="S162" s="118">
        <v>0</v>
      </c>
      <c r="T162" s="119">
        <f t="shared" si="83"/>
        <v>0</v>
      </c>
      <c r="U162" s="169"/>
      <c r="V162" s="119">
        <f t="shared" si="84"/>
        <v>0</v>
      </c>
      <c r="W162" s="118">
        <v>0</v>
      </c>
      <c r="X162" s="119">
        <f t="shared" si="85"/>
        <v>0</v>
      </c>
      <c r="Y162" s="169"/>
      <c r="Z162" s="119">
        <f t="shared" si="86"/>
        <v>0</v>
      </c>
      <c r="AA162" s="118">
        <f t="shared" si="87"/>
        <v>0</v>
      </c>
      <c r="AB162" s="118">
        <v>0</v>
      </c>
      <c r="AC162" s="123">
        <f t="shared" si="88"/>
        <v>0</v>
      </c>
      <c r="AD162" s="118">
        <v>0</v>
      </c>
      <c r="AE162" s="123">
        <f t="shared" si="89"/>
        <v>0</v>
      </c>
      <c r="AF162" s="118">
        <v>0</v>
      </c>
      <c r="AG162" s="123">
        <f t="shared" si="90"/>
        <v>0</v>
      </c>
      <c r="AH162" s="118">
        <v>0</v>
      </c>
      <c r="AI162" s="117"/>
      <c r="AJ162" s="118">
        <v>0</v>
      </c>
      <c r="AK162" s="118">
        <f t="shared" si="91"/>
        <v>0</v>
      </c>
      <c r="AL162" s="118">
        <f t="shared" si="92"/>
        <v>0</v>
      </c>
      <c r="AM162" s="118">
        <f t="shared" si="93"/>
        <v>0</v>
      </c>
      <c r="AN162" s="118">
        <f t="shared" si="94"/>
        <v>0</v>
      </c>
      <c r="AO162" s="118">
        <f t="shared" si="95"/>
        <v>0</v>
      </c>
    </row>
    <row r="163" spans="1:41" x14ac:dyDescent="0.2">
      <c r="A163" s="114">
        <v>6</v>
      </c>
      <c r="B163" s="114" t="s">
        <v>266</v>
      </c>
      <c r="C163" s="115">
        <v>8563021</v>
      </c>
      <c r="D163" s="116">
        <f t="shared" si="77"/>
        <v>191.02799714451433</v>
      </c>
      <c r="F163" s="116">
        <f t="shared" si="78"/>
        <v>54.098550586897368</v>
      </c>
      <c r="G163" s="115">
        <v>0</v>
      </c>
      <c r="H163" s="115">
        <v>1383803</v>
      </c>
      <c r="I163" s="116">
        <f t="shared" si="79"/>
        <v>30.870543880783472</v>
      </c>
      <c r="K163" s="116">
        <f t="shared" si="80"/>
        <v>54.539933574831664</v>
      </c>
      <c r="L163" s="115">
        <v>0</v>
      </c>
      <c r="M163" s="249">
        <f t="shared" si="81"/>
        <v>0</v>
      </c>
      <c r="O163" s="249">
        <f t="shared" si="82"/>
        <v>0</v>
      </c>
      <c r="P163" s="115">
        <v>0</v>
      </c>
      <c r="Q163" s="115">
        <v>0</v>
      </c>
      <c r="R163" s="115">
        <v>0</v>
      </c>
      <c r="S163" s="115">
        <v>0</v>
      </c>
      <c r="T163" s="116">
        <f t="shared" si="83"/>
        <v>0</v>
      </c>
      <c r="V163" s="116">
        <f t="shared" si="84"/>
        <v>0</v>
      </c>
      <c r="W163" s="115">
        <v>1011319</v>
      </c>
      <c r="X163" s="116">
        <f t="shared" si="85"/>
        <v>22.56099138892607</v>
      </c>
      <c r="Z163" s="116">
        <f t="shared" si="86"/>
        <v>73.54914221970138</v>
      </c>
      <c r="AA163" s="115">
        <f t="shared" si="87"/>
        <v>10958143</v>
      </c>
      <c r="AB163" s="115">
        <v>289525</v>
      </c>
      <c r="AC163" s="249">
        <f t="shared" si="88"/>
        <v>2.6420991220866528</v>
      </c>
      <c r="AD163" s="115">
        <v>0</v>
      </c>
      <c r="AE163" s="249">
        <f t="shared" si="89"/>
        <v>0</v>
      </c>
      <c r="AF163" s="115">
        <v>0</v>
      </c>
      <c r="AG163" s="249">
        <f t="shared" si="90"/>
        <v>0</v>
      </c>
      <c r="AH163" s="115">
        <v>458990</v>
      </c>
      <c r="AI163" s="114"/>
      <c r="AJ163" s="115">
        <v>44826</v>
      </c>
      <c r="AK163" s="115">
        <f t="shared" si="91"/>
        <v>44826</v>
      </c>
      <c r="AL163" s="115">
        <f t="shared" si="92"/>
        <v>44826</v>
      </c>
      <c r="AM163" s="115">
        <f t="shared" si="93"/>
        <v>0</v>
      </c>
      <c r="AN163" s="115">
        <f t="shared" si="94"/>
        <v>0</v>
      </c>
      <c r="AO163" s="115">
        <f t="shared" si="95"/>
        <v>44826</v>
      </c>
    </row>
    <row r="164" spans="1:41" x14ac:dyDescent="0.2">
      <c r="A164" s="117">
        <v>7</v>
      </c>
      <c r="B164" s="117" t="s">
        <v>267</v>
      </c>
      <c r="C164" s="118">
        <v>2560071</v>
      </c>
      <c r="D164" s="119">
        <f t="shared" si="77"/>
        <v>502.36872056514915</v>
      </c>
      <c r="E164" s="169"/>
      <c r="F164" s="119">
        <f t="shared" si="78"/>
        <v>142.26930109207331</v>
      </c>
      <c r="G164" s="118">
        <v>0</v>
      </c>
      <c r="H164" s="118">
        <v>439322</v>
      </c>
      <c r="I164" s="119">
        <f t="shared" si="79"/>
        <v>86.209183673469383</v>
      </c>
      <c r="J164" s="169"/>
      <c r="K164" s="119">
        <f t="shared" si="80"/>
        <v>152.30840017750128</v>
      </c>
      <c r="L164" s="118">
        <v>0</v>
      </c>
      <c r="M164" s="123">
        <f t="shared" si="81"/>
        <v>0</v>
      </c>
      <c r="N164" s="169"/>
      <c r="O164" s="123">
        <f t="shared" si="82"/>
        <v>0</v>
      </c>
      <c r="P164" s="118">
        <v>0</v>
      </c>
      <c r="Q164" s="118">
        <v>0</v>
      </c>
      <c r="R164" s="118">
        <v>0</v>
      </c>
      <c r="S164" s="118">
        <v>97171</v>
      </c>
      <c r="T164" s="119">
        <f t="shared" si="83"/>
        <v>19.06809262166405</v>
      </c>
      <c r="U164" s="169"/>
      <c r="V164" s="119">
        <f t="shared" si="84"/>
        <v>68.893402281766242</v>
      </c>
      <c r="W164" s="118">
        <v>0</v>
      </c>
      <c r="X164" s="119">
        <f t="shared" si="85"/>
        <v>0</v>
      </c>
      <c r="Y164" s="169"/>
      <c r="Z164" s="119">
        <f t="shared" si="86"/>
        <v>0</v>
      </c>
      <c r="AA164" s="118">
        <f t="shared" si="87"/>
        <v>3096564</v>
      </c>
      <c r="AB164" s="118">
        <v>331447</v>
      </c>
      <c r="AC164" s="123">
        <f t="shared" si="88"/>
        <v>10.703702555477619</v>
      </c>
      <c r="AD164" s="118">
        <v>9470</v>
      </c>
      <c r="AE164" s="123">
        <f t="shared" si="89"/>
        <v>0.30582284105867019</v>
      </c>
      <c r="AF164" s="118">
        <v>0</v>
      </c>
      <c r="AG164" s="123">
        <f t="shared" si="90"/>
        <v>0</v>
      </c>
      <c r="AH164" s="118">
        <v>0</v>
      </c>
      <c r="AI164" s="117"/>
      <c r="AJ164" s="118">
        <v>5096</v>
      </c>
      <c r="AK164" s="118">
        <f t="shared" si="91"/>
        <v>5096</v>
      </c>
      <c r="AL164" s="118">
        <f t="shared" si="92"/>
        <v>5096</v>
      </c>
      <c r="AM164" s="118">
        <f t="shared" si="93"/>
        <v>0</v>
      </c>
      <c r="AN164" s="118">
        <f t="shared" si="94"/>
        <v>5096</v>
      </c>
      <c r="AO164" s="118">
        <f t="shared" si="95"/>
        <v>0</v>
      </c>
    </row>
    <row r="165" spans="1:41" x14ac:dyDescent="0.2">
      <c r="A165" s="114">
        <v>8</v>
      </c>
      <c r="B165" s="114" t="s">
        <v>268</v>
      </c>
      <c r="C165" s="115">
        <v>1010178</v>
      </c>
      <c r="D165" s="116">
        <f t="shared" si="77"/>
        <v>153.15009096422074</v>
      </c>
      <c r="F165" s="116">
        <f t="shared" si="78"/>
        <v>43.371642205660592</v>
      </c>
      <c r="G165" s="115">
        <v>0</v>
      </c>
      <c r="H165" s="115">
        <v>30625</v>
      </c>
      <c r="I165" s="116">
        <f t="shared" si="79"/>
        <v>4.6429654335961192</v>
      </c>
      <c r="K165" s="116">
        <f t="shared" si="80"/>
        <v>8.2028689652015654</v>
      </c>
      <c r="L165" s="115">
        <v>0</v>
      </c>
      <c r="M165" s="249">
        <f t="shared" si="81"/>
        <v>0</v>
      </c>
      <c r="O165" s="249">
        <f t="shared" si="82"/>
        <v>0</v>
      </c>
      <c r="P165" s="115">
        <v>0</v>
      </c>
      <c r="Q165" s="115">
        <v>0</v>
      </c>
      <c r="R165" s="115">
        <v>0</v>
      </c>
      <c r="S165" s="115">
        <v>0</v>
      </c>
      <c r="T165" s="116">
        <f t="shared" si="83"/>
        <v>0</v>
      </c>
      <c r="V165" s="116">
        <f t="shared" si="84"/>
        <v>0</v>
      </c>
      <c r="W165" s="115">
        <v>0</v>
      </c>
      <c r="X165" s="116">
        <f t="shared" si="85"/>
        <v>0</v>
      </c>
      <c r="Z165" s="116">
        <f t="shared" si="86"/>
        <v>0</v>
      </c>
      <c r="AA165" s="115">
        <f t="shared" si="87"/>
        <v>1040803</v>
      </c>
      <c r="AB165" s="115">
        <v>156094</v>
      </c>
      <c r="AC165" s="249">
        <f t="shared" si="88"/>
        <v>14.997458692951499</v>
      </c>
      <c r="AD165" s="115">
        <v>68308</v>
      </c>
      <c r="AE165" s="249">
        <f t="shared" si="89"/>
        <v>6.5630095224552587</v>
      </c>
      <c r="AF165" s="115">
        <v>0</v>
      </c>
      <c r="AG165" s="249">
        <f t="shared" si="90"/>
        <v>0</v>
      </c>
      <c r="AH165" s="115">
        <v>0</v>
      </c>
      <c r="AI165" s="114"/>
      <c r="AJ165" s="115">
        <v>6596</v>
      </c>
      <c r="AK165" s="115">
        <f t="shared" si="91"/>
        <v>6596</v>
      </c>
      <c r="AL165" s="115">
        <f t="shared" si="92"/>
        <v>6596</v>
      </c>
      <c r="AM165" s="115">
        <f t="shared" si="93"/>
        <v>0</v>
      </c>
      <c r="AN165" s="115">
        <f t="shared" si="94"/>
        <v>0</v>
      </c>
      <c r="AO165" s="115">
        <f t="shared" si="95"/>
        <v>0</v>
      </c>
    </row>
    <row r="166" spans="1:41" x14ac:dyDescent="0.2">
      <c r="A166" s="117">
        <v>9</v>
      </c>
      <c r="B166" s="117" t="s">
        <v>269</v>
      </c>
      <c r="C166" s="118">
        <v>848522</v>
      </c>
      <c r="D166" s="119">
        <f t="shared" si="77"/>
        <v>203.48249400479617</v>
      </c>
      <c r="E166" s="169"/>
      <c r="F166" s="119">
        <f t="shared" si="78"/>
        <v>57.625626400400229</v>
      </c>
      <c r="G166" s="118">
        <v>0</v>
      </c>
      <c r="H166" s="118">
        <v>45000</v>
      </c>
      <c r="I166" s="119">
        <f t="shared" si="79"/>
        <v>10.791366906474821</v>
      </c>
      <c r="J166" s="169"/>
      <c r="K166" s="119">
        <f t="shared" si="80"/>
        <v>19.065437801604297</v>
      </c>
      <c r="L166" s="118">
        <v>0</v>
      </c>
      <c r="M166" s="123">
        <f t="shared" si="81"/>
        <v>0</v>
      </c>
      <c r="N166" s="169"/>
      <c r="O166" s="123">
        <f t="shared" si="82"/>
        <v>0</v>
      </c>
      <c r="P166" s="118">
        <v>0</v>
      </c>
      <c r="Q166" s="118">
        <v>0</v>
      </c>
      <c r="R166" s="118">
        <v>0</v>
      </c>
      <c r="S166" s="118">
        <v>0</v>
      </c>
      <c r="T166" s="119">
        <f t="shared" si="83"/>
        <v>0</v>
      </c>
      <c r="U166" s="169"/>
      <c r="V166" s="119">
        <f t="shared" si="84"/>
        <v>0</v>
      </c>
      <c r="W166" s="118">
        <v>0</v>
      </c>
      <c r="X166" s="119">
        <f t="shared" si="85"/>
        <v>0</v>
      </c>
      <c r="Y166" s="169"/>
      <c r="Z166" s="119">
        <f t="shared" si="86"/>
        <v>0</v>
      </c>
      <c r="AA166" s="118">
        <f t="shared" si="87"/>
        <v>893522</v>
      </c>
      <c r="AB166" s="118">
        <v>88615</v>
      </c>
      <c r="AC166" s="123">
        <f t="shared" si="88"/>
        <v>9.9174950364960246</v>
      </c>
      <c r="AD166" s="118">
        <v>16387</v>
      </c>
      <c r="AE166" s="123">
        <f t="shared" si="89"/>
        <v>1.8339783463641635</v>
      </c>
      <c r="AF166" s="118">
        <v>0</v>
      </c>
      <c r="AG166" s="123">
        <f t="shared" si="90"/>
        <v>0</v>
      </c>
      <c r="AH166" s="118">
        <v>0</v>
      </c>
      <c r="AI166" s="117"/>
      <c r="AJ166" s="118">
        <v>4170</v>
      </c>
      <c r="AK166" s="118">
        <f t="shared" si="91"/>
        <v>4170</v>
      </c>
      <c r="AL166" s="118">
        <f t="shared" si="92"/>
        <v>4170</v>
      </c>
      <c r="AM166" s="118">
        <f t="shared" si="93"/>
        <v>0</v>
      </c>
      <c r="AN166" s="118">
        <f t="shared" si="94"/>
        <v>0</v>
      </c>
      <c r="AO166" s="118">
        <f t="shared" si="95"/>
        <v>0</v>
      </c>
    </row>
    <row r="167" spans="1:41" x14ac:dyDescent="0.2">
      <c r="A167" s="114">
        <v>10</v>
      </c>
      <c r="B167" s="114" t="s">
        <v>270</v>
      </c>
      <c r="C167" s="115">
        <v>8110081</v>
      </c>
      <c r="D167" s="116">
        <f t="shared" si="77"/>
        <v>347.35656158985779</v>
      </c>
      <c r="F167" s="116">
        <f t="shared" si="78"/>
        <v>98.370326861793629</v>
      </c>
      <c r="G167" s="115">
        <v>0</v>
      </c>
      <c r="H167" s="115">
        <v>3568070</v>
      </c>
      <c r="I167" s="116">
        <f t="shared" si="79"/>
        <v>152.82122665752956</v>
      </c>
      <c r="K167" s="116">
        <f t="shared" si="80"/>
        <v>269.99393282197087</v>
      </c>
      <c r="L167" s="115">
        <v>0</v>
      </c>
      <c r="M167" s="249">
        <f t="shared" si="81"/>
        <v>0</v>
      </c>
      <c r="O167" s="249">
        <f t="shared" si="82"/>
        <v>0</v>
      </c>
      <c r="P167" s="115">
        <v>0</v>
      </c>
      <c r="Q167" s="115">
        <v>0</v>
      </c>
      <c r="R167" s="115">
        <v>0</v>
      </c>
      <c r="S167" s="115">
        <v>490094</v>
      </c>
      <c r="T167" s="116">
        <f t="shared" si="83"/>
        <v>20.990834332705155</v>
      </c>
      <c r="V167" s="116">
        <f t="shared" si="84"/>
        <v>75.84030676827939</v>
      </c>
      <c r="W167" s="115">
        <v>53799</v>
      </c>
      <c r="X167" s="116">
        <f t="shared" si="85"/>
        <v>2.3042230597909885</v>
      </c>
      <c r="Z167" s="116">
        <f t="shared" si="86"/>
        <v>7.5117988659695172</v>
      </c>
      <c r="AA167" s="115">
        <f t="shared" si="87"/>
        <v>12222044</v>
      </c>
      <c r="AB167" s="115">
        <v>743753</v>
      </c>
      <c r="AC167" s="249">
        <f t="shared" si="88"/>
        <v>6.0853405535113438</v>
      </c>
      <c r="AD167" s="115">
        <v>58875</v>
      </c>
      <c r="AE167" s="249">
        <f t="shared" si="89"/>
        <v>0.48171156968507067</v>
      </c>
      <c r="AF167" s="115">
        <v>3884</v>
      </c>
      <c r="AG167" s="249">
        <f t="shared" si="90"/>
        <v>3.1778645208608319E-2</v>
      </c>
      <c r="AH167" s="115">
        <v>984331</v>
      </c>
      <c r="AI167" s="114"/>
      <c r="AJ167" s="115">
        <v>23348</v>
      </c>
      <c r="AK167" s="115">
        <f t="shared" si="91"/>
        <v>23348</v>
      </c>
      <c r="AL167" s="115">
        <f t="shared" si="92"/>
        <v>23348</v>
      </c>
      <c r="AM167" s="115">
        <f t="shared" si="93"/>
        <v>0</v>
      </c>
      <c r="AN167" s="115">
        <f t="shared" si="94"/>
        <v>23348</v>
      </c>
      <c r="AO167" s="115">
        <f t="shared" si="95"/>
        <v>23348</v>
      </c>
    </row>
    <row r="168" spans="1:41" x14ac:dyDescent="0.2">
      <c r="A168" s="117">
        <v>11</v>
      </c>
      <c r="B168" s="117" t="s">
        <v>271</v>
      </c>
      <c r="C168" s="118">
        <v>0</v>
      </c>
      <c r="D168" s="119">
        <f t="shared" si="77"/>
        <v>0</v>
      </c>
      <c r="E168" s="169"/>
      <c r="F168" s="119">
        <f t="shared" si="78"/>
        <v>0</v>
      </c>
      <c r="G168" s="118">
        <v>0</v>
      </c>
      <c r="H168" s="118">
        <v>0</v>
      </c>
      <c r="I168" s="119">
        <f t="shared" si="79"/>
        <v>0</v>
      </c>
      <c r="J168" s="169"/>
      <c r="K168" s="119">
        <f t="shared" si="80"/>
        <v>0</v>
      </c>
      <c r="L168" s="118">
        <v>0</v>
      </c>
      <c r="M168" s="123">
        <f t="shared" si="81"/>
        <v>0</v>
      </c>
      <c r="N168" s="169"/>
      <c r="O168" s="123">
        <f t="shared" si="82"/>
        <v>0</v>
      </c>
      <c r="P168" s="118">
        <v>0</v>
      </c>
      <c r="Q168" s="118">
        <v>0</v>
      </c>
      <c r="R168" s="118">
        <v>0</v>
      </c>
      <c r="S168" s="118">
        <v>0</v>
      </c>
      <c r="T168" s="119">
        <f t="shared" si="83"/>
        <v>0</v>
      </c>
      <c r="U168" s="169"/>
      <c r="V168" s="119">
        <f t="shared" si="84"/>
        <v>0</v>
      </c>
      <c r="W168" s="118">
        <v>0</v>
      </c>
      <c r="X168" s="119">
        <f t="shared" si="85"/>
        <v>0</v>
      </c>
      <c r="Y168" s="169"/>
      <c r="Z168" s="119">
        <f t="shared" si="86"/>
        <v>0</v>
      </c>
      <c r="AA168" s="118">
        <f t="shared" si="87"/>
        <v>0</v>
      </c>
      <c r="AB168" s="118">
        <v>0</v>
      </c>
      <c r="AC168" s="123">
        <f t="shared" si="88"/>
        <v>0</v>
      </c>
      <c r="AD168" s="118">
        <v>0</v>
      </c>
      <c r="AE168" s="123">
        <f t="shared" si="89"/>
        <v>0</v>
      </c>
      <c r="AF168" s="118">
        <v>0</v>
      </c>
      <c r="AG168" s="123">
        <f t="shared" si="90"/>
        <v>0</v>
      </c>
      <c r="AH168" s="118">
        <v>0</v>
      </c>
      <c r="AI168" s="117"/>
      <c r="AJ168" s="118">
        <v>0</v>
      </c>
      <c r="AK168" s="118">
        <f t="shared" si="91"/>
        <v>0</v>
      </c>
      <c r="AL168" s="118">
        <f t="shared" si="92"/>
        <v>0</v>
      </c>
      <c r="AM168" s="118">
        <f t="shared" si="93"/>
        <v>0</v>
      </c>
      <c r="AN168" s="118">
        <f t="shared" si="94"/>
        <v>0</v>
      </c>
      <c r="AO168" s="118">
        <f t="shared" si="95"/>
        <v>0</v>
      </c>
    </row>
    <row r="169" spans="1:41" x14ac:dyDescent="0.2">
      <c r="A169" s="114">
        <v>12</v>
      </c>
      <c r="B169" s="114" t="s">
        <v>272</v>
      </c>
      <c r="C169" s="115">
        <v>1571645</v>
      </c>
      <c r="D169" s="116">
        <f t="shared" si="77"/>
        <v>402.16095189355167</v>
      </c>
      <c r="F169" s="116">
        <f t="shared" si="78"/>
        <v>113.89076431361657</v>
      </c>
      <c r="G169" s="115">
        <v>0</v>
      </c>
      <c r="H169" s="115">
        <v>213280</v>
      </c>
      <c r="I169" s="116">
        <f t="shared" si="79"/>
        <v>54.575230296827023</v>
      </c>
      <c r="K169" s="116">
        <f t="shared" si="80"/>
        <v>96.419727709201098</v>
      </c>
      <c r="L169" s="115">
        <v>0</v>
      </c>
      <c r="M169" s="249">
        <f t="shared" si="81"/>
        <v>0</v>
      </c>
      <c r="O169" s="249">
        <f t="shared" si="82"/>
        <v>0</v>
      </c>
      <c r="P169" s="115">
        <v>0</v>
      </c>
      <c r="Q169" s="115">
        <v>0</v>
      </c>
      <c r="R169" s="115">
        <v>0</v>
      </c>
      <c r="S169" s="115">
        <v>0</v>
      </c>
      <c r="T169" s="116">
        <f t="shared" si="83"/>
        <v>0</v>
      </c>
      <c r="V169" s="116">
        <f t="shared" si="84"/>
        <v>0</v>
      </c>
      <c r="W169" s="115">
        <v>448384</v>
      </c>
      <c r="X169" s="116">
        <f t="shared" si="85"/>
        <v>114.73490276356192</v>
      </c>
      <c r="Z169" s="116">
        <f t="shared" si="86"/>
        <v>374.03736101166584</v>
      </c>
      <c r="AA169" s="115">
        <f t="shared" si="87"/>
        <v>2233309</v>
      </c>
      <c r="AB169" s="115">
        <v>179478</v>
      </c>
      <c r="AC169" s="249">
        <f t="shared" si="88"/>
        <v>8.0364159191585216</v>
      </c>
      <c r="AD169" s="115">
        <v>18153</v>
      </c>
      <c r="AE169" s="249">
        <f t="shared" si="89"/>
        <v>0.81282975172714567</v>
      </c>
      <c r="AF169" s="115">
        <v>0</v>
      </c>
      <c r="AG169" s="249">
        <f t="shared" si="90"/>
        <v>0</v>
      </c>
      <c r="AH169" s="115">
        <v>319014</v>
      </c>
      <c r="AI169" s="114"/>
      <c r="AJ169" s="115">
        <v>3908</v>
      </c>
      <c r="AK169" s="115">
        <f t="shared" si="91"/>
        <v>3908</v>
      </c>
      <c r="AL169" s="115">
        <f t="shared" si="92"/>
        <v>3908</v>
      </c>
      <c r="AM169" s="115">
        <f t="shared" si="93"/>
        <v>0</v>
      </c>
      <c r="AN169" s="115">
        <f t="shared" si="94"/>
        <v>0</v>
      </c>
      <c r="AO169" s="115">
        <f t="shared" si="95"/>
        <v>3908</v>
      </c>
    </row>
    <row r="170" spans="1:41" x14ac:dyDescent="0.2">
      <c r="A170" s="117">
        <v>13</v>
      </c>
      <c r="B170" s="117" t="s">
        <v>111</v>
      </c>
      <c r="C170" s="118">
        <v>8692724</v>
      </c>
      <c r="D170" s="119">
        <f t="shared" si="77"/>
        <v>433.2929917256505</v>
      </c>
      <c r="E170" s="169"/>
      <c r="F170" s="119">
        <f t="shared" si="78"/>
        <v>122.7072637634642</v>
      </c>
      <c r="G170" s="118">
        <v>0</v>
      </c>
      <c r="H170" s="118">
        <v>0</v>
      </c>
      <c r="I170" s="119">
        <f t="shared" si="79"/>
        <v>0</v>
      </c>
      <c r="J170" s="169"/>
      <c r="K170" s="119">
        <f t="shared" si="80"/>
        <v>0</v>
      </c>
      <c r="L170" s="118">
        <v>0</v>
      </c>
      <c r="M170" s="123">
        <f t="shared" si="81"/>
        <v>0</v>
      </c>
      <c r="N170" s="169"/>
      <c r="O170" s="123">
        <f t="shared" si="82"/>
        <v>0</v>
      </c>
      <c r="P170" s="118">
        <v>0</v>
      </c>
      <c r="Q170" s="118">
        <v>0</v>
      </c>
      <c r="R170" s="118">
        <v>0</v>
      </c>
      <c r="S170" s="118">
        <v>0</v>
      </c>
      <c r="T170" s="119">
        <f t="shared" si="83"/>
        <v>0</v>
      </c>
      <c r="U170" s="169"/>
      <c r="V170" s="119">
        <f t="shared" si="84"/>
        <v>0</v>
      </c>
      <c r="W170" s="118">
        <v>145345</v>
      </c>
      <c r="X170" s="119">
        <f t="shared" si="85"/>
        <v>7.2447911474429265</v>
      </c>
      <c r="Y170" s="169"/>
      <c r="Z170" s="119">
        <f t="shared" si="86"/>
        <v>23.618118781644444</v>
      </c>
      <c r="AA170" s="118">
        <f t="shared" si="87"/>
        <v>8838069</v>
      </c>
      <c r="AB170" s="118">
        <v>453380</v>
      </c>
      <c r="AC170" s="123">
        <f t="shared" si="88"/>
        <v>5.1298535913218144</v>
      </c>
      <c r="AD170" s="118">
        <v>4774453</v>
      </c>
      <c r="AE170" s="123">
        <f t="shared" si="89"/>
        <v>54.021449708075373</v>
      </c>
      <c r="AF170" s="118">
        <v>0</v>
      </c>
      <c r="AG170" s="123">
        <f t="shared" si="90"/>
        <v>0</v>
      </c>
      <c r="AH170" s="118">
        <v>20407</v>
      </c>
      <c r="AI170" s="117"/>
      <c r="AJ170" s="118">
        <v>20062</v>
      </c>
      <c r="AK170" s="118">
        <f t="shared" si="91"/>
        <v>20062</v>
      </c>
      <c r="AL170" s="118">
        <f t="shared" si="92"/>
        <v>0</v>
      </c>
      <c r="AM170" s="118">
        <f t="shared" si="93"/>
        <v>0</v>
      </c>
      <c r="AN170" s="118">
        <f t="shared" si="94"/>
        <v>0</v>
      </c>
      <c r="AO170" s="118">
        <f t="shared" si="95"/>
        <v>20062</v>
      </c>
    </row>
    <row r="171" spans="1:41" x14ac:dyDescent="0.2">
      <c r="A171" s="114">
        <v>14</v>
      </c>
      <c r="B171" s="114" t="s">
        <v>273</v>
      </c>
      <c r="C171" s="115">
        <v>1497784</v>
      </c>
      <c r="D171" s="116">
        <f t="shared" si="77"/>
        <v>263.74079943652049</v>
      </c>
      <c r="F171" s="116">
        <f t="shared" si="78"/>
        <v>74.690596108545776</v>
      </c>
      <c r="G171" s="115">
        <v>0</v>
      </c>
      <c r="H171" s="115">
        <v>0</v>
      </c>
      <c r="I171" s="116">
        <f t="shared" si="79"/>
        <v>0</v>
      </c>
      <c r="K171" s="116">
        <f t="shared" si="80"/>
        <v>0</v>
      </c>
      <c r="L171" s="115">
        <v>0</v>
      </c>
      <c r="M171" s="249">
        <f t="shared" si="81"/>
        <v>0</v>
      </c>
      <c r="O171" s="249">
        <f t="shared" si="82"/>
        <v>0</v>
      </c>
      <c r="P171" s="115">
        <v>0</v>
      </c>
      <c r="Q171" s="115">
        <v>0</v>
      </c>
      <c r="R171" s="115">
        <v>0</v>
      </c>
      <c r="S171" s="115">
        <v>0</v>
      </c>
      <c r="T171" s="116">
        <f t="shared" si="83"/>
        <v>0</v>
      </c>
      <c r="V171" s="116">
        <f t="shared" si="84"/>
        <v>0</v>
      </c>
      <c r="W171" s="115">
        <v>374446</v>
      </c>
      <c r="X171" s="116">
        <f t="shared" si="85"/>
        <v>65.935199859130122</v>
      </c>
      <c r="Z171" s="116">
        <f t="shared" si="86"/>
        <v>214.94965837821886</v>
      </c>
      <c r="AA171" s="115">
        <f t="shared" si="87"/>
        <v>1872230</v>
      </c>
      <c r="AB171" s="115">
        <v>187816</v>
      </c>
      <c r="AC171" s="249">
        <f t="shared" si="88"/>
        <v>10.031673458923317</v>
      </c>
      <c r="AD171" s="115">
        <v>115727</v>
      </c>
      <c r="AE171" s="249">
        <f t="shared" si="89"/>
        <v>6.1812384162202294</v>
      </c>
      <c r="AF171" s="115">
        <v>0</v>
      </c>
      <c r="AG171" s="249">
        <f t="shared" si="90"/>
        <v>0</v>
      </c>
      <c r="AH171" s="115">
        <v>0</v>
      </c>
      <c r="AI171" s="114"/>
      <c r="AJ171" s="115">
        <v>5679</v>
      </c>
      <c r="AK171" s="115">
        <f t="shared" si="91"/>
        <v>5679</v>
      </c>
      <c r="AL171" s="115">
        <f t="shared" si="92"/>
        <v>0</v>
      </c>
      <c r="AM171" s="115">
        <f t="shared" si="93"/>
        <v>0</v>
      </c>
      <c r="AN171" s="115">
        <f t="shared" si="94"/>
        <v>0</v>
      </c>
      <c r="AO171" s="115">
        <f t="shared" si="95"/>
        <v>5679</v>
      </c>
    </row>
    <row r="172" spans="1:41" x14ac:dyDescent="0.2">
      <c r="A172" s="117">
        <v>15</v>
      </c>
      <c r="B172" s="117" t="s">
        <v>274</v>
      </c>
      <c r="C172" s="118">
        <v>3041797</v>
      </c>
      <c r="D172" s="119">
        <f t="shared" si="77"/>
        <v>407.0382711093269</v>
      </c>
      <c r="E172" s="169"/>
      <c r="F172" s="119">
        <f t="shared" si="78"/>
        <v>115.27200635283168</v>
      </c>
      <c r="G172" s="118">
        <v>0</v>
      </c>
      <c r="H172" s="118">
        <v>1220432</v>
      </c>
      <c r="I172" s="119">
        <f t="shared" si="79"/>
        <v>163.31219055265623</v>
      </c>
      <c r="J172" s="169"/>
      <c r="K172" s="119">
        <f t="shared" si="80"/>
        <v>288.52863944022187</v>
      </c>
      <c r="L172" s="118">
        <v>0</v>
      </c>
      <c r="M172" s="123">
        <f t="shared" si="81"/>
        <v>0</v>
      </c>
      <c r="N172" s="169"/>
      <c r="O172" s="123">
        <f t="shared" si="82"/>
        <v>0</v>
      </c>
      <c r="P172" s="118">
        <v>0</v>
      </c>
      <c r="Q172" s="118">
        <v>0</v>
      </c>
      <c r="R172" s="118">
        <v>0</v>
      </c>
      <c r="S172" s="118">
        <v>0</v>
      </c>
      <c r="T172" s="119">
        <f t="shared" si="83"/>
        <v>0</v>
      </c>
      <c r="U172" s="169"/>
      <c r="V172" s="119">
        <f t="shared" si="84"/>
        <v>0</v>
      </c>
      <c r="W172" s="118">
        <v>1844245</v>
      </c>
      <c r="X172" s="119">
        <f t="shared" si="85"/>
        <v>246.78776930282351</v>
      </c>
      <c r="Y172" s="169"/>
      <c r="Z172" s="119">
        <f t="shared" si="86"/>
        <v>804.53152211411896</v>
      </c>
      <c r="AA172" s="118">
        <f t="shared" si="87"/>
        <v>6106474</v>
      </c>
      <c r="AB172" s="118">
        <v>405797</v>
      </c>
      <c r="AC172" s="123">
        <f t="shared" si="88"/>
        <v>6.6453570423783024</v>
      </c>
      <c r="AD172" s="118">
        <v>68815</v>
      </c>
      <c r="AE172" s="123">
        <f t="shared" si="89"/>
        <v>1.1269187423052975</v>
      </c>
      <c r="AF172" s="118">
        <v>0</v>
      </c>
      <c r="AG172" s="123">
        <f t="shared" si="90"/>
        <v>0</v>
      </c>
      <c r="AH172" s="118">
        <v>0</v>
      </c>
      <c r="AI172" s="117"/>
      <c r="AJ172" s="118">
        <v>7473</v>
      </c>
      <c r="AK172" s="118">
        <f t="shared" si="91"/>
        <v>7473</v>
      </c>
      <c r="AL172" s="118">
        <f t="shared" si="92"/>
        <v>7473</v>
      </c>
      <c r="AM172" s="118">
        <f t="shared" si="93"/>
        <v>0</v>
      </c>
      <c r="AN172" s="118">
        <f t="shared" si="94"/>
        <v>0</v>
      </c>
      <c r="AO172" s="118">
        <f t="shared" si="95"/>
        <v>7473</v>
      </c>
    </row>
    <row r="173" spans="1:41" x14ac:dyDescent="0.2">
      <c r="A173" s="114">
        <v>16</v>
      </c>
      <c r="B173" s="114" t="s">
        <v>275</v>
      </c>
      <c r="C173" s="115">
        <v>5669819</v>
      </c>
      <c r="D173" s="116">
        <f t="shared" si="77"/>
        <v>377.71094530677505</v>
      </c>
      <c r="F173" s="116">
        <f t="shared" si="78"/>
        <v>106.96659645363495</v>
      </c>
      <c r="G173" s="115">
        <v>0</v>
      </c>
      <c r="H173" s="115">
        <v>0</v>
      </c>
      <c r="I173" s="116">
        <f t="shared" si="79"/>
        <v>0</v>
      </c>
      <c r="K173" s="116">
        <f t="shared" si="80"/>
        <v>0</v>
      </c>
      <c r="L173" s="115">
        <v>0</v>
      </c>
      <c r="M173" s="249">
        <f t="shared" si="81"/>
        <v>0</v>
      </c>
      <c r="O173" s="249">
        <f t="shared" si="82"/>
        <v>0</v>
      </c>
      <c r="P173" s="115">
        <v>0</v>
      </c>
      <c r="Q173" s="115">
        <v>0</v>
      </c>
      <c r="R173" s="115">
        <v>0</v>
      </c>
      <c r="S173" s="115">
        <v>0</v>
      </c>
      <c r="T173" s="116">
        <f t="shared" si="83"/>
        <v>0</v>
      </c>
      <c r="V173" s="116">
        <f t="shared" si="84"/>
        <v>0</v>
      </c>
      <c r="W173" s="115">
        <v>0</v>
      </c>
      <c r="X173" s="116">
        <f t="shared" si="85"/>
        <v>0</v>
      </c>
      <c r="Z173" s="116">
        <f t="shared" si="86"/>
        <v>0</v>
      </c>
      <c r="AA173" s="115">
        <f t="shared" si="87"/>
        <v>5669819</v>
      </c>
      <c r="AB173" s="115">
        <v>396858</v>
      </c>
      <c r="AC173" s="249">
        <f t="shared" si="88"/>
        <v>6.9994826995359114</v>
      </c>
      <c r="AD173" s="115">
        <v>16863</v>
      </c>
      <c r="AE173" s="249">
        <f t="shared" si="89"/>
        <v>0.2974169016682896</v>
      </c>
      <c r="AF173" s="115">
        <v>0</v>
      </c>
      <c r="AG173" s="249">
        <f t="shared" si="90"/>
        <v>0</v>
      </c>
      <c r="AH173" s="115">
        <v>0</v>
      </c>
      <c r="AI173" s="114"/>
      <c r="AJ173" s="115">
        <v>15011</v>
      </c>
      <c r="AK173" s="115">
        <f t="shared" si="91"/>
        <v>15011</v>
      </c>
      <c r="AL173" s="115">
        <f t="shared" si="92"/>
        <v>0</v>
      </c>
      <c r="AM173" s="115">
        <f t="shared" si="93"/>
        <v>0</v>
      </c>
      <c r="AN173" s="115">
        <f t="shared" si="94"/>
        <v>0</v>
      </c>
      <c r="AO173" s="115">
        <f t="shared" si="95"/>
        <v>0</v>
      </c>
    </row>
    <row r="174" spans="1:41" x14ac:dyDescent="0.2">
      <c r="A174" s="117">
        <v>17</v>
      </c>
      <c r="B174" s="117" t="s">
        <v>276</v>
      </c>
      <c r="C174" s="118">
        <v>11586405</v>
      </c>
      <c r="D174" s="119">
        <f t="shared" si="77"/>
        <v>469.94139119853986</v>
      </c>
      <c r="E174" s="169"/>
      <c r="F174" s="119">
        <f t="shared" si="78"/>
        <v>133.0859795666407</v>
      </c>
      <c r="G174" s="118">
        <v>0</v>
      </c>
      <c r="H174" s="118">
        <v>8363</v>
      </c>
      <c r="I174" s="119">
        <f t="shared" si="79"/>
        <v>0.33920097343338063</v>
      </c>
      <c r="J174" s="169"/>
      <c r="K174" s="119">
        <f t="shared" si="80"/>
        <v>0.59927672900803142</v>
      </c>
      <c r="L174" s="118">
        <v>0</v>
      </c>
      <c r="M174" s="123">
        <f t="shared" si="81"/>
        <v>0</v>
      </c>
      <c r="N174" s="169"/>
      <c r="O174" s="123">
        <f t="shared" si="82"/>
        <v>0</v>
      </c>
      <c r="P174" s="118">
        <v>0</v>
      </c>
      <c r="Q174" s="118">
        <v>0</v>
      </c>
      <c r="R174" s="118">
        <v>0</v>
      </c>
      <c r="S174" s="118">
        <v>701811</v>
      </c>
      <c r="T174" s="119">
        <f t="shared" si="83"/>
        <v>28.465260596227946</v>
      </c>
      <c r="U174" s="169"/>
      <c r="V174" s="119">
        <f t="shared" si="84"/>
        <v>102.84555923979461</v>
      </c>
      <c r="W174" s="118">
        <v>0</v>
      </c>
      <c r="X174" s="119">
        <f t="shared" si="85"/>
        <v>0</v>
      </c>
      <c r="Y174" s="169"/>
      <c r="Z174" s="119">
        <f t="shared" si="86"/>
        <v>0</v>
      </c>
      <c r="AA174" s="118">
        <f t="shared" si="87"/>
        <v>12296579</v>
      </c>
      <c r="AB174" s="118">
        <v>148325</v>
      </c>
      <c r="AC174" s="123">
        <f t="shared" si="88"/>
        <v>1.2062297977348009</v>
      </c>
      <c r="AD174" s="118">
        <v>17993</v>
      </c>
      <c r="AE174" s="123">
        <f t="shared" si="89"/>
        <v>0.14632525029929055</v>
      </c>
      <c r="AF174" s="118">
        <v>127155</v>
      </c>
      <c r="AG174" s="123">
        <f t="shared" si="90"/>
        <v>1.0340680932477235</v>
      </c>
      <c r="AH174" s="118">
        <v>0</v>
      </c>
      <c r="AI174" s="117"/>
      <c r="AJ174" s="118">
        <v>24655</v>
      </c>
      <c r="AK174" s="118">
        <f t="shared" si="91"/>
        <v>24655</v>
      </c>
      <c r="AL174" s="118">
        <f t="shared" si="92"/>
        <v>24655</v>
      </c>
      <c r="AM174" s="118">
        <f t="shared" si="93"/>
        <v>0</v>
      </c>
      <c r="AN174" s="118">
        <f t="shared" si="94"/>
        <v>24655</v>
      </c>
      <c r="AO174" s="118">
        <f t="shared" si="95"/>
        <v>0</v>
      </c>
    </row>
    <row r="175" spans="1:41" x14ac:dyDescent="0.2">
      <c r="A175" s="114">
        <v>18</v>
      </c>
      <c r="B175" s="114" t="s">
        <v>277</v>
      </c>
      <c r="C175" s="115">
        <v>14023330</v>
      </c>
      <c r="D175" s="116">
        <f t="shared" si="77"/>
        <v>290.63896373056997</v>
      </c>
      <c r="F175" s="116">
        <f t="shared" si="78"/>
        <v>82.308074821131953</v>
      </c>
      <c r="G175" s="115">
        <v>0</v>
      </c>
      <c r="H175" s="115">
        <v>193584</v>
      </c>
      <c r="I175" s="116">
        <f t="shared" si="79"/>
        <v>4.0121036269430048</v>
      </c>
      <c r="K175" s="116">
        <f t="shared" si="80"/>
        <v>7.0883061261847509</v>
      </c>
      <c r="L175" s="115">
        <v>0</v>
      </c>
      <c r="M175" s="249">
        <f t="shared" si="81"/>
        <v>0</v>
      </c>
      <c r="O175" s="249">
        <f t="shared" si="82"/>
        <v>0</v>
      </c>
      <c r="P175" s="115">
        <v>0</v>
      </c>
      <c r="Q175" s="115">
        <v>0</v>
      </c>
      <c r="R175" s="115">
        <v>0</v>
      </c>
      <c r="S175" s="115">
        <v>0</v>
      </c>
      <c r="T175" s="116">
        <f t="shared" si="83"/>
        <v>0</v>
      </c>
      <c r="V175" s="116">
        <f t="shared" si="84"/>
        <v>0</v>
      </c>
      <c r="W175" s="115">
        <v>0</v>
      </c>
      <c r="X175" s="116">
        <f t="shared" si="85"/>
        <v>0</v>
      </c>
      <c r="Z175" s="116">
        <f t="shared" si="86"/>
        <v>0</v>
      </c>
      <c r="AA175" s="115">
        <f t="shared" si="87"/>
        <v>14216914</v>
      </c>
      <c r="AB175" s="115">
        <v>1216594</v>
      </c>
      <c r="AC175" s="249">
        <f t="shared" si="88"/>
        <v>8.5573704673180124</v>
      </c>
      <c r="AD175" s="115">
        <v>166613</v>
      </c>
      <c r="AE175" s="249">
        <f t="shared" si="89"/>
        <v>1.1719350627006677</v>
      </c>
      <c r="AF175" s="115">
        <v>1204</v>
      </c>
      <c r="AG175" s="249">
        <f t="shared" si="90"/>
        <v>8.468785841990744E-3</v>
      </c>
      <c r="AH175" s="115">
        <v>135571</v>
      </c>
      <c r="AI175" s="114"/>
      <c r="AJ175" s="115">
        <v>48250</v>
      </c>
      <c r="AK175" s="115">
        <f t="shared" si="91"/>
        <v>48250</v>
      </c>
      <c r="AL175" s="115">
        <f t="shared" si="92"/>
        <v>48250</v>
      </c>
      <c r="AM175" s="115">
        <f t="shared" si="93"/>
        <v>0</v>
      </c>
      <c r="AN175" s="115">
        <f t="shared" si="94"/>
        <v>0</v>
      </c>
      <c r="AO175" s="115">
        <f t="shared" si="95"/>
        <v>0</v>
      </c>
    </row>
    <row r="176" spans="1:41" x14ac:dyDescent="0.2">
      <c r="A176" s="117">
        <v>19</v>
      </c>
      <c r="B176" s="117" t="s">
        <v>278</v>
      </c>
      <c r="C176" s="118">
        <v>1935802</v>
      </c>
      <c r="D176" s="119">
        <f t="shared" si="77"/>
        <v>400.70420202856553</v>
      </c>
      <c r="E176" s="169"/>
      <c r="F176" s="119">
        <f t="shared" si="78"/>
        <v>113.47821716114976</v>
      </c>
      <c r="G176" s="118">
        <v>0</v>
      </c>
      <c r="H176" s="118">
        <v>19382</v>
      </c>
      <c r="I176" s="119">
        <f t="shared" si="79"/>
        <v>4.0120057959014694</v>
      </c>
      <c r="J176" s="169"/>
      <c r="K176" s="119">
        <f t="shared" si="80"/>
        <v>7.0881332850930141</v>
      </c>
      <c r="L176" s="118">
        <v>0</v>
      </c>
      <c r="M176" s="123">
        <f t="shared" si="81"/>
        <v>0</v>
      </c>
      <c r="N176" s="169"/>
      <c r="O176" s="123">
        <f t="shared" si="82"/>
        <v>0</v>
      </c>
      <c r="P176" s="118">
        <v>0</v>
      </c>
      <c r="Q176" s="118">
        <v>0</v>
      </c>
      <c r="R176" s="118">
        <v>0</v>
      </c>
      <c r="S176" s="118">
        <v>0</v>
      </c>
      <c r="T176" s="119">
        <f t="shared" si="83"/>
        <v>0</v>
      </c>
      <c r="U176" s="169"/>
      <c r="V176" s="119">
        <f t="shared" si="84"/>
        <v>0</v>
      </c>
      <c r="W176" s="118">
        <v>36281</v>
      </c>
      <c r="X176" s="119">
        <f t="shared" si="85"/>
        <v>7.5100393293314012</v>
      </c>
      <c r="Y176" s="169"/>
      <c r="Z176" s="119">
        <f t="shared" si="86"/>
        <v>24.482831502682423</v>
      </c>
      <c r="AA176" s="118">
        <f t="shared" si="87"/>
        <v>1991465</v>
      </c>
      <c r="AB176" s="118">
        <v>176857</v>
      </c>
      <c r="AC176" s="123">
        <f t="shared" si="88"/>
        <v>8.8807485946275726</v>
      </c>
      <c r="AD176" s="118">
        <v>166850</v>
      </c>
      <c r="AE176" s="123">
        <f t="shared" si="89"/>
        <v>8.3782541997976363</v>
      </c>
      <c r="AF176" s="118">
        <v>256341</v>
      </c>
      <c r="AG176" s="123">
        <f t="shared" si="90"/>
        <v>12.871981179684303</v>
      </c>
      <c r="AH176" s="118">
        <v>0</v>
      </c>
      <c r="AI176" s="117"/>
      <c r="AJ176" s="118">
        <v>4831</v>
      </c>
      <c r="AK176" s="118">
        <f t="shared" si="91"/>
        <v>4831</v>
      </c>
      <c r="AL176" s="118">
        <f t="shared" si="92"/>
        <v>4831</v>
      </c>
      <c r="AM176" s="118">
        <f t="shared" si="93"/>
        <v>0</v>
      </c>
      <c r="AN176" s="118">
        <f t="shared" si="94"/>
        <v>0</v>
      </c>
      <c r="AO176" s="118">
        <f t="shared" si="95"/>
        <v>4831</v>
      </c>
    </row>
    <row r="177" spans="1:41" x14ac:dyDescent="0.2">
      <c r="A177" s="114">
        <v>20</v>
      </c>
      <c r="B177" s="114" t="s">
        <v>279</v>
      </c>
      <c r="C177" s="115">
        <v>2348586</v>
      </c>
      <c r="D177" s="116">
        <f t="shared" si="77"/>
        <v>408.3787167449139</v>
      </c>
      <c r="F177" s="116">
        <f t="shared" si="78"/>
        <v>115.65161649956283</v>
      </c>
      <c r="G177" s="115">
        <v>0</v>
      </c>
      <c r="H177" s="115">
        <v>687632</v>
      </c>
      <c r="I177" s="116">
        <f t="shared" si="79"/>
        <v>119.56737958615894</v>
      </c>
      <c r="K177" s="116">
        <f t="shared" si="80"/>
        <v>211.24334464366709</v>
      </c>
      <c r="L177" s="115">
        <v>0</v>
      </c>
      <c r="M177" s="249">
        <f t="shared" si="81"/>
        <v>0</v>
      </c>
      <c r="O177" s="249">
        <f t="shared" si="82"/>
        <v>0</v>
      </c>
      <c r="P177" s="115">
        <v>0</v>
      </c>
      <c r="Q177" s="115">
        <v>0</v>
      </c>
      <c r="R177" s="115">
        <v>0</v>
      </c>
      <c r="S177" s="115">
        <v>0</v>
      </c>
      <c r="T177" s="116">
        <f t="shared" si="83"/>
        <v>0</v>
      </c>
      <c r="V177" s="116">
        <f t="shared" si="84"/>
        <v>0</v>
      </c>
      <c r="W177" s="115">
        <v>0</v>
      </c>
      <c r="X177" s="116">
        <f t="shared" si="85"/>
        <v>0</v>
      </c>
      <c r="Z177" s="116">
        <f t="shared" si="86"/>
        <v>0</v>
      </c>
      <c r="AA177" s="115">
        <f t="shared" si="87"/>
        <v>3036218</v>
      </c>
      <c r="AB177" s="115">
        <v>231965</v>
      </c>
      <c r="AC177" s="249">
        <f t="shared" si="88"/>
        <v>7.6399323105257917</v>
      </c>
      <c r="AD177" s="115">
        <v>16054</v>
      </c>
      <c r="AE177" s="249">
        <f t="shared" si="89"/>
        <v>0.52874991189697185</v>
      </c>
      <c r="AF177" s="115">
        <v>86990</v>
      </c>
      <c r="AG177" s="249">
        <f t="shared" si="90"/>
        <v>2.8650775405455073</v>
      </c>
      <c r="AH177" s="115">
        <v>465332</v>
      </c>
      <c r="AI177" s="114"/>
      <c r="AJ177" s="115">
        <v>5751</v>
      </c>
      <c r="AK177" s="115">
        <f t="shared" si="91"/>
        <v>5751</v>
      </c>
      <c r="AL177" s="115">
        <f t="shared" si="92"/>
        <v>5751</v>
      </c>
      <c r="AM177" s="115">
        <f t="shared" si="93"/>
        <v>0</v>
      </c>
      <c r="AN177" s="115">
        <f t="shared" si="94"/>
        <v>0</v>
      </c>
      <c r="AO177" s="115">
        <f t="shared" si="95"/>
        <v>0</v>
      </c>
    </row>
    <row r="178" spans="1:41" x14ac:dyDescent="0.2">
      <c r="A178" s="117">
        <v>21</v>
      </c>
      <c r="B178" s="117" t="s">
        <v>179</v>
      </c>
      <c r="C178" s="118">
        <v>1685125</v>
      </c>
      <c r="D178" s="119">
        <f t="shared" si="77"/>
        <v>345.3125</v>
      </c>
      <c r="E178" s="169"/>
      <c r="F178" s="119">
        <f t="shared" si="78"/>
        <v>97.791454806521003</v>
      </c>
      <c r="G178" s="118">
        <v>0</v>
      </c>
      <c r="H178" s="118">
        <v>59579</v>
      </c>
      <c r="I178" s="119">
        <f t="shared" si="79"/>
        <v>12.208811475409837</v>
      </c>
      <c r="J178" s="169"/>
      <c r="K178" s="119">
        <f t="shared" si="80"/>
        <v>21.569680452277016</v>
      </c>
      <c r="L178" s="118">
        <v>0</v>
      </c>
      <c r="M178" s="123">
        <f t="shared" si="81"/>
        <v>0</v>
      </c>
      <c r="N178" s="169"/>
      <c r="O178" s="123">
        <f t="shared" si="82"/>
        <v>0</v>
      </c>
      <c r="P178" s="118">
        <v>0</v>
      </c>
      <c r="Q178" s="118">
        <v>0</v>
      </c>
      <c r="R178" s="118">
        <v>0</v>
      </c>
      <c r="S178" s="118">
        <v>0</v>
      </c>
      <c r="T178" s="119">
        <f t="shared" si="83"/>
        <v>0</v>
      </c>
      <c r="U178" s="169"/>
      <c r="V178" s="119">
        <f t="shared" si="84"/>
        <v>0</v>
      </c>
      <c r="W178" s="118">
        <v>0</v>
      </c>
      <c r="X178" s="119">
        <f t="shared" si="85"/>
        <v>0</v>
      </c>
      <c r="Y178" s="169"/>
      <c r="Z178" s="119">
        <f t="shared" si="86"/>
        <v>0</v>
      </c>
      <c r="AA178" s="118">
        <f t="shared" si="87"/>
        <v>1744704</v>
      </c>
      <c r="AB178" s="118">
        <v>152661</v>
      </c>
      <c r="AC178" s="123">
        <f t="shared" si="88"/>
        <v>8.7499656102123922</v>
      </c>
      <c r="AD178" s="118">
        <v>0</v>
      </c>
      <c r="AE178" s="123">
        <f t="shared" si="89"/>
        <v>0</v>
      </c>
      <c r="AF178" s="118">
        <v>0</v>
      </c>
      <c r="AG178" s="123">
        <f t="shared" si="90"/>
        <v>0</v>
      </c>
      <c r="AH178" s="118">
        <v>0</v>
      </c>
      <c r="AI178" s="117"/>
      <c r="AJ178" s="118">
        <v>4880</v>
      </c>
      <c r="AK178" s="118">
        <f t="shared" si="91"/>
        <v>4880</v>
      </c>
      <c r="AL178" s="118">
        <f t="shared" si="92"/>
        <v>4880</v>
      </c>
      <c r="AM178" s="118">
        <f t="shared" si="93"/>
        <v>0</v>
      </c>
      <c r="AN178" s="118">
        <f t="shared" si="94"/>
        <v>0</v>
      </c>
      <c r="AO178" s="118">
        <f t="shared" si="95"/>
        <v>0</v>
      </c>
    </row>
    <row r="179" spans="1:41" x14ac:dyDescent="0.2">
      <c r="A179" s="114">
        <v>22</v>
      </c>
      <c r="B179" s="114" t="s">
        <v>195</v>
      </c>
      <c r="C179" s="115">
        <v>2800739</v>
      </c>
      <c r="D179" s="116">
        <f t="shared" si="77"/>
        <v>311.71274346132441</v>
      </c>
      <c r="F179" s="116">
        <f t="shared" si="78"/>
        <v>88.276105454667245</v>
      </c>
      <c r="G179" s="115">
        <v>0</v>
      </c>
      <c r="H179" s="115">
        <v>920887</v>
      </c>
      <c r="I179" s="116">
        <f t="shared" si="79"/>
        <v>102.49159710628825</v>
      </c>
      <c r="K179" s="116">
        <f t="shared" si="80"/>
        <v>181.07503773637771</v>
      </c>
      <c r="L179" s="115">
        <v>0</v>
      </c>
      <c r="M179" s="249">
        <f t="shared" si="81"/>
        <v>0</v>
      </c>
      <c r="O179" s="249">
        <f t="shared" si="82"/>
        <v>0</v>
      </c>
      <c r="P179" s="115">
        <v>0</v>
      </c>
      <c r="Q179" s="115">
        <v>0</v>
      </c>
      <c r="R179" s="115">
        <v>0</v>
      </c>
      <c r="S179" s="115">
        <v>65641</v>
      </c>
      <c r="T179" s="116">
        <f t="shared" si="83"/>
        <v>7.3056204785754035</v>
      </c>
      <c r="V179" s="116">
        <f t="shared" si="84"/>
        <v>26.395353774219377</v>
      </c>
      <c r="W179" s="115">
        <v>359023</v>
      </c>
      <c r="X179" s="116">
        <f t="shared" si="85"/>
        <v>39.958041179744015</v>
      </c>
      <c r="Z179" s="116">
        <f t="shared" si="86"/>
        <v>130.26376380748096</v>
      </c>
      <c r="AA179" s="115">
        <f t="shared" si="87"/>
        <v>4146290</v>
      </c>
      <c r="AB179" s="115">
        <v>316872</v>
      </c>
      <c r="AC179" s="249">
        <f t="shared" si="88"/>
        <v>7.6423019132766887</v>
      </c>
      <c r="AD179" s="115">
        <v>287300</v>
      </c>
      <c r="AE179" s="249">
        <f t="shared" si="89"/>
        <v>6.9290860021850866</v>
      </c>
      <c r="AF179" s="115">
        <v>1055657</v>
      </c>
      <c r="AG179" s="249">
        <f t="shared" si="90"/>
        <v>25.460278948168121</v>
      </c>
      <c r="AH179" s="115">
        <v>26346</v>
      </c>
      <c r="AI179" s="114"/>
      <c r="AJ179" s="115">
        <v>8985</v>
      </c>
      <c r="AK179" s="115">
        <f t="shared" si="91"/>
        <v>8985</v>
      </c>
      <c r="AL179" s="115">
        <f t="shared" si="92"/>
        <v>8985</v>
      </c>
      <c r="AM179" s="115">
        <f t="shared" si="93"/>
        <v>0</v>
      </c>
      <c r="AN179" s="115">
        <f t="shared" si="94"/>
        <v>8985</v>
      </c>
      <c r="AO179" s="115">
        <f t="shared" si="95"/>
        <v>8985</v>
      </c>
    </row>
    <row r="180" spans="1:41" x14ac:dyDescent="0.2">
      <c r="A180" s="117">
        <v>23</v>
      </c>
      <c r="B180" s="134" t="s">
        <v>280</v>
      </c>
      <c r="C180" s="118">
        <v>2998724</v>
      </c>
      <c r="D180" s="119">
        <f t="shared" si="77"/>
        <v>335.84096763355359</v>
      </c>
      <c r="E180" s="169"/>
      <c r="F180" s="119">
        <f t="shared" si="78"/>
        <v>95.109145508821541</v>
      </c>
      <c r="G180" s="118">
        <v>0</v>
      </c>
      <c r="H180" s="118">
        <v>125824</v>
      </c>
      <c r="I180" s="119">
        <f t="shared" si="79"/>
        <v>14.091611602643074</v>
      </c>
      <c r="J180" s="169"/>
      <c r="K180" s="119">
        <f t="shared" si="80"/>
        <v>24.896080993535609</v>
      </c>
      <c r="L180" s="118">
        <v>0</v>
      </c>
      <c r="M180" s="123">
        <f t="shared" si="81"/>
        <v>0</v>
      </c>
      <c r="N180" s="169"/>
      <c r="O180" s="123">
        <f t="shared" si="82"/>
        <v>0</v>
      </c>
      <c r="P180" s="118">
        <v>0</v>
      </c>
      <c r="Q180" s="118">
        <v>0</v>
      </c>
      <c r="R180" s="118">
        <v>0</v>
      </c>
      <c r="S180" s="118">
        <v>0</v>
      </c>
      <c r="T180" s="119">
        <f t="shared" si="83"/>
        <v>0</v>
      </c>
      <c r="U180" s="169"/>
      <c r="V180" s="119">
        <f t="shared" si="84"/>
        <v>0</v>
      </c>
      <c r="W180" s="118">
        <v>0</v>
      </c>
      <c r="X180" s="119">
        <f t="shared" si="85"/>
        <v>0</v>
      </c>
      <c r="Y180" s="169"/>
      <c r="Z180" s="119">
        <f t="shared" si="86"/>
        <v>0</v>
      </c>
      <c r="AA180" s="118">
        <f t="shared" si="87"/>
        <v>3124548</v>
      </c>
      <c r="AB180" s="118">
        <v>166228</v>
      </c>
      <c r="AC180" s="123">
        <f t="shared" si="88"/>
        <v>5.3200654942730914</v>
      </c>
      <c r="AD180" s="118">
        <v>6967</v>
      </c>
      <c r="AE180" s="123">
        <f t="shared" si="89"/>
        <v>0.22297625128498585</v>
      </c>
      <c r="AF180" s="118">
        <v>0</v>
      </c>
      <c r="AG180" s="123">
        <f t="shared" si="90"/>
        <v>0</v>
      </c>
      <c r="AH180" s="118">
        <v>0</v>
      </c>
      <c r="AI180" s="117"/>
      <c r="AJ180" s="118">
        <v>8929</v>
      </c>
      <c r="AK180" s="118">
        <f t="shared" si="91"/>
        <v>8929</v>
      </c>
      <c r="AL180" s="118">
        <f t="shared" si="92"/>
        <v>8929</v>
      </c>
      <c r="AM180" s="118">
        <f t="shared" si="93"/>
        <v>0</v>
      </c>
      <c r="AN180" s="118">
        <f t="shared" si="94"/>
        <v>0</v>
      </c>
      <c r="AO180" s="118">
        <f t="shared" si="95"/>
        <v>0</v>
      </c>
    </row>
    <row r="181" spans="1:41" x14ac:dyDescent="0.2">
      <c r="A181" s="114">
        <v>24</v>
      </c>
      <c r="B181" s="114" t="s">
        <v>281</v>
      </c>
      <c r="C181" s="115">
        <v>0</v>
      </c>
      <c r="D181" s="116">
        <f t="shared" si="77"/>
        <v>0</v>
      </c>
      <c r="F181" s="116">
        <f t="shared" si="78"/>
        <v>0</v>
      </c>
      <c r="G181" s="115">
        <v>0</v>
      </c>
      <c r="H181" s="115">
        <v>0</v>
      </c>
      <c r="I181" s="116">
        <f t="shared" si="79"/>
        <v>0</v>
      </c>
      <c r="K181" s="116">
        <f t="shared" si="80"/>
        <v>0</v>
      </c>
      <c r="L181" s="115">
        <v>0</v>
      </c>
      <c r="M181" s="249">
        <f t="shared" si="81"/>
        <v>0</v>
      </c>
      <c r="O181" s="249">
        <f t="shared" si="82"/>
        <v>0</v>
      </c>
      <c r="P181" s="115">
        <v>0</v>
      </c>
      <c r="Q181" s="115">
        <v>0</v>
      </c>
      <c r="R181" s="115">
        <v>0</v>
      </c>
      <c r="S181" s="115">
        <v>0</v>
      </c>
      <c r="T181" s="116">
        <f t="shared" si="83"/>
        <v>0</v>
      </c>
      <c r="V181" s="116">
        <f t="shared" si="84"/>
        <v>0</v>
      </c>
      <c r="W181" s="115">
        <v>0</v>
      </c>
      <c r="X181" s="116">
        <f t="shared" si="85"/>
        <v>0</v>
      </c>
      <c r="Z181" s="116">
        <f t="shared" si="86"/>
        <v>0</v>
      </c>
      <c r="AA181" s="115">
        <f t="shared" si="87"/>
        <v>0</v>
      </c>
      <c r="AB181" s="115">
        <v>0</v>
      </c>
      <c r="AC181" s="249">
        <f t="shared" si="88"/>
        <v>0</v>
      </c>
      <c r="AD181" s="115">
        <v>0</v>
      </c>
      <c r="AE181" s="249">
        <f t="shared" si="89"/>
        <v>0</v>
      </c>
      <c r="AF181" s="115">
        <v>0</v>
      </c>
      <c r="AG181" s="249">
        <f t="shared" si="90"/>
        <v>0</v>
      </c>
      <c r="AH181" s="115">
        <v>0</v>
      </c>
      <c r="AI181" s="114"/>
      <c r="AJ181" s="115">
        <v>0</v>
      </c>
      <c r="AK181" s="115">
        <f t="shared" si="91"/>
        <v>0</v>
      </c>
      <c r="AL181" s="115">
        <f t="shared" si="92"/>
        <v>0</v>
      </c>
      <c r="AM181" s="115">
        <f t="shared" si="93"/>
        <v>0</v>
      </c>
      <c r="AN181" s="115">
        <f t="shared" si="94"/>
        <v>0</v>
      </c>
      <c r="AO181" s="115">
        <f t="shared" si="95"/>
        <v>0</v>
      </c>
    </row>
    <row r="182" spans="1:41" x14ac:dyDescent="0.2">
      <c r="A182" s="117">
        <v>25</v>
      </c>
      <c r="B182" s="117" t="s">
        <v>282</v>
      </c>
      <c r="C182" s="118">
        <v>2592723</v>
      </c>
      <c r="D182" s="119">
        <f t="shared" si="77"/>
        <v>528.80338568223533</v>
      </c>
      <c r="E182" s="169"/>
      <c r="F182" s="119">
        <f t="shared" si="78"/>
        <v>149.75551824066494</v>
      </c>
      <c r="G182" s="118">
        <v>0</v>
      </c>
      <c r="H182" s="118">
        <v>212035</v>
      </c>
      <c r="I182" s="119">
        <f t="shared" si="79"/>
        <v>43.245971853966957</v>
      </c>
      <c r="J182" s="169"/>
      <c r="K182" s="119">
        <f t="shared" si="80"/>
        <v>76.403980487127626</v>
      </c>
      <c r="L182" s="118">
        <v>0</v>
      </c>
      <c r="M182" s="123">
        <f t="shared" si="81"/>
        <v>0</v>
      </c>
      <c r="N182" s="169"/>
      <c r="O182" s="123">
        <f t="shared" si="82"/>
        <v>0</v>
      </c>
      <c r="P182" s="118">
        <v>0</v>
      </c>
      <c r="Q182" s="118">
        <v>0</v>
      </c>
      <c r="R182" s="118">
        <v>0</v>
      </c>
      <c r="S182" s="118">
        <v>0</v>
      </c>
      <c r="T182" s="119">
        <f t="shared" si="83"/>
        <v>0</v>
      </c>
      <c r="U182" s="169"/>
      <c r="V182" s="119">
        <f t="shared" si="84"/>
        <v>0</v>
      </c>
      <c r="W182" s="118">
        <v>1038</v>
      </c>
      <c r="X182" s="119">
        <f t="shared" si="85"/>
        <v>0.21170711809096471</v>
      </c>
      <c r="Y182" s="169"/>
      <c r="Z182" s="119">
        <f t="shared" si="86"/>
        <v>0.6901681166829553</v>
      </c>
      <c r="AA182" s="118">
        <f t="shared" si="87"/>
        <v>2805796</v>
      </c>
      <c r="AB182" s="118">
        <v>315762</v>
      </c>
      <c r="AC182" s="123">
        <f t="shared" si="88"/>
        <v>11.253918674058983</v>
      </c>
      <c r="AD182" s="118">
        <v>24993</v>
      </c>
      <c r="AE182" s="123">
        <f t="shared" si="89"/>
        <v>0.89076326290293373</v>
      </c>
      <c r="AF182" s="118">
        <v>358188</v>
      </c>
      <c r="AG182" s="123">
        <f t="shared" si="90"/>
        <v>12.766002945331733</v>
      </c>
      <c r="AH182" s="118">
        <v>13464</v>
      </c>
      <c r="AI182" s="117"/>
      <c r="AJ182" s="118">
        <v>4903</v>
      </c>
      <c r="AK182" s="118">
        <f t="shared" si="91"/>
        <v>4903</v>
      </c>
      <c r="AL182" s="118">
        <f t="shared" si="92"/>
        <v>4903</v>
      </c>
      <c r="AM182" s="118">
        <f t="shared" si="93"/>
        <v>0</v>
      </c>
      <c r="AN182" s="118">
        <f t="shared" si="94"/>
        <v>0</v>
      </c>
      <c r="AO182" s="118">
        <f t="shared" si="95"/>
        <v>4903</v>
      </c>
    </row>
    <row r="183" spans="1:41" x14ac:dyDescent="0.2">
      <c r="A183" s="114">
        <v>26</v>
      </c>
      <c r="B183" s="114" t="s">
        <v>283</v>
      </c>
      <c r="C183" s="115">
        <v>2311099</v>
      </c>
      <c r="D183" s="116">
        <f t="shared" si="77"/>
        <v>270.84249384741594</v>
      </c>
      <c r="F183" s="116">
        <f t="shared" si="78"/>
        <v>76.70177447026974</v>
      </c>
      <c r="G183" s="115">
        <v>0</v>
      </c>
      <c r="H183" s="115">
        <v>441607</v>
      </c>
      <c r="I183" s="116">
        <f t="shared" si="79"/>
        <v>51.752841907887024</v>
      </c>
      <c r="K183" s="116">
        <f t="shared" si="80"/>
        <v>91.433327863133428</v>
      </c>
      <c r="L183" s="115">
        <v>0</v>
      </c>
      <c r="M183" s="249">
        <f t="shared" si="81"/>
        <v>0</v>
      </c>
      <c r="O183" s="249">
        <f t="shared" si="82"/>
        <v>0</v>
      </c>
      <c r="P183" s="115">
        <v>0</v>
      </c>
      <c r="Q183" s="115">
        <v>0</v>
      </c>
      <c r="R183" s="115">
        <v>0</v>
      </c>
      <c r="S183" s="115">
        <v>0</v>
      </c>
      <c r="T183" s="116">
        <f t="shared" si="83"/>
        <v>0</v>
      </c>
      <c r="V183" s="116">
        <f t="shared" si="84"/>
        <v>0</v>
      </c>
      <c r="W183" s="115">
        <v>476725</v>
      </c>
      <c r="X183" s="116">
        <f t="shared" si="85"/>
        <v>55.868393296613149</v>
      </c>
      <c r="Z183" s="116">
        <f t="shared" si="86"/>
        <v>182.13173053094317</v>
      </c>
      <c r="AA183" s="115">
        <f t="shared" si="87"/>
        <v>3229431</v>
      </c>
      <c r="AB183" s="115">
        <v>312633</v>
      </c>
      <c r="AC183" s="249">
        <f t="shared" si="88"/>
        <v>9.6807456174168145</v>
      </c>
      <c r="AD183" s="115">
        <v>21462</v>
      </c>
      <c r="AE183" s="249">
        <f t="shared" si="89"/>
        <v>0.66457527657348925</v>
      </c>
      <c r="AF183" s="115">
        <v>0</v>
      </c>
      <c r="AG183" s="249">
        <f t="shared" si="90"/>
        <v>0</v>
      </c>
      <c r="AH183" s="115">
        <v>0</v>
      </c>
      <c r="AI183" s="114"/>
      <c r="AJ183" s="115">
        <v>8533</v>
      </c>
      <c r="AK183" s="115">
        <f t="shared" si="91"/>
        <v>8533</v>
      </c>
      <c r="AL183" s="115">
        <f t="shared" si="92"/>
        <v>8533</v>
      </c>
      <c r="AM183" s="115">
        <f t="shared" si="93"/>
        <v>0</v>
      </c>
      <c r="AN183" s="115">
        <f t="shared" si="94"/>
        <v>0</v>
      </c>
      <c r="AO183" s="115">
        <f t="shared" si="95"/>
        <v>8533</v>
      </c>
    </row>
    <row r="184" spans="1:41" x14ac:dyDescent="0.2">
      <c r="A184" s="117">
        <v>27</v>
      </c>
      <c r="B184" s="117" t="s">
        <v>284</v>
      </c>
      <c r="C184" s="118">
        <v>3438672</v>
      </c>
      <c r="D184" s="119">
        <f t="shared" si="77"/>
        <v>431.66859151393425</v>
      </c>
      <c r="E184" s="169"/>
      <c r="F184" s="119">
        <f t="shared" si="78"/>
        <v>122.24723854024826</v>
      </c>
      <c r="G184" s="118">
        <v>0</v>
      </c>
      <c r="H184" s="118">
        <v>1053162</v>
      </c>
      <c r="I184" s="119">
        <f t="shared" si="79"/>
        <v>132.2071303037911</v>
      </c>
      <c r="J184" s="169"/>
      <c r="K184" s="119">
        <f t="shared" si="80"/>
        <v>233.57437862882517</v>
      </c>
      <c r="L184" s="118">
        <v>0</v>
      </c>
      <c r="M184" s="123">
        <f t="shared" si="81"/>
        <v>0</v>
      </c>
      <c r="N184" s="169"/>
      <c r="O184" s="123">
        <f t="shared" si="82"/>
        <v>0</v>
      </c>
      <c r="P184" s="118">
        <v>0</v>
      </c>
      <c r="Q184" s="118">
        <v>0</v>
      </c>
      <c r="R184" s="118">
        <v>0</v>
      </c>
      <c r="S184" s="118">
        <v>0</v>
      </c>
      <c r="T184" s="119">
        <f t="shared" si="83"/>
        <v>0</v>
      </c>
      <c r="U184" s="169"/>
      <c r="V184" s="119">
        <f t="shared" si="84"/>
        <v>0</v>
      </c>
      <c r="W184" s="118">
        <v>162392</v>
      </c>
      <c r="X184" s="119">
        <f t="shared" si="85"/>
        <v>20.385638965603817</v>
      </c>
      <c r="Y184" s="169"/>
      <c r="Z184" s="119">
        <f t="shared" si="86"/>
        <v>66.457463401037714</v>
      </c>
      <c r="AA184" s="118">
        <f t="shared" si="87"/>
        <v>4654226</v>
      </c>
      <c r="AB184" s="118">
        <v>588614</v>
      </c>
      <c r="AC184" s="123">
        <f t="shared" si="88"/>
        <v>12.646871896637593</v>
      </c>
      <c r="AD184" s="118">
        <v>219939</v>
      </c>
      <c r="AE184" s="123">
        <f t="shared" si="89"/>
        <v>4.7255762827159664</v>
      </c>
      <c r="AF184" s="118">
        <v>0</v>
      </c>
      <c r="AG184" s="123">
        <f t="shared" si="90"/>
        <v>0</v>
      </c>
      <c r="AH184" s="118">
        <v>0</v>
      </c>
      <c r="AI184" s="117"/>
      <c r="AJ184" s="118">
        <v>7966</v>
      </c>
      <c r="AK184" s="118">
        <f t="shared" si="91"/>
        <v>7966</v>
      </c>
      <c r="AL184" s="118">
        <f t="shared" si="92"/>
        <v>7966</v>
      </c>
      <c r="AM184" s="118">
        <f t="shared" si="93"/>
        <v>0</v>
      </c>
      <c r="AN184" s="118">
        <f t="shared" si="94"/>
        <v>0</v>
      </c>
      <c r="AO184" s="118">
        <f t="shared" si="95"/>
        <v>7966</v>
      </c>
    </row>
    <row r="185" spans="1:41" x14ac:dyDescent="0.2">
      <c r="A185" s="114">
        <v>28</v>
      </c>
      <c r="B185" s="114" t="s">
        <v>285</v>
      </c>
      <c r="C185" s="115">
        <v>2806681</v>
      </c>
      <c r="D185" s="116">
        <f t="shared" si="77"/>
        <v>598.43944562899787</v>
      </c>
      <c r="F185" s="116">
        <f t="shared" si="78"/>
        <v>169.47623964283838</v>
      </c>
      <c r="G185" s="115">
        <v>0</v>
      </c>
      <c r="H185" s="115">
        <v>761855</v>
      </c>
      <c r="I185" s="116">
        <f t="shared" si="79"/>
        <v>162.44243070362472</v>
      </c>
      <c r="K185" s="116">
        <f t="shared" si="80"/>
        <v>286.99200812671387</v>
      </c>
      <c r="L185" s="115">
        <v>0</v>
      </c>
      <c r="M185" s="249">
        <f t="shared" si="81"/>
        <v>0</v>
      </c>
      <c r="O185" s="249">
        <f t="shared" si="82"/>
        <v>0</v>
      </c>
      <c r="P185" s="115">
        <v>0</v>
      </c>
      <c r="Q185" s="115">
        <v>0</v>
      </c>
      <c r="R185" s="115">
        <v>0</v>
      </c>
      <c r="S185" s="115">
        <v>289671</v>
      </c>
      <c r="T185" s="116">
        <f t="shared" si="83"/>
        <v>61.763539445629</v>
      </c>
      <c r="V185" s="116">
        <f t="shared" si="84"/>
        <v>223.15291066601279</v>
      </c>
      <c r="W185" s="115">
        <v>0</v>
      </c>
      <c r="X185" s="116">
        <f t="shared" si="85"/>
        <v>0</v>
      </c>
      <c r="Z185" s="116">
        <f t="shared" si="86"/>
        <v>0</v>
      </c>
      <c r="AA185" s="115">
        <f t="shared" si="87"/>
        <v>3858207</v>
      </c>
      <c r="AB185" s="115">
        <v>162221</v>
      </c>
      <c r="AC185" s="249">
        <f t="shared" si="88"/>
        <v>4.2045696355846127</v>
      </c>
      <c r="AD185" s="115">
        <v>20701</v>
      </c>
      <c r="AE185" s="249">
        <f t="shared" si="89"/>
        <v>0.53654456590846467</v>
      </c>
      <c r="AF185" s="115">
        <v>0</v>
      </c>
      <c r="AG185" s="249">
        <f t="shared" si="90"/>
        <v>0</v>
      </c>
      <c r="AH185" s="115">
        <v>0</v>
      </c>
      <c r="AI185" s="114"/>
      <c r="AJ185" s="115">
        <v>4690</v>
      </c>
      <c r="AK185" s="115">
        <f t="shared" si="91"/>
        <v>4690</v>
      </c>
      <c r="AL185" s="115">
        <f t="shared" si="92"/>
        <v>4690</v>
      </c>
      <c r="AM185" s="115">
        <f t="shared" si="93"/>
        <v>0</v>
      </c>
      <c r="AN185" s="115">
        <f t="shared" si="94"/>
        <v>4690</v>
      </c>
      <c r="AO185" s="115">
        <f t="shared" si="95"/>
        <v>0</v>
      </c>
    </row>
    <row r="186" spans="1:41" x14ac:dyDescent="0.2">
      <c r="A186" s="117">
        <v>29</v>
      </c>
      <c r="B186" s="117" t="s">
        <v>286</v>
      </c>
      <c r="C186" s="118">
        <v>2229982</v>
      </c>
      <c r="D186" s="119">
        <f t="shared" si="77"/>
        <v>314.83580403783708</v>
      </c>
      <c r="E186" s="169"/>
      <c r="F186" s="119">
        <f t="shared" si="78"/>
        <v>89.160546757041374</v>
      </c>
      <c r="G186" s="118">
        <v>0</v>
      </c>
      <c r="H186" s="118">
        <v>98922</v>
      </c>
      <c r="I186" s="119">
        <f t="shared" si="79"/>
        <v>13.966116052520119</v>
      </c>
      <c r="J186" s="169"/>
      <c r="K186" s="119">
        <f t="shared" si="80"/>
        <v>24.674364168782692</v>
      </c>
      <c r="L186" s="118">
        <v>0</v>
      </c>
      <c r="M186" s="123">
        <f t="shared" si="81"/>
        <v>0</v>
      </c>
      <c r="N186" s="169"/>
      <c r="O186" s="123">
        <f t="shared" si="82"/>
        <v>0</v>
      </c>
      <c r="P186" s="118">
        <v>0</v>
      </c>
      <c r="Q186" s="118">
        <v>0</v>
      </c>
      <c r="R186" s="118">
        <v>0</v>
      </c>
      <c r="S186" s="118">
        <v>0</v>
      </c>
      <c r="T186" s="119">
        <f t="shared" si="83"/>
        <v>0</v>
      </c>
      <c r="U186" s="169"/>
      <c r="V186" s="119">
        <f t="shared" si="84"/>
        <v>0</v>
      </c>
      <c r="W186" s="118">
        <v>0</v>
      </c>
      <c r="X186" s="119">
        <f t="shared" si="85"/>
        <v>0</v>
      </c>
      <c r="Y186" s="169"/>
      <c r="Z186" s="119">
        <f t="shared" si="86"/>
        <v>0</v>
      </c>
      <c r="AA186" s="118">
        <f t="shared" si="87"/>
        <v>2328904</v>
      </c>
      <c r="AB186" s="118">
        <v>170490</v>
      </c>
      <c r="AC186" s="123">
        <f t="shared" si="88"/>
        <v>7.3206108967995247</v>
      </c>
      <c r="AD186" s="118">
        <v>118524</v>
      </c>
      <c r="AE186" s="123">
        <f t="shared" si="89"/>
        <v>5.0892608712080882</v>
      </c>
      <c r="AF186" s="118">
        <v>0</v>
      </c>
      <c r="AG186" s="123">
        <f t="shared" si="90"/>
        <v>0</v>
      </c>
      <c r="AH186" s="118">
        <v>0</v>
      </c>
      <c r="AI186" s="117"/>
      <c r="AJ186" s="118">
        <v>7083</v>
      </c>
      <c r="AK186" s="118">
        <f t="shared" si="91"/>
        <v>7083</v>
      </c>
      <c r="AL186" s="118">
        <f t="shared" si="92"/>
        <v>7083</v>
      </c>
      <c r="AM186" s="118">
        <f t="shared" si="93"/>
        <v>0</v>
      </c>
      <c r="AN186" s="118">
        <f t="shared" si="94"/>
        <v>0</v>
      </c>
      <c r="AO186" s="118">
        <f t="shared" si="95"/>
        <v>0</v>
      </c>
    </row>
    <row r="187" spans="1:41" x14ac:dyDescent="0.2">
      <c r="A187" s="114">
        <v>30</v>
      </c>
      <c r="B187" s="114" t="s">
        <v>223</v>
      </c>
      <c r="C187" s="115">
        <v>1828629</v>
      </c>
      <c r="D187" s="116">
        <f t="shared" si="77"/>
        <v>407.63018279090505</v>
      </c>
      <c r="F187" s="116">
        <f t="shared" si="78"/>
        <v>115.43963394945358</v>
      </c>
      <c r="G187" s="115">
        <v>0</v>
      </c>
      <c r="H187" s="115">
        <v>1747251</v>
      </c>
      <c r="I187" s="116">
        <f t="shared" si="79"/>
        <v>389.48974587605886</v>
      </c>
      <c r="K187" s="116">
        <f t="shared" si="80"/>
        <v>688.12344059094016</v>
      </c>
      <c r="L187" s="115">
        <v>0</v>
      </c>
      <c r="M187" s="249">
        <f t="shared" si="81"/>
        <v>0</v>
      </c>
      <c r="O187" s="249">
        <f t="shared" si="82"/>
        <v>0</v>
      </c>
      <c r="P187" s="115">
        <v>0</v>
      </c>
      <c r="Q187" s="115">
        <v>0</v>
      </c>
      <c r="R187" s="115">
        <v>0</v>
      </c>
      <c r="S187" s="115">
        <v>0</v>
      </c>
      <c r="T187" s="116">
        <f t="shared" si="83"/>
        <v>0</v>
      </c>
      <c r="V187" s="116">
        <f t="shared" si="84"/>
        <v>0</v>
      </c>
      <c r="W187" s="115">
        <v>0</v>
      </c>
      <c r="X187" s="116">
        <f t="shared" si="85"/>
        <v>0</v>
      </c>
      <c r="Z187" s="116">
        <f t="shared" si="86"/>
        <v>0</v>
      </c>
      <c r="AA187" s="115">
        <f t="shared" si="87"/>
        <v>3575880</v>
      </c>
      <c r="AB187" s="115">
        <v>178595</v>
      </c>
      <c r="AC187" s="249">
        <f t="shared" si="88"/>
        <v>4.9944349362954013</v>
      </c>
      <c r="AD187" s="115">
        <v>82461</v>
      </c>
      <c r="AE187" s="249">
        <f t="shared" si="89"/>
        <v>2.3060337595221316</v>
      </c>
      <c r="AF187" s="115">
        <v>1817479</v>
      </c>
      <c r="AG187" s="249">
        <f t="shared" si="90"/>
        <v>50.826062395829844</v>
      </c>
      <c r="AH187" s="115">
        <v>1799194</v>
      </c>
      <c r="AI187" s="114"/>
      <c r="AJ187" s="115">
        <v>4486</v>
      </c>
      <c r="AK187" s="115">
        <f t="shared" si="91"/>
        <v>4486</v>
      </c>
      <c r="AL187" s="115">
        <f t="shared" si="92"/>
        <v>4486</v>
      </c>
      <c r="AM187" s="115">
        <f t="shared" si="93"/>
        <v>0</v>
      </c>
      <c r="AN187" s="115">
        <f t="shared" si="94"/>
        <v>0</v>
      </c>
      <c r="AO187" s="115">
        <f t="shared" si="95"/>
        <v>0</v>
      </c>
    </row>
    <row r="188" spans="1:41" x14ac:dyDescent="0.2">
      <c r="A188" s="117">
        <v>31</v>
      </c>
      <c r="B188" s="117" t="s">
        <v>287</v>
      </c>
      <c r="C188" s="118">
        <v>8162819</v>
      </c>
      <c r="D188" s="119">
        <f t="shared" si="77"/>
        <v>495.52716566502761</v>
      </c>
      <c r="E188" s="169"/>
      <c r="F188" s="119">
        <f t="shared" si="78"/>
        <v>140.33179345240902</v>
      </c>
      <c r="G188" s="118">
        <v>0</v>
      </c>
      <c r="H188" s="118">
        <v>76091</v>
      </c>
      <c r="I188" s="119">
        <f t="shared" si="79"/>
        <v>4.6191343410429191</v>
      </c>
      <c r="J188" s="169"/>
      <c r="K188" s="119">
        <f t="shared" si="80"/>
        <v>8.1607658454804941</v>
      </c>
      <c r="L188" s="118">
        <v>0</v>
      </c>
      <c r="M188" s="123">
        <f t="shared" si="81"/>
        <v>0</v>
      </c>
      <c r="N188" s="169"/>
      <c r="O188" s="123">
        <f t="shared" si="82"/>
        <v>0</v>
      </c>
      <c r="P188" s="118">
        <v>0</v>
      </c>
      <c r="Q188" s="118">
        <v>0</v>
      </c>
      <c r="R188" s="118">
        <v>0</v>
      </c>
      <c r="S188" s="118">
        <v>0</v>
      </c>
      <c r="T188" s="119">
        <f t="shared" si="83"/>
        <v>0</v>
      </c>
      <c r="U188" s="169"/>
      <c r="V188" s="119">
        <f t="shared" si="84"/>
        <v>0</v>
      </c>
      <c r="W188" s="118">
        <v>118742</v>
      </c>
      <c r="X188" s="119">
        <f t="shared" si="85"/>
        <v>7.2082802161112127</v>
      </c>
      <c r="Y188" s="169"/>
      <c r="Z188" s="119">
        <f t="shared" si="86"/>
        <v>23.499092643351247</v>
      </c>
      <c r="AA188" s="118">
        <f t="shared" si="87"/>
        <v>8357652</v>
      </c>
      <c r="AB188" s="118">
        <v>533057</v>
      </c>
      <c r="AC188" s="123">
        <f t="shared" si="88"/>
        <v>6.3780712573339979</v>
      </c>
      <c r="AD188" s="118">
        <v>606547</v>
      </c>
      <c r="AE188" s="123">
        <f t="shared" si="89"/>
        <v>7.2573852081900512</v>
      </c>
      <c r="AF188" s="118">
        <v>0</v>
      </c>
      <c r="AG188" s="123">
        <f t="shared" si="90"/>
        <v>0</v>
      </c>
      <c r="AH188" s="118">
        <v>12758</v>
      </c>
      <c r="AI188" s="117"/>
      <c r="AJ188" s="118">
        <v>16473</v>
      </c>
      <c r="AK188" s="118">
        <f t="shared" si="91"/>
        <v>16473</v>
      </c>
      <c r="AL188" s="118">
        <f t="shared" si="92"/>
        <v>16473</v>
      </c>
      <c r="AM188" s="118">
        <f t="shared" si="93"/>
        <v>0</v>
      </c>
      <c r="AN188" s="118">
        <f t="shared" si="94"/>
        <v>0</v>
      </c>
      <c r="AO188" s="118">
        <f t="shared" si="95"/>
        <v>16473</v>
      </c>
    </row>
    <row r="189" spans="1:41" x14ac:dyDescent="0.2">
      <c r="A189" s="114">
        <v>32</v>
      </c>
      <c r="B189" s="114" t="s">
        <v>288</v>
      </c>
      <c r="C189" s="115">
        <v>0</v>
      </c>
      <c r="D189" s="116">
        <f t="shared" si="77"/>
        <v>0</v>
      </c>
      <c r="F189" s="116">
        <f t="shared" si="78"/>
        <v>0</v>
      </c>
      <c r="G189" s="115">
        <v>0</v>
      </c>
      <c r="H189" s="115">
        <v>0</v>
      </c>
      <c r="I189" s="116">
        <f t="shared" si="79"/>
        <v>0</v>
      </c>
      <c r="K189" s="116">
        <f t="shared" si="80"/>
        <v>0</v>
      </c>
      <c r="L189" s="115">
        <v>0</v>
      </c>
      <c r="M189" s="249">
        <f t="shared" si="81"/>
        <v>0</v>
      </c>
      <c r="O189" s="249">
        <f t="shared" si="82"/>
        <v>0</v>
      </c>
      <c r="P189" s="115">
        <v>0</v>
      </c>
      <c r="Q189" s="115">
        <v>0</v>
      </c>
      <c r="R189" s="115">
        <v>0</v>
      </c>
      <c r="S189" s="115">
        <v>0</v>
      </c>
      <c r="T189" s="116">
        <f t="shared" si="83"/>
        <v>0</v>
      </c>
      <c r="V189" s="116">
        <f t="shared" si="84"/>
        <v>0</v>
      </c>
      <c r="W189" s="115">
        <v>0</v>
      </c>
      <c r="X189" s="116">
        <f t="shared" si="85"/>
        <v>0</v>
      </c>
      <c r="Z189" s="116">
        <f t="shared" si="86"/>
        <v>0</v>
      </c>
      <c r="AA189" s="115">
        <f t="shared" si="87"/>
        <v>0</v>
      </c>
      <c r="AB189" s="115">
        <v>0</v>
      </c>
      <c r="AC189" s="249">
        <f t="shared" si="88"/>
        <v>0</v>
      </c>
      <c r="AD189" s="115">
        <v>0</v>
      </c>
      <c r="AE189" s="249">
        <f t="shared" si="89"/>
        <v>0</v>
      </c>
      <c r="AF189" s="115">
        <v>0</v>
      </c>
      <c r="AG189" s="249">
        <f t="shared" si="90"/>
        <v>0</v>
      </c>
      <c r="AH189" s="115">
        <v>0</v>
      </c>
      <c r="AI189" s="114"/>
      <c r="AJ189" s="115">
        <v>0</v>
      </c>
      <c r="AK189" s="115">
        <f t="shared" si="91"/>
        <v>0</v>
      </c>
      <c r="AL189" s="115">
        <f t="shared" si="92"/>
        <v>0</v>
      </c>
      <c r="AM189" s="115">
        <f t="shared" si="93"/>
        <v>0</v>
      </c>
      <c r="AN189" s="115">
        <f t="shared" si="94"/>
        <v>0</v>
      </c>
      <c r="AO189" s="115">
        <f t="shared" si="95"/>
        <v>0</v>
      </c>
    </row>
    <row r="190" spans="1:41" x14ac:dyDescent="0.2">
      <c r="A190" s="117">
        <v>33</v>
      </c>
      <c r="B190" s="117" t="s">
        <v>289</v>
      </c>
      <c r="C190" s="118">
        <v>4054771</v>
      </c>
      <c r="D190" s="119">
        <f t="shared" si="77"/>
        <v>403.17897981505416</v>
      </c>
      <c r="E190" s="169"/>
      <c r="F190" s="119">
        <f t="shared" si="78"/>
        <v>114.17906673961444</v>
      </c>
      <c r="G190" s="118">
        <v>0</v>
      </c>
      <c r="H190" s="118">
        <v>118749</v>
      </c>
      <c r="I190" s="119">
        <f t="shared" si="79"/>
        <v>11.807596698816745</v>
      </c>
      <c r="J190" s="169"/>
      <c r="K190" s="119">
        <f t="shared" si="80"/>
        <v>20.860842041488613</v>
      </c>
      <c r="L190" s="118">
        <v>0</v>
      </c>
      <c r="M190" s="123">
        <f t="shared" si="81"/>
        <v>0</v>
      </c>
      <c r="N190" s="169"/>
      <c r="O190" s="123">
        <f t="shared" si="82"/>
        <v>0</v>
      </c>
      <c r="P190" s="118">
        <v>0</v>
      </c>
      <c r="Q190" s="118">
        <v>0</v>
      </c>
      <c r="R190" s="118">
        <v>0</v>
      </c>
      <c r="S190" s="118">
        <v>780703</v>
      </c>
      <c r="T190" s="119">
        <f t="shared" si="83"/>
        <v>77.627821417917872</v>
      </c>
      <c r="U190" s="169"/>
      <c r="V190" s="119">
        <f t="shared" si="84"/>
        <v>280.4708806126518</v>
      </c>
      <c r="W190" s="118">
        <v>224099</v>
      </c>
      <c r="X190" s="119">
        <f t="shared" si="85"/>
        <v>22.282887541016208</v>
      </c>
      <c r="Y190" s="169"/>
      <c r="Z190" s="119">
        <f t="shared" si="86"/>
        <v>72.642519850623728</v>
      </c>
      <c r="AA190" s="118">
        <f t="shared" si="87"/>
        <v>5178322</v>
      </c>
      <c r="AB190" s="118">
        <v>300407</v>
      </c>
      <c r="AC190" s="123">
        <f t="shared" si="88"/>
        <v>5.801242178450857</v>
      </c>
      <c r="AD190" s="118">
        <v>0</v>
      </c>
      <c r="AE190" s="123">
        <f t="shared" si="89"/>
        <v>0</v>
      </c>
      <c r="AF190" s="118">
        <v>2183</v>
      </c>
      <c r="AG190" s="123">
        <f t="shared" si="90"/>
        <v>4.2156513248886418E-2</v>
      </c>
      <c r="AH190" s="118">
        <v>0</v>
      </c>
      <c r="AI190" s="117"/>
      <c r="AJ190" s="118">
        <v>10057</v>
      </c>
      <c r="AK190" s="118">
        <f t="shared" si="91"/>
        <v>10057</v>
      </c>
      <c r="AL190" s="118">
        <f t="shared" si="92"/>
        <v>10057</v>
      </c>
      <c r="AM190" s="118">
        <f t="shared" si="93"/>
        <v>0</v>
      </c>
      <c r="AN190" s="118">
        <f t="shared" si="94"/>
        <v>10057</v>
      </c>
      <c r="AO190" s="118">
        <f t="shared" si="95"/>
        <v>10057</v>
      </c>
    </row>
    <row r="191" spans="1:41" x14ac:dyDescent="0.2">
      <c r="A191" s="114">
        <v>34</v>
      </c>
      <c r="B191" s="114" t="s">
        <v>290</v>
      </c>
      <c r="C191" s="115">
        <v>1221478</v>
      </c>
      <c r="D191" s="116">
        <f t="shared" si="77"/>
        <v>357.78500292911542</v>
      </c>
      <c r="F191" s="116">
        <f t="shared" si="78"/>
        <v>101.32362988421669</v>
      </c>
      <c r="G191" s="115">
        <v>0</v>
      </c>
      <c r="H191" s="115">
        <v>372809</v>
      </c>
      <c r="I191" s="116">
        <f t="shared" si="79"/>
        <v>109.20005858230815</v>
      </c>
      <c r="K191" s="116">
        <f t="shared" si="80"/>
        <v>192.92708170114884</v>
      </c>
      <c r="L191" s="115">
        <v>0</v>
      </c>
      <c r="M191" s="249">
        <f t="shared" si="81"/>
        <v>0</v>
      </c>
      <c r="O191" s="249">
        <f t="shared" si="82"/>
        <v>0</v>
      </c>
      <c r="P191" s="115">
        <v>0</v>
      </c>
      <c r="Q191" s="115">
        <v>0</v>
      </c>
      <c r="R191" s="115">
        <v>0</v>
      </c>
      <c r="S191" s="115">
        <v>71123</v>
      </c>
      <c r="T191" s="116">
        <f t="shared" si="83"/>
        <v>20.832747510251902</v>
      </c>
      <c r="V191" s="116">
        <f t="shared" si="84"/>
        <v>75.26913589813455</v>
      </c>
      <c r="W191" s="115">
        <v>0</v>
      </c>
      <c r="X191" s="116">
        <f t="shared" si="85"/>
        <v>0</v>
      </c>
      <c r="Z191" s="116">
        <f t="shared" si="86"/>
        <v>0</v>
      </c>
      <c r="AA191" s="115">
        <f t="shared" si="87"/>
        <v>1665410</v>
      </c>
      <c r="AB191" s="115">
        <v>176026</v>
      </c>
      <c r="AC191" s="249">
        <f t="shared" si="88"/>
        <v>10.569529425186591</v>
      </c>
      <c r="AD191" s="115">
        <v>5347</v>
      </c>
      <c r="AE191" s="249">
        <f t="shared" si="89"/>
        <v>0.32106208080892995</v>
      </c>
      <c r="AF191" s="115">
        <v>0</v>
      </c>
      <c r="AG191" s="249">
        <f t="shared" si="90"/>
        <v>0</v>
      </c>
      <c r="AH191" s="115">
        <v>0</v>
      </c>
      <c r="AI191" s="114"/>
      <c r="AJ191" s="115">
        <v>3414</v>
      </c>
      <c r="AK191" s="115">
        <f t="shared" si="91"/>
        <v>3414</v>
      </c>
      <c r="AL191" s="115">
        <f t="shared" si="92"/>
        <v>3414</v>
      </c>
      <c r="AM191" s="115">
        <f t="shared" si="93"/>
        <v>0</v>
      </c>
      <c r="AN191" s="115">
        <f t="shared" si="94"/>
        <v>3414</v>
      </c>
      <c r="AO191" s="115">
        <f t="shared" si="95"/>
        <v>0</v>
      </c>
    </row>
    <row r="192" spans="1:41" x14ac:dyDescent="0.2">
      <c r="A192" s="117">
        <v>35</v>
      </c>
      <c r="B192" s="117" t="s">
        <v>231</v>
      </c>
      <c r="C192" s="118">
        <v>1249617</v>
      </c>
      <c r="D192" s="119">
        <f t="shared" si="77"/>
        <v>420.60484685291146</v>
      </c>
      <c r="E192" s="169"/>
      <c r="F192" s="119">
        <f t="shared" si="78"/>
        <v>119.11401954004035</v>
      </c>
      <c r="G192" s="118">
        <v>0</v>
      </c>
      <c r="H192" s="118">
        <v>107000</v>
      </c>
      <c r="I192" s="119">
        <f t="shared" si="79"/>
        <v>36.014809828340624</v>
      </c>
      <c r="J192" s="169"/>
      <c r="K192" s="119">
        <f t="shared" si="80"/>
        <v>63.628465482612064</v>
      </c>
      <c r="L192" s="118">
        <v>0</v>
      </c>
      <c r="M192" s="123">
        <f t="shared" si="81"/>
        <v>0</v>
      </c>
      <c r="N192" s="169"/>
      <c r="O192" s="123">
        <f t="shared" si="82"/>
        <v>0</v>
      </c>
      <c r="P192" s="118">
        <v>0</v>
      </c>
      <c r="Q192" s="118">
        <v>0</v>
      </c>
      <c r="R192" s="118">
        <v>0</v>
      </c>
      <c r="S192" s="118">
        <v>0</v>
      </c>
      <c r="T192" s="119">
        <f t="shared" si="83"/>
        <v>0</v>
      </c>
      <c r="U192" s="169"/>
      <c r="V192" s="119">
        <f t="shared" si="84"/>
        <v>0</v>
      </c>
      <c r="W192" s="118">
        <v>0</v>
      </c>
      <c r="X192" s="123">
        <f t="shared" si="85"/>
        <v>0</v>
      </c>
      <c r="Y192" s="169"/>
      <c r="Z192" s="123">
        <f t="shared" si="86"/>
        <v>0</v>
      </c>
      <c r="AA192" s="118">
        <f t="shared" si="87"/>
        <v>1356617</v>
      </c>
      <c r="AB192" s="118">
        <v>15000</v>
      </c>
      <c r="AC192" s="123">
        <f t="shared" si="88"/>
        <v>1.1056915842865009</v>
      </c>
      <c r="AD192" s="118">
        <v>11711</v>
      </c>
      <c r="AE192" s="123">
        <f t="shared" si="89"/>
        <v>0.86325027623861406</v>
      </c>
      <c r="AF192" s="118">
        <v>0</v>
      </c>
      <c r="AG192" s="123">
        <f t="shared" si="90"/>
        <v>0</v>
      </c>
      <c r="AH192" s="118">
        <v>0</v>
      </c>
      <c r="AI192" s="117"/>
      <c r="AJ192" s="118">
        <v>2971</v>
      </c>
      <c r="AK192" s="118">
        <f t="shared" si="91"/>
        <v>2971</v>
      </c>
      <c r="AL192" s="118">
        <f t="shared" si="92"/>
        <v>2971</v>
      </c>
      <c r="AM192" s="118">
        <f t="shared" si="93"/>
        <v>0</v>
      </c>
      <c r="AN192" s="118">
        <f t="shared" si="94"/>
        <v>0</v>
      </c>
      <c r="AO192" s="118">
        <f t="shared" si="95"/>
        <v>0</v>
      </c>
    </row>
    <row r="193" spans="1:41" x14ac:dyDescent="0.2">
      <c r="A193" s="114">
        <v>36</v>
      </c>
      <c r="B193" s="114" t="s">
        <v>291</v>
      </c>
      <c r="C193" s="115">
        <v>2400806</v>
      </c>
      <c r="D193" s="116">
        <f t="shared" si="77"/>
        <v>413.43309798519027</v>
      </c>
      <c r="F193" s="116">
        <f t="shared" si="78"/>
        <v>117.08300196818449</v>
      </c>
      <c r="G193" s="115">
        <v>0</v>
      </c>
      <c r="H193" s="115">
        <v>177298</v>
      </c>
      <c r="I193" s="116">
        <f t="shared" si="79"/>
        <v>30.531771999311175</v>
      </c>
      <c r="K193" s="116">
        <f t="shared" si="80"/>
        <v>53.941414935708451</v>
      </c>
      <c r="L193" s="115">
        <v>0</v>
      </c>
      <c r="M193" s="249">
        <f t="shared" si="81"/>
        <v>0</v>
      </c>
      <c r="O193" s="249">
        <f t="shared" si="82"/>
        <v>0</v>
      </c>
      <c r="P193" s="115">
        <v>0</v>
      </c>
      <c r="Q193" s="115">
        <v>0</v>
      </c>
      <c r="R193" s="115">
        <v>0</v>
      </c>
      <c r="S193" s="115">
        <v>0</v>
      </c>
      <c r="T193" s="116">
        <f t="shared" si="83"/>
        <v>0</v>
      </c>
      <c r="V193" s="116">
        <f t="shared" si="84"/>
        <v>0</v>
      </c>
      <c r="W193" s="115">
        <v>0</v>
      </c>
      <c r="X193" s="249">
        <f t="shared" si="85"/>
        <v>0</v>
      </c>
      <c r="Z193" s="249">
        <f t="shared" si="86"/>
        <v>0</v>
      </c>
      <c r="AA193" s="115">
        <f t="shared" si="87"/>
        <v>2578104</v>
      </c>
      <c r="AB193" s="115">
        <v>149973</v>
      </c>
      <c r="AC193" s="249">
        <f t="shared" si="88"/>
        <v>5.8171819290455309</v>
      </c>
      <c r="AD193" s="115">
        <v>4269</v>
      </c>
      <c r="AE193" s="249">
        <f t="shared" si="89"/>
        <v>0.16558680332523437</v>
      </c>
      <c r="AF193" s="115">
        <v>0</v>
      </c>
      <c r="AG193" s="249">
        <f t="shared" si="90"/>
        <v>0</v>
      </c>
      <c r="AH193" s="115">
        <v>0</v>
      </c>
      <c r="AI193" s="114"/>
      <c r="AJ193" s="115">
        <v>5807</v>
      </c>
      <c r="AK193" s="115">
        <f t="shared" si="91"/>
        <v>5807</v>
      </c>
      <c r="AL193" s="115">
        <f t="shared" si="92"/>
        <v>5807</v>
      </c>
      <c r="AM193" s="115">
        <f t="shared" si="93"/>
        <v>0</v>
      </c>
      <c r="AN193" s="115">
        <f t="shared" si="94"/>
        <v>0</v>
      </c>
      <c r="AO193" s="115">
        <f t="shared" si="95"/>
        <v>0</v>
      </c>
    </row>
    <row r="194" spans="1:41" x14ac:dyDescent="0.2">
      <c r="A194" s="117">
        <v>37</v>
      </c>
      <c r="B194" s="117" t="s">
        <v>292</v>
      </c>
      <c r="C194" s="122">
        <v>2992566</v>
      </c>
      <c r="D194" s="119">
        <f t="shared" si="77"/>
        <v>362.07695099818511</v>
      </c>
      <c r="E194" s="169"/>
      <c r="F194" s="119">
        <f t="shared" si="78"/>
        <v>102.53909658648888</v>
      </c>
      <c r="G194" s="122">
        <v>0</v>
      </c>
      <c r="H194" s="122">
        <v>2593958</v>
      </c>
      <c r="I194" s="119">
        <f t="shared" si="79"/>
        <v>313.84851784633997</v>
      </c>
      <c r="J194" s="169"/>
      <c r="K194" s="119">
        <f t="shared" si="80"/>
        <v>554.48577070759177</v>
      </c>
      <c r="L194" s="122">
        <v>0</v>
      </c>
      <c r="M194" s="123">
        <f t="shared" si="81"/>
        <v>0</v>
      </c>
      <c r="N194" s="169"/>
      <c r="O194" s="123">
        <f t="shared" si="82"/>
        <v>0</v>
      </c>
      <c r="P194" s="122">
        <v>0</v>
      </c>
      <c r="Q194" s="122">
        <v>0</v>
      </c>
      <c r="R194" s="122">
        <v>0</v>
      </c>
      <c r="S194" s="122">
        <v>155325</v>
      </c>
      <c r="T194" s="119">
        <f t="shared" si="83"/>
        <v>18.793103448275861</v>
      </c>
      <c r="U194" s="169"/>
      <c r="V194" s="119">
        <f t="shared" si="84"/>
        <v>67.899860865681504</v>
      </c>
      <c r="W194" s="122">
        <v>121716</v>
      </c>
      <c r="X194" s="123">
        <f t="shared" si="85"/>
        <v>14.726678765880218</v>
      </c>
      <c r="Y194" s="169"/>
      <c r="Z194" s="123">
        <f t="shared" si="86"/>
        <v>48.009175319628497</v>
      </c>
      <c r="AA194" s="122">
        <f t="shared" si="87"/>
        <v>5863565</v>
      </c>
      <c r="AB194" s="122">
        <v>264291</v>
      </c>
      <c r="AC194" s="123">
        <f t="shared" si="88"/>
        <v>4.5073432289059641</v>
      </c>
      <c r="AD194" s="122">
        <v>2708</v>
      </c>
      <c r="AE194" s="123">
        <f t="shared" si="89"/>
        <v>4.6183507814785037E-2</v>
      </c>
      <c r="AF194" s="122">
        <v>0</v>
      </c>
      <c r="AG194" s="123">
        <f t="shared" si="90"/>
        <v>0</v>
      </c>
      <c r="AH194" s="122">
        <v>865238</v>
      </c>
      <c r="AI194" s="117"/>
      <c r="AJ194" s="122">
        <v>8265</v>
      </c>
      <c r="AK194" s="122">
        <f t="shared" si="91"/>
        <v>8265</v>
      </c>
      <c r="AL194" s="122">
        <f t="shared" si="92"/>
        <v>8265</v>
      </c>
      <c r="AM194" s="122">
        <f t="shared" si="93"/>
        <v>0</v>
      </c>
      <c r="AN194" s="122">
        <f t="shared" si="94"/>
        <v>8265</v>
      </c>
      <c r="AO194" s="122">
        <f t="shared" si="95"/>
        <v>8265</v>
      </c>
    </row>
    <row r="195" spans="1:41" ht="13.5" thickBot="1" x14ac:dyDescent="0.25">
      <c r="A195" s="125">
        <f>A194</f>
        <v>37</v>
      </c>
      <c r="B195" s="135" t="s">
        <v>255</v>
      </c>
      <c r="C195" s="127">
        <f>SUM(C158:C194)</f>
        <v>125096676</v>
      </c>
      <c r="D195" s="251">
        <f>IF(C195=0,0,IF(ISNONTEXT(E195),C195/$AJ195,C195/AK195))</f>
        <v>353.11111863832667</v>
      </c>
      <c r="E195" s="172"/>
      <c r="F195" s="252">
        <f t="shared" si="78"/>
        <v>100</v>
      </c>
      <c r="G195" s="127">
        <f>SUM(G158:G194)</f>
        <v>0</v>
      </c>
      <c r="H195" s="127">
        <f>SUM(H158:H194)</f>
        <v>17745660</v>
      </c>
      <c r="I195" s="251">
        <f>IF(H195=0,0,IF(ISNONTEXT(J195),H195/$AJ195,H195/AL195))</f>
        <v>56.601726216676553</v>
      </c>
      <c r="J195" s="172" t="s">
        <v>352</v>
      </c>
      <c r="K195" s="252">
        <f t="shared" si="80"/>
        <v>100</v>
      </c>
      <c r="L195" s="127">
        <f>SUM(L158:L194)</f>
        <v>0</v>
      </c>
      <c r="M195" s="251">
        <f>IF(L195=0,0,IF(ISNONTEXT(N195),L195/$AJ195,L195/AM195))</f>
        <v>0</v>
      </c>
      <c r="N195" s="172"/>
      <c r="O195" s="252">
        <f t="shared" si="82"/>
        <v>0</v>
      </c>
      <c r="P195" s="127">
        <f>SUM(P158:P194)</f>
        <v>0</v>
      </c>
      <c r="Q195" s="127">
        <f>SUM(Q158:Q194)</f>
        <v>0</v>
      </c>
      <c r="R195" s="127">
        <f>SUM(R158:R194)</f>
        <v>0</v>
      </c>
      <c r="S195" s="127">
        <f>SUM(S158:S194)</f>
        <v>2808177</v>
      </c>
      <c r="T195" s="251">
        <f>IF(S195=0,0,IF(ISNONTEXT(U195),S195/$AJ195,S195/AN195))</f>
        <v>27.677675931401538</v>
      </c>
      <c r="U195" s="172" t="s">
        <v>352</v>
      </c>
      <c r="V195" s="252">
        <f t="shared" si="84"/>
        <v>100</v>
      </c>
      <c r="W195" s="127">
        <f>SUM(W158:W194)</f>
        <v>5377554</v>
      </c>
      <c r="X195" s="251">
        <f>IF(W195=0,0,IF(ISNONTEXT(Y195),W195/$AJ195,W195/AO195))</f>
        <v>30.674717213605689</v>
      </c>
      <c r="Y195" s="172" t="s">
        <v>352</v>
      </c>
      <c r="Z195" s="252">
        <f t="shared" si="86"/>
        <v>100</v>
      </c>
      <c r="AA195" s="127">
        <f>SUM(AA158:AA194)</f>
        <v>151028067</v>
      </c>
      <c r="AB195" s="127">
        <f>SUM(AB158:AB194)</f>
        <v>9821941</v>
      </c>
      <c r="AC195" s="252">
        <f t="shared" si="88"/>
        <v>6.5033878769037017</v>
      </c>
      <c r="AD195" s="127">
        <f>SUM(AD158:AD194)</f>
        <v>7066620</v>
      </c>
      <c r="AE195" s="252">
        <f t="shared" si="89"/>
        <v>4.6790110873894717</v>
      </c>
      <c r="AF195" s="127">
        <f>SUM(AF158:AF194)</f>
        <v>3709081</v>
      </c>
      <c r="AG195" s="252">
        <f t="shared" si="90"/>
        <v>2.4558885468619551</v>
      </c>
      <c r="AH195" s="127">
        <f>SUM(AH158:AH194)</f>
        <v>5106857</v>
      </c>
      <c r="AI195" s="125"/>
      <c r="AJ195" s="128">
        <f t="shared" ref="AJ195:AO195" si="96">SUM(AJ158:AJ194)</f>
        <v>354270</v>
      </c>
      <c r="AK195" s="128">
        <f t="shared" si="96"/>
        <v>354270</v>
      </c>
      <c r="AL195" s="128">
        <f t="shared" si="96"/>
        <v>313518</v>
      </c>
      <c r="AM195" s="128">
        <f t="shared" si="96"/>
        <v>0</v>
      </c>
      <c r="AN195" s="128">
        <f t="shared" si="96"/>
        <v>101460</v>
      </c>
      <c r="AO195" s="128">
        <f t="shared" si="96"/>
        <v>175309</v>
      </c>
    </row>
    <row r="196" spans="1:41" x14ac:dyDescent="0.2">
      <c r="B196" s="75"/>
      <c r="C196" s="235"/>
      <c r="D196" s="77"/>
      <c r="E196" s="173"/>
      <c r="F196" s="232"/>
      <c r="G196" s="235"/>
      <c r="H196" s="235"/>
      <c r="I196" s="77"/>
      <c r="J196" s="173"/>
      <c r="K196" s="232"/>
      <c r="L196" s="235"/>
      <c r="M196" s="77"/>
      <c r="N196" s="173"/>
      <c r="O196" s="232"/>
      <c r="P196" s="235"/>
      <c r="Q196" s="235"/>
      <c r="R196" s="235"/>
      <c r="S196" s="235"/>
      <c r="T196" s="77"/>
      <c r="U196" s="173"/>
      <c r="V196" s="232"/>
      <c r="W196" s="235"/>
      <c r="X196" s="77"/>
      <c r="Y196" s="173"/>
      <c r="Z196" s="232"/>
      <c r="AA196" s="235"/>
      <c r="AB196" s="235"/>
      <c r="AC196" s="232"/>
      <c r="AD196" s="235"/>
      <c r="AE196" s="232"/>
      <c r="AF196" s="235"/>
      <c r="AG196" s="232"/>
      <c r="AH196" s="235"/>
      <c r="AJ196" s="233"/>
      <c r="AK196" s="233"/>
      <c r="AL196" s="233"/>
      <c r="AM196" s="233"/>
      <c r="AN196" s="233"/>
      <c r="AO196" s="233"/>
    </row>
    <row r="197" spans="1:41" ht="13.5" thickBot="1" x14ac:dyDescent="0.25">
      <c r="A197" s="208">
        <f>(A45+A149+A195)</f>
        <v>170</v>
      </c>
      <c r="B197" s="209" t="s">
        <v>293</v>
      </c>
      <c r="C197" s="241">
        <f>(C45+C149+C195)</f>
        <v>2347968027</v>
      </c>
      <c r="D197" s="242">
        <f>IF(C197=0,0,IF(ISNONTEXT(E197),C197/$AJ197,C197/AK197))</f>
        <v>272.10911156092396</v>
      </c>
      <c r="E197" s="228"/>
      <c r="F197" s="243"/>
      <c r="G197" s="241">
        <f>(G45+G149+G195)</f>
        <v>542340501</v>
      </c>
      <c r="H197" s="241">
        <f>(H45+H149+H195)</f>
        <v>2146801551</v>
      </c>
      <c r="I197" s="242">
        <f>IF(H197=0,0,IF(ISNONTEXT(J197),H197/$AJ197,H197/AL197))</f>
        <v>248.79566332366568</v>
      </c>
      <c r="J197" s="220"/>
      <c r="K197" s="243"/>
      <c r="L197" s="241">
        <f>(L45+L149+L195)</f>
        <v>1140023340</v>
      </c>
      <c r="M197" s="242">
        <f>IF(L197=0,0,IF(ISNONTEXT(N197),L197/$AJ197,L197/AM197))</f>
        <v>132.11880853525656</v>
      </c>
      <c r="N197" s="228"/>
      <c r="O197" s="243"/>
      <c r="P197" s="241">
        <f>(P45+P149+P195)</f>
        <v>532444187</v>
      </c>
      <c r="Q197" s="241">
        <f>(Q45+Q149+Q195)</f>
        <v>484930340</v>
      </c>
      <c r="R197" s="241">
        <f>(R45+R149+R195)</f>
        <v>34538166</v>
      </c>
      <c r="S197" s="241">
        <f>(S45+S149+S195)</f>
        <v>168776287</v>
      </c>
      <c r="T197" s="242">
        <f>IF(S197=0,0,IF(ISNONTEXT(U197),S197/$AJ197,S197/AN197))</f>
        <v>19.559706512188175</v>
      </c>
      <c r="U197" s="220"/>
      <c r="V197" s="243"/>
      <c r="W197" s="241">
        <f>(W45+W149+W195)</f>
        <v>448352433</v>
      </c>
      <c r="X197" s="242">
        <f>IF(W197=0,0,IF(ISNONTEXT(Y197),W197/$AJ197,W197/AO197))</f>
        <v>51.960154826166502</v>
      </c>
      <c r="Y197" s="220"/>
      <c r="Z197" s="243"/>
      <c r="AA197" s="241">
        <f>(AA45+AA149+AA195)</f>
        <v>6251921638</v>
      </c>
      <c r="AB197" s="241">
        <f>(AB45+AB149+AB195)</f>
        <v>713826603</v>
      </c>
      <c r="AC197" s="243">
        <f>IF($AA197,AB197/$AA197*100,0)</f>
        <v>11.417715133556189</v>
      </c>
      <c r="AD197" s="241">
        <f>(AD45+AD149+AD195)</f>
        <v>99554283</v>
      </c>
      <c r="AE197" s="243">
        <f>IF($AA197,AD197/$AA197*100,0)</f>
        <v>1.5923789318614618</v>
      </c>
      <c r="AF197" s="241">
        <f>(AF45+AF149+AF195)</f>
        <v>149058355</v>
      </c>
      <c r="AG197" s="243">
        <f>IF($AA197,AF197/$AA197*100,0)</f>
        <v>2.3842006287155582</v>
      </c>
      <c r="AH197" s="241">
        <f>(AH45+AH149+AH195)</f>
        <v>276348543</v>
      </c>
      <c r="AI197" s="208"/>
      <c r="AJ197" s="244">
        <f t="shared" ref="AJ197:AO197" si="97">AJ45+AJ149+AJ195</f>
        <v>8628774</v>
      </c>
      <c r="AK197" s="244">
        <f t="shared" si="97"/>
        <v>8628774</v>
      </c>
      <c r="AL197" s="244">
        <f t="shared" si="97"/>
        <v>8588022</v>
      </c>
      <c r="AM197" s="244">
        <f t="shared" si="97"/>
        <v>8274504</v>
      </c>
      <c r="AN197" s="244">
        <f t="shared" si="97"/>
        <v>8368700</v>
      </c>
      <c r="AO197" s="244">
        <f t="shared" si="97"/>
        <v>8425810</v>
      </c>
    </row>
    <row r="198" spans="1:41" ht="13.5" thickTop="1" x14ac:dyDescent="0.2"/>
    <row r="199" spans="1:41" ht="13.5" thickBot="1" x14ac:dyDescent="0.25"/>
    <row r="200" spans="1:41" x14ac:dyDescent="0.2">
      <c r="A200" s="223" t="s">
        <v>501</v>
      </c>
      <c r="B200" s="335"/>
      <c r="C200" s="335"/>
      <c r="D200" s="335"/>
      <c r="E200" s="335"/>
      <c r="F200" s="335"/>
      <c r="G200" s="335"/>
      <c r="H200" s="335"/>
      <c r="I200" s="335"/>
      <c r="J200" s="335"/>
      <c r="K200" s="335"/>
      <c r="L200" s="335"/>
      <c r="M200" s="335"/>
      <c r="N200" s="336"/>
    </row>
    <row r="201" spans="1:41" ht="29.25" customHeight="1" thickBot="1" x14ac:dyDescent="0.25">
      <c r="A201" s="410" t="s">
        <v>502</v>
      </c>
      <c r="B201" s="411"/>
      <c r="C201" s="411"/>
      <c r="D201" s="411"/>
      <c r="E201" s="411"/>
      <c r="F201" s="411"/>
      <c r="G201" s="411"/>
      <c r="H201" s="411"/>
      <c r="I201" s="411"/>
      <c r="J201" s="411"/>
      <c r="K201" s="411"/>
      <c r="L201" s="411"/>
      <c r="M201" s="411"/>
      <c r="N201" s="412"/>
    </row>
    <row r="213" spans="1:35" x14ac:dyDescent="0.2">
      <c r="A213" s="99"/>
      <c r="AI213" s="262"/>
    </row>
  </sheetData>
  <mergeCells count="7">
    <mergeCell ref="A201:N201"/>
    <mergeCell ref="P5:R5"/>
    <mergeCell ref="AB5:AH5"/>
    <mergeCell ref="P156:R156"/>
    <mergeCell ref="AB156:AH156"/>
    <mergeCell ref="P52:R52"/>
    <mergeCell ref="AB52:AH52"/>
  </mergeCells>
  <printOptions gridLinesSet="0"/>
  <pageMargins left="3.5" right="0.5" top="0.5" bottom="0.3" header="0.5" footer="0.5"/>
  <pageSetup paperSize="17" pageOrder="overThenDown"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BD4FD-74EB-4111-8347-EB89C871401A}">
  <sheetPr transitionEvaluation="1"/>
  <dimension ref="A1:AB213"/>
  <sheetViews>
    <sheetView showGridLines="0" zoomScaleNormal="100" workbookViewId="0">
      <pane xSplit="2" ySplit="6" topLeftCell="C7" activePane="bottomRight" state="frozen"/>
      <selection pane="topRight"/>
      <selection pane="bottomLeft"/>
      <selection pane="bottomRight"/>
    </sheetView>
  </sheetViews>
  <sheetFormatPr defaultColWidth="12.7109375" defaultRowHeight="12.75" x14ac:dyDescent="0.2"/>
  <cols>
    <col min="1" max="1" width="5.28515625" style="70" customWidth="1"/>
    <col min="2" max="2" width="19.5703125" style="70" customWidth="1"/>
    <col min="3" max="3" width="16" style="70" customWidth="1"/>
    <col min="4" max="4" width="11.28515625" style="70" customWidth="1"/>
    <col min="5" max="5" width="3.7109375" style="168" customWidth="1"/>
    <col min="6" max="6" width="11.28515625" style="70" customWidth="1"/>
    <col min="7" max="7" width="14.42578125" style="70" customWidth="1"/>
    <col min="8" max="8" width="11.28515625" style="70" customWidth="1"/>
    <col min="9" max="9" width="3.7109375" style="168" customWidth="1"/>
    <col min="10" max="10" width="12.28515625" style="70" customWidth="1"/>
    <col min="11" max="11" width="15" style="70" customWidth="1"/>
    <col min="12" max="12" width="10.7109375" style="70" customWidth="1"/>
    <col min="13" max="13" width="3.7109375" style="168" customWidth="1"/>
    <col min="14" max="14" width="10.5703125" style="70" customWidth="1"/>
    <col min="15" max="15" width="17.28515625" style="70" customWidth="1"/>
    <col min="16" max="16" width="15" style="70" customWidth="1"/>
    <col min="17" max="17" width="12.7109375" style="70" customWidth="1"/>
    <col min="18" max="18" width="15.85546875" style="70" customWidth="1"/>
    <col min="19" max="19" width="12.7109375" style="70" customWidth="1"/>
    <col min="20" max="20" width="15.85546875" style="70" customWidth="1"/>
    <col min="21" max="21" width="12.7109375" style="70" customWidth="1"/>
    <col min="22" max="22" width="15.7109375" style="70" customWidth="1"/>
    <col min="23" max="23" width="17.85546875" style="70" customWidth="1"/>
    <col min="24" max="24" width="4.5703125" style="70" hidden="1" customWidth="1"/>
    <col min="25" max="25" width="10" style="70" hidden="1" customWidth="1"/>
    <col min="26" max="28" width="10.7109375" style="70" hidden="1" customWidth="1"/>
    <col min="29" max="16384" width="12.7109375" style="70"/>
  </cols>
  <sheetData>
    <row r="1" spans="1:28" s="353" customFormat="1" ht="15.75" x14ac:dyDescent="0.25">
      <c r="A1" s="319" t="s">
        <v>0</v>
      </c>
      <c r="B1" s="319"/>
      <c r="C1" s="319"/>
      <c r="D1" s="319"/>
      <c r="E1" s="319"/>
      <c r="F1" s="319"/>
      <c r="G1" s="319"/>
      <c r="H1" s="319"/>
      <c r="I1" s="319"/>
      <c r="J1" s="319"/>
      <c r="K1" s="319"/>
      <c r="L1" s="319"/>
      <c r="M1" s="319"/>
      <c r="N1" s="319"/>
      <c r="O1" s="319"/>
      <c r="P1" s="319"/>
      <c r="Q1" s="319"/>
      <c r="R1" s="319"/>
      <c r="S1" s="319"/>
      <c r="T1" s="319"/>
      <c r="U1" s="319"/>
      <c r="V1" s="319"/>
      <c r="W1" s="319"/>
      <c r="X1" s="319"/>
      <c r="Y1" s="319"/>
    </row>
    <row r="2" spans="1:28" s="353" customFormat="1" ht="15.75" x14ac:dyDescent="0.25">
      <c r="A2" s="321" t="s">
        <v>421</v>
      </c>
      <c r="B2" s="321"/>
      <c r="C2" s="321"/>
      <c r="D2" s="321"/>
      <c r="E2" s="321"/>
      <c r="F2" s="321"/>
      <c r="G2" s="321"/>
      <c r="H2" s="321"/>
      <c r="I2" s="321"/>
      <c r="J2" s="321"/>
      <c r="K2" s="321"/>
      <c r="L2" s="321"/>
      <c r="M2" s="321"/>
      <c r="N2" s="321"/>
      <c r="O2" s="321"/>
      <c r="P2" s="321"/>
      <c r="Q2" s="321"/>
      <c r="R2" s="321"/>
      <c r="S2" s="321"/>
      <c r="T2" s="321"/>
      <c r="U2" s="321"/>
      <c r="V2" s="321"/>
      <c r="W2" s="321"/>
      <c r="X2" s="321"/>
      <c r="Y2" s="321"/>
    </row>
    <row r="3" spans="1:28" s="353" customFormat="1" ht="15.75" x14ac:dyDescent="0.25">
      <c r="A3" s="321" t="s">
        <v>370</v>
      </c>
      <c r="B3" s="321"/>
      <c r="C3" s="321"/>
      <c r="D3" s="321"/>
      <c r="E3" s="321"/>
      <c r="F3" s="321"/>
      <c r="G3" s="321"/>
      <c r="H3" s="321"/>
      <c r="I3" s="321"/>
      <c r="J3" s="321"/>
      <c r="K3" s="321"/>
      <c r="L3" s="321"/>
      <c r="M3" s="321"/>
      <c r="N3" s="321"/>
      <c r="O3" s="321"/>
      <c r="P3" s="321"/>
      <c r="Q3" s="321"/>
      <c r="R3" s="321"/>
      <c r="S3" s="321"/>
      <c r="T3" s="321"/>
      <c r="U3" s="321"/>
      <c r="V3" s="321"/>
      <c r="W3" s="321"/>
      <c r="X3" s="321"/>
      <c r="Y3" s="321"/>
    </row>
    <row r="4" spans="1:28" s="94" customFormat="1" ht="13.5" thickBot="1" x14ac:dyDescent="0.25">
      <c r="E4" s="222"/>
      <c r="I4" s="222"/>
      <c r="M4" s="222"/>
    </row>
    <row r="5" spans="1:28" s="94" customFormat="1" ht="15" x14ac:dyDescent="0.2">
      <c r="E5" s="222"/>
      <c r="I5" s="222"/>
      <c r="M5" s="222"/>
      <c r="P5" s="439" t="s">
        <v>346</v>
      </c>
      <c r="Q5" s="440"/>
      <c r="R5" s="440"/>
      <c r="S5" s="440"/>
      <c r="T5" s="440"/>
      <c r="U5" s="440"/>
      <c r="V5" s="441"/>
      <c r="W5" s="261" t="s">
        <v>378</v>
      </c>
    </row>
    <row r="6" spans="1:28" s="90" customFormat="1" ht="62.45" customHeight="1" thickBot="1" x14ac:dyDescent="0.3">
      <c r="A6" s="141" t="s">
        <v>1</v>
      </c>
      <c r="B6" s="217" t="s">
        <v>339</v>
      </c>
      <c r="C6" s="142" t="s">
        <v>419</v>
      </c>
      <c r="D6" s="142" t="s">
        <v>362</v>
      </c>
      <c r="E6" s="219"/>
      <c r="F6" s="142" t="s">
        <v>363</v>
      </c>
      <c r="G6" s="142" t="s">
        <v>391</v>
      </c>
      <c r="H6" s="142" t="s">
        <v>362</v>
      </c>
      <c r="I6" s="219"/>
      <c r="J6" s="142" t="s">
        <v>363</v>
      </c>
      <c r="K6" s="142" t="s">
        <v>420</v>
      </c>
      <c r="L6" s="142" t="s">
        <v>362</v>
      </c>
      <c r="M6" s="219"/>
      <c r="N6" s="142" t="s">
        <v>363</v>
      </c>
      <c r="O6" s="142" t="s">
        <v>255</v>
      </c>
      <c r="P6" s="142" t="s">
        <v>349</v>
      </c>
      <c r="Q6" s="142" t="s">
        <v>364</v>
      </c>
      <c r="R6" s="142" t="s">
        <v>368</v>
      </c>
      <c r="S6" s="142" t="s">
        <v>364</v>
      </c>
      <c r="T6" s="142" t="s">
        <v>369</v>
      </c>
      <c r="U6" s="142" t="s">
        <v>364</v>
      </c>
      <c r="V6" s="142" t="s">
        <v>353</v>
      </c>
      <c r="W6" s="142" t="s">
        <v>384</v>
      </c>
      <c r="Y6" s="142" t="s">
        <v>253</v>
      </c>
      <c r="Z6" s="140" t="s">
        <v>354</v>
      </c>
      <c r="AA6" s="140" t="s">
        <v>354</v>
      </c>
      <c r="AB6" s="140" t="s">
        <v>354</v>
      </c>
    </row>
    <row r="7" spans="1:28" x14ac:dyDescent="0.2">
      <c r="A7" s="143">
        <v>1</v>
      </c>
      <c r="B7" s="143" t="s">
        <v>12</v>
      </c>
      <c r="C7" s="245">
        <v>31142941</v>
      </c>
      <c r="D7" s="246">
        <f t="shared" ref="D7:D44" si="0">IFERROR((C7/$Y7),0)</f>
        <v>196.94766897703127</v>
      </c>
      <c r="E7" s="171"/>
      <c r="F7" s="247">
        <f t="shared" ref="F7:F45" si="1">IF(D$45,D7/D$45*100,0)</f>
        <v>81.12984179438358</v>
      </c>
      <c r="G7" s="245">
        <v>11133059</v>
      </c>
      <c r="H7" s="246">
        <f t="shared" ref="H7:H45" si="2">IFERROR((G7/$Y7),0)</f>
        <v>70.405361479307899</v>
      </c>
      <c r="I7" s="171"/>
      <c r="J7" s="247">
        <f t="shared" ref="J7:J45" si="3">IF(H$45,H7/H$45*100,0)</f>
        <v>55.17607764787742</v>
      </c>
      <c r="K7" s="245">
        <v>10644356</v>
      </c>
      <c r="L7" s="246">
        <f t="shared" ref="L7:L44" si="4">IFERROR((K7/$Y7),0)</f>
        <v>67.314808256602248</v>
      </c>
      <c r="M7" s="171"/>
      <c r="N7" s="247">
        <f t="shared" ref="N7:N45" si="5">IF(L$45,L7/L$45*100,0)</f>
        <v>119.33937125699208</v>
      </c>
      <c r="O7" s="245">
        <f t="shared" ref="O7:O45" si="6">(C7+G7+K7)</f>
        <v>52920356</v>
      </c>
      <c r="P7" s="245">
        <v>10103015</v>
      </c>
      <c r="Q7" s="247">
        <f t="shared" ref="Q7:Q45" si="7">IF($O7,P7/$O7*100,0)</f>
        <v>19.090980793855582</v>
      </c>
      <c r="R7" s="245">
        <v>0</v>
      </c>
      <c r="S7" s="247">
        <f t="shared" ref="S7:S45" si="8">IF($O7,R7/$O7*100,0)</f>
        <v>0</v>
      </c>
      <c r="T7" s="245">
        <v>0</v>
      </c>
      <c r="U7" s="247">
        <f t="shared" ref="U7:U43" si="9">IF($O7,T7/$O7*100,0)</f>
        <v>0</v>
      </c>
      <c r="V7" s="245">
        <v>33225403</v>
      </c>
      <c r="W7" s="245">
        <v>0</v>
      </c>
      <c r="X7" s="143"/>
      <c r="Y7" s="248">
        <v>158128</v>
      </c>
      <c r="Z7" s="248">
        <f t="shared" ref="Z7:Z44" si="10">IF(C7,Y7,0)</f>
        <v>158128</v>
      </c>
      <c r="AA7" s="248">
        <f t="shared" ref="AA7:AA44" si="11">IF(G7,Y7,0)</f>
        <v>158128</v>
      </c>
      <c r="AB7" s="248">
        <f t="shared" ref="AB7:AB44" si="12">IF(K7,Y7,0)</f>
        <v>158128</v>
      </c>
    </row>
    <row r="8" spans="1:28" x14ac:dyDescent="0.2">
      <c r="A8" s="114">
        <v>2</v>
      </c>
      <c r="B8" s="114" t="s">
        <v>14</v>
      </c>
      <c r="C8" s="115">
        <v>5424985</v>
      </c>
      <c r="D8" s="116">
        <f t="shared" si="0"/>
        <v>322.85812057370708</v>
      </c>
      <c r="F8" s="116">
        <f t="shared" si="1"/>
        <v>132.99689394765898</v>
      </c>
      <c r="G8" s="115">
        <v>22880668</v>
      </c>
      <c r="H8" s="116">
        <f t="shared" si="2"/>
        <v>1361.7013628518716</v>
      </c>
      <c r="J8" s="116">
        <f t="shared" si="3"/>
        <v>1067.1536734033675</v>
      </c>
      <c r="K8" s="115">
        <v>368629</v>
      </c>
      <c r="L8" s="116">
        <f t="shared" si="4"/>
        <v>21.938284830089867</v>
      </c>
      <c r="N8" s="116">
        <f t="shared" si="5"/>
        <v>38.893390412694934</v>
      </c>
      <c r="O8" s="115">
        <f t="shared" si="6"/>
        <v>28674282</v>
      </c>
      <c r="P8" s="115">
        <v>6247381</v>
      </c>
      <c r="Q8" s="116">
        <f t="shared" si="7"/>
        <v>21.78740168629157</v>
      </c>
      <c r="R8" s="115">
        <v>716468</v>
      </c>
      <c r="S8" s="116">
        <f t="shared" si="8"/>
        <v>2.4986432092702442</v>
      </c>
      <c r="T8" s="115">
        <v>8078736</v>
      </c>
      <c r="U8" s="116">
        <f t="shared" si="9"/>
        <v>28.174152712873507</v>
      </c>
      <c r="V8" s="115">
        <v>3379880</v>
      </c>
      <c r="W8" s="115">
        <v>520097.27</v>
      </c>
      <c r="X8" s="114"/>
      <c r="Y8" s="115">
        <v>16803</v>
      </c>
      <c r="Z8" s="115">
        <f t="shared" si="10"/>
        <v>16803</v>
      </c>
      <c r="AA8" s="115">
        <f t="shared" si="11"/>
        <v>16803</v>
      </c>
      <c r="AB8" s="115">
        <f t="shared" si="12"/>
        <v>16803</v>
      </c>
    </row>
    <row r="9" spans="1:28" x14ac:dyDescent="0.2">
      <c r="A9" s="117">
        <v>3</v>
      </c>
      <c r="B9" s="117" t="s">
        <v>16</v>
      </c>
      <c r="C9" s="118">
        <v>1533376</v>
      </c>
      <c r="D9" s="119">
        <f t="shared" si="0"/>
        <v>230.68692643297729</v>
      </c>
      <c r="E9" s="169"/>
      <c r="F9" s="119">
        <f t="shared" si="1"/>
        <v>95.028257723236777</v>
      </c>
      <c r="G9" s="118">
        <v>700069</v>
      </c>
      <c r="H9" s="119">
        <f t="shared" si="2"/>
        <v>105.32104708891229</v>
      </c>
      <c r="I9" s="169"/>
      <c r="J9" s="119">
        <f t="shared" si="3"/>
        <v>82.539200851081333</v>
      </c>
      <c r="K9" s="118">
        <v>804684</v>
      </c>
      <c r="L9" s="119">
        <f t="shared" si="4"/>
        <v>121.05972619226719</v>
      </c>
      <c r="M9" s="169"/>
      <c r="N9" s="119">
        <f t="shared" si="5"/>
        <v>214.62129927276141</v>
      </c>
      <c r="O9" s="118">
        <f t="shared" si="6"/>
        <v>3038129</v>
      </c>
      <c r="P9" s="118">
        <v>1577582</v>
      </c>
      <c r="Q9" s="119">
        <f t="shared" si="7"/>
        <v>51.926103203649355</v>
      </c>
      <c r="R9" s="118">
        <v>605301</v>
      </c>
      <c r="S9" s="119">
        <f t="shared" si="8"/>
        <v>19.923479220270107</v>
      </c>
      <c r="T9" s="118">
        <v>0</v>
      </c>
      <c r="U9" s="119">
        <f t="shared" si="9"/>
        <v>0</v>
      </c>
      <c r="V9" s="118">
        <v>649186</v>
      </c>
      <c r="W9" s="118">
        <v>0</v>
      </c>
      <c r="X9" s="117"/>
      <c r="Y9" s="118">
        <v>6647</v>
      </c>
      <c r="Z9" s="118">
        <f t="shared" si="10"/>
        <v>6647</v>
      </c>
      <c r="AA9" s="118">
        <f t="shared" si="11"/>
        <v>6647</v>
      </c>
      <c r="AB9" s="118">
        <f t="shared" si="12"/>
        <v>6647</v>
      </c>
    </row>
    <row r="10" spans="1:28" x14ac:dyDescent="0.2">
      <c r="A10" s="114">
        <v>4</v>
      </c>
      <c r="B10" s="114" t="s">
        <v>18</v>
      </c>
      <c r="C10" s="115">
        <v>6105656</v>
      </c>
      <c r="D10" s="116">
        <f t="shared" si="0"/>
        <v>119.06969850618199</v>
      </c>
      <c r="F10" s="116">
        <f t="shared" si="1"/>
        <v>49.049099451073431</v>
      </c>
      <c r="G10" s="115">
        <v>2739416</v>
      </c>
      <c r="H10" s="116">
        <f t="shared" si="2"/>
        <v>53.422832403759898</v>
      </c>
      <c r="J10" s="116">
        <f t="shared" si="3"/>
        <v>41.867015337258294</v>
      </c>
      <c r="K10" s="115">
        <v>3384697</v>
      </c>
      <c r="L10" s="116">
        <f t="shared" si="4"/>
        <v>66.006806037676981</v>
      </c>
      <c r="N10" s="116">
        <f t="shared" si="5"/>
        <v>117.02047343269378</v>
      </c>
      <c r="O10" s="115">
        <f t="shared" si="6"/>
        <v>12229769</v>
      </c>
      <c r="P10" s="115">
        <v>5034812</v>
      </c>
      <c r="Q10" s="116">
        <f t="shared" si="7"/>
        <v>41.168496314198578</v>
      </c>
      <c r="R10" s="115">
        <v>0</v>
      </c>
      <c r="S10" s="116">
        <f t="shared" si="8"/>
        <v>0</v>
      </c>
      <c r="T10" s="115">
        <v>269804</v>
      </c>
      <c r="U10" s="116">
        <f t="shared" si="9"/>
        <v>2.2061250707188336</v>
      </c>
      <c r="V10" s="115">
        <v>1473901</v>
      </c>
      <c r="W10" s="115">
        <v>6073.14</v>
      </c>
      <c r="X10" s="114"/>
      <c r="Y10" s="115">
        <v>51278</v>
      </c>
      <c r="Z10" s="115">
        <f t="shared" si="10"/>
        <v>51278</v>
      </c>
      <c r="AA10" s="115">
        <f t="shared" si="11"/>
        <v>51278</v>
      </c>
      <c r="AB10" s="115">
        <f t="shared" si="12"/>
        <v>51278</v>
      </c>
    </row>
    <row r="11" spans="1:28" x14ac:dyDescent="0.2">
      <c r="A11" s="117">
        <v>5</v>
      </c>
      <c r="B11" s="117" t="s">
        <v>20</v>
      </c>
      <c r="C11" s="118">
        <v>55396099</v>
      </c>
      <c r="D11" s="119">
        <f t="shared" si="0"/>
        <v>219.86156080949678</v>
      </c>
      <c r="E11" s="169"/>
      <c r="F11" s="119">
        <f t="shared" si="1"/>
        <v>90.568899534530516</v>
      </c>
      <c r="G11" s="118">
        <v>36067862</v>
      </c>
      <c r="H11" s="119">
        <f t="shared" si="2"/>
        <v>143.14972674125553</v>
      </c>
      <c r="I11" s="169"/>
      <c r="J11" s="119">
        <f t="shared" si="3"/>
        <v>112.18521248938261</v>
      </c>
      <c r="K11" s="118">
        <v>4091000</v>
      </c>
      <c r="L11" s="119">
        <f t="shared" si="4"/>
        <v>16.23676868061867</v>
      </c>
      <c r="M11" s="169"/>
      <c r="N11" s="119">
        <f t="shared" si="5"/>
        <v>28.785430959022367</v>
      </c>
      <c r="O11" s="118">
        <f t="shared" si="6"/>
        <v>95554961</v>
      </c>
      <c r="P11" s="118">
        <v>40184593</v>
      </c>
      <c r="Q11" s="119">
        <f t="shared" si="7"/>
        <v>42.053905500521317</v>
      </c>
      <c r="R11" s="118">
        <v>225000</v>
      </c>
      <c r="S11" s="119">
        <f t="shared" si="8"/>
        <v>0.23546658137404294</v>
      </c>
      <c r="T11" s="118">
        <v>0</v>
      </c>
      <c r="U11" s="119">
        <f t="shared" si="9"/>
        <v>0</v>
      </c>
      <c r="V11" s="118">
        <v>25516197</v>
      </c>
      <c r="W11" s="118">
        <v>12182024.079999998</v>
      </c>
      <c r="X11" s="117"/>
      <c r="Y11" s="118">
        <v>251959</v>
      </c>
      <c r="Z11" s="118">
        <f t="shared" si="10"/>
        <v>251959</v>
      </c>
      <c r="AA11" s="118">
        <f t="shared" si="11"/>
        <v>251959</v>
      </c>
      <c r="AB11" s="118">
        <f t="shared" si="12"/>
        <v>251959</v>
      </c>
    </row>
    <row r="12" spans="1:28" x14ac:dyDescent="0.2">
      <c r="A12" s="114">
        <v>6</v>
      </c>
      <c r="B12" s="114" t="s">
        <v>22</v>
      </c>
      <c r="C12" s="115">
        <v>0</v>
      </c>
      <c r="D12" s="116">
        <f t="shared" si="0"/>
        <v>0</v>
      </c>
      <c r="F12" s="116">
        <f t="shared" si="1"/>
        <v>0</v>
      </c>
      <c r="G12" s="115">
        <v>0</v>
      </c>
      <c r="H12" s="116">
        <f t="shared" si="2"/>
        <v>0</v>
      </c>
      <c r="J12" s="116">
        <f t="shared" si="3"/>
        <v>0</v>
      </c>
      <c r="K12" s="115">
        <v>0</v>
      </c>
      <c r="L12" s="116">
        <f t="shared" si="4"/>
        <v>0</v>
      </c>
      <c r="N12" s="116">
        <f t="shared" si="5"/>
        <v>0</v>
      </c>
      <c r="O12" s="115">
        <f t="shared" si="6"/>
        <v>0</v>
      </c>
      <c r="P12" s="115">
        <v>0</v>
      </c>
      <c r="Q12" s="116">
        <f t="shared" si="7"/>
        <v>0</v>
      </c>
      <c r="R12" s="115">
        <v>0</v>
      </c>
      <c r="S12" s="116">
        <f t="shared" si="8"/>
        <v>0</v>
      </c>
      <c r="T12" s="115">
        <v>0</v>
      </c>
      <c r="U12" s="116">
        <f t="shared" si="9"/>
        <v>0</v>
      </c>
      <c r="V12" s="115">
        <v>0</v>
      </c>
      <c r="W12" s="115">
        <v>0</v>
      </c>
      <c r="X12" s="114"/>
      <c r="Y12" s="115">
        <v>0</v>
      </c>
      <c r="Z12" s="115">
        <f t="shared" si="10"/>
        <v>0</v>
      </c>
      <c r="AA12" s="115">
        <f t="shared" si="11"/>
        <v>0</v>
      </c>
      <c r="AB12" s="115">
        <f t="shared" si="12"/>
        <v>0</v>
      </c>
    </row>
    <row r="13" spans="1:28" x14ac:dyDescent="0.2">
      <c r="A13" s="117">
        <v>7</v>
      </c>
      <c r="B13" s="117" t="s">
        <v>254</v>
      </c>
      <c r="C13" s="118">
        <v>3613994</v>
      </c>
      <c r="D13" s="119">
        <f t="shared" si="0"/>
        <v>639.64495575221235</v>
      </c>
      <c r="E13" s="169"/>
      <c r="F13" s="119">
        <f t="shared" si="1"/>
        <v>263.49280666431531</v>
      </c>
      <c r="G13" s="118">
        <v>2715953</v>
      </c>
      <c r="H13" s="119">
        <f t="shared" si="2"/>
        <v>480.69964601769914</v>
      </c>
      <c r="I13" s="169"/>
      <c r="J13" s="119">
        <f t="shared" si="3"/>
        <v>376.72018773420956</v>
      </c>
      <c r="K13" s="118">
        <v>751001</v>
      </c>
      <c r="L13" s="119">
        <f t="shared" si="4"/>
        <v>132.92053097345132</v>
      </c>
      <c r="M13" s="169"/>
      <c r="N13" s="119">
        <f t="shared" si="5"/>
        <v>235.64878225678387</v>
      </c>
      <c r="O13" s="118">
        <f t="shared" si="6"/>
        <v>7080948</v>
      </c>
      <c r="P13" s="118">
        <v>1425625</v>
      </c>
      <c r="Q13" s="119">
        <f t="shared" si="7"/>
        <v>20.133250519563202</v>
      </c>
      <c r="R13" s="118">
        <v>496375</v>
      </c>
      <c r="S13" s="119">
        <f t="shared" si="8"/>
        <v>7.0100076995340173</v>
      </c>
      <c r="T13" s="118">
        <v>610179</v>
      </c>
      <c r="U13" s="119">
        <f t="shared" si="9"/>
        <v>8.6171936300054739</v>
      </c>
      <c r="V13" s="118">
        <v>1808235</v>
      </c>
      <c r="W13" s="118">
        <v>0</v>
      </c>
      <c r="X13" s="117"/>
      <c r="Y13" s="118">
        <v>5650</v>
      </c>
      <c r="Z13" s="118">
        <f t="shared" si="10"/>
        <v>5650</v>
      </c>
      <c r="AA13" s="118">
        <f t="shared" si="11"/>
        <v>5650</v>
      </c>
      <c r="AB13" s="118">
        <f t="shared" si="12"/>
        <v>5650</v>
      </c>
    </row>
    <row r="14" spans="1:28" x14ac:dyDescent="0.2">
      <c r="A14" s="114">
        <v>8</v>
      </c>
      <c r="B14" s="114" t="s">
        <v>26</v>
      </c>
      <c r="C14" s="115">
        <v>13369598</v>
      </c>
      <c r="D14" s="116">
        <f t="shared" si="0"/>
        <v>315.70789647681119</v>
      </c>
      <c r="F14" s="116">
        <f t="shared" si="1"/>
        <v>130.05145898623678</v>
      </c>
      <c r="G14" s="115">
        <v>4878191</v>
      </c>
      <c r="H14" s="116">
        <f t="shared" si="2"/>
        <v>115.19294889959384</v>
      </c>
      <c r="J14" s="116">
        <f t="shared" si="3"/>
        <v>90.275725590017174</v>
      </c>
      <c r="K14" s="115">
        <v>5382169</v>
      </c>
      <c r="L14" s="116">
        <f t="shared" si="4"/>
        <v>127.09381788986492</v>
      </c>
      <c r="N14" s="116">
        <f t="shared" si="5"/>
        <v>225.3188668355082</v>
      </c>
      <c r="O14" s="115">
        <f t="shared" si="6"/>
        <v>23629958</v>
      </c>
      <c r="P14" s="115">
        <v>13306918</v>
      </c>
      <c r="Q14" s="116">
        <f t="shared" si="7"/>
        <v>56.313760693099837</v>
      </c>
      <c r="R14" s="115">
        <v>136115</v>
      </c>
      <c r="S14" s="116">
        <f t="shared" si="8"/>
        <v>0.57602726166504403</v>
      </c>
      <c r="T14" s="115">
        <v>0</v>
      </c>
      <c r="U14" s="116">
        <f t="shared" si="9"/>
        <v>0</v>
      </c>
      <c r="V14" s="115">
        <v>3810499</v>
      </c>
      <c r="W14" s="115">
        <v>67704.87999999999</v>
      </c>
      <c r="X14" s="114"/>
      <c r="Y14" s="115">
        <v>42348</v>
      </c>
      <c r="Z14" s="115">
        <f t="shared" si="10"/>
        <v>42348</v>
      </c>
      <c r="AA14" s="115">
        <f t="shared" si="11"/>
        <v>42348</v>
      </c>
      <c r="AB14" s="115">
        <f t="shared" si="12"/>
        <v>42348</v>
      </c>
    </row>
    <row r="15" spans="1:28" x14ac:dyDescent="0.2">
      <c r="A15" s="117">
        <v>9</v>
      </c>
      <c r="B15" s="117" t="s">
        <v>28</v>
      </c>
      <c r="C15" s="118">
        <v>0</v>
      </c>
      <c r="D15" s="119">
        <f t="shared" si="0"/>
        <v>0</v>
      </c>
      <c r="E15" s="169"/>
      <c r="F15" s="119">
        <f t="shared" si="1"/>
        <v>0</v>
      </c>
      <c r="G15" s="118">
        <v>0</v>
      </c>
      <c r="H15" s="119">
        <f t="shared" si="2"/>
        <v>0</v>
      </c>
      <c r="I15" s="169"/>
      <c r="J15" s="119">
        <f t="shared" si="3"/>
        <v>0</v>
      </c>
      <c r="K15" s="118">
        <v>0</v>
      </c>
      <c r="L15" s="119">
        <f t="shared" si="4"/>
        <v>0</v>
      </c>
      <c r="M15" s="169"/>
      <c r="N15" s="119">
        <f t="shared" si="5"/>
        <v>0</v>
      </c>
      <c r="O15" s="118">
        <f t="shared" si="6"/>
        <v>0</v>
      </c>
      <c r="P15" s="118">
        <v>0</v>
      </c>
      <c r="Q15" s="119">
        <f t="shared" si="7"/>
        <v>0</v>
      </c>
      <c r="R15" s="118">
        <v>0</v>
      </c>
      <c r="S15" s="119">
        <f t="shared" si="8"/>
        <v>0</v>
      </c>
      <c r="T15" s="118">
        <v>0</v>
      </c>
      <c r="U15" s="119">
        <f t="shared" si="9"/>
        <v>0</v>
      </c>
      <c r="V15" s="118">
        <v>0</v>
      </c>
      <c r="W15" s="118">
        <v>0</v>
      </c>
      <c r="X15" s="117"/>
      <c r="Y15" s="118">
        <v>0</v>
      </c>
      <c r="Z15" s="118">
        <f t="shared" si="10"/>
        <v>0</v>
      </c>
      <c r="AA15" s="118">
        <f t="shared" si="11"/>
        <v>0</v>
      </c>
      <c r="AB15" s="118">
        <f t="shared" si="12"/>
        <v>0</v>
      </c>
    </row>
    <row r="16" spans="1:28" x14ac:dyDescent="0.2">
      <c r="A16" s="114">
        <v>10</v>
      </c>
      <c r="B16" s="114" t="s">
        <v>30</v>
      </c>
      <c r="C16" s="115">
        <v>26055453</v>
      </c>
      <c r="D16" s="116">
        <f t="shared" si="0"/>
        <v>1085.5081864766905</v>
      </c>
      <c r="F16" s="116">
        <f t="shared" si="1"/>
        <v>447.15993793068361</v>
      </c>
      <c r="G16" s="115">
        <v>3384449</v>
      </c>
      <c r="H16" s="116">
        <f t="shared" si="2"/>
        <v>141.00108319793358</v>
      </c>
      <c r="J16" s="116">
        <f t="shared" si="3"/>
        <v>110.50133898184036</v>
      </c>
      <c r="K16" s="115">
        <v>3426802</v>
      </c>
      <c r="L16" s="116">
        <f t="shared" si="4"/>
        <v>142.76557097029539</v>
      </c>
      <c r="N16" s="116">
        <f t="shared" si="5"/>
        <v>253.10260725684358</v>
      </c>
      <c r="O16" s="115">
        <f t="shared" si="6"/>
        <v>32866704</v>
      </c>
      <c r="P16" s="115">
        <v>3811093</v>
      </c>
      <c r="Q16" s="116">
        <f t="shared" si="7"/>
        <v>11.595604475581123</v>
      </c>
      <c r="R16" s="115">
        <v>0</v>
      </c>
      <c r="S16" s="116">
        <f t="shared" si="8"/>
        <v>0</v>
      </c>
      <c r="T16" s="115">
        <v>0</v>
      </c>
      <c r="U16" s="116">
        <f t="shared" si="9"/>
        <v>0</v>
      </c>
      <c r="V16" s="115">
        <v>2732884</v>
      </c>
      <c r="W16" s="115">
        <v>807.19</v>
      </c>
      <c r="X16" s="114"/>
      <c r="Y16" s="115">
        <v>24003</v>
      </c>
      <c r="Z16" s="115">
        <f t="shared" si="10"/>
        <v>24003</v>
      </c>
      <c r="AA16" s="115">
        <f t="shared" si="11"/>
        <v>24003</v>
      </c>
      <c r="AB16" s="115">
        <f t="shared" si="12"/>
        <v>24003</v>
      </c>
    </row>
    <row r="17" spans="1:28" x14ac:dyDescent="0.2">
      <c r="A17" s="117">
        <v>11</v>
      </c>
      <c r="B17" s="117" t="s">
        <v>32</v>
      </c>
      <c r="C17" s="118">
        <v>6015464</v>
      </c>
      <c r="D17" s="119">
        <f t="shared" si="0"/>
        <v>412.97981600988601</v>
      </c>
      <c r="E17" s="169"/>
      <c r="F17" s="119">
        <f t="shared" si="1"/>
        <v>170.12126780268295</v>
      </c>
      <c r="G17" s="118">
        <v>1380702</v>
      </c>
      <c r="H17" s="119">
        <f t="shared" si="2"/>
        <v>94.789372511327755</v>
      </c>
      <c r="I17" s="169"/>
      <c r="J17" s="119">
        <f t="shared" si="3"/>
        <v>74.285617856187315</v>
      </c>
      <c r="K17" s="118">
        <v>1161016</v>
      </c>
      <c r="L17" s="119">
        <f t="shared" si="4"/>
        <v>79.707263490319917</v>
      </c>
      <c r="M17" s="169"/>
      <c r="N17" s="119">
        <f t="shared" si="5"/>
        <v>141.30939322132318</v>
      </c>
      <c r="O17" s="118">
        <f t="shared" si="6"/>
        <v>8557182</v>
      </c>
      <c r="P17" s="118">
        <v>1389895</v>
      </c>
      <c r="Q17" s="119">
        <f t="shared" si="7"/>
        <v>16.24243822323751</v>
      </c>
      <c r="R17" s="118">
        <v>0</v>
      </c>
      <c r="S17" s="119">
        <f t="shared" si="8"/>
        <v>0</v>
      </c>
      <c r="T17" s="118">
        <v>0</v>
      </c>
      <c r="U17" s="119">
        <f t="shared" si="9"/>
        <v>0</v>
      </c>
      <c r="V17" s="118">
        <v>1750132</v>
      </c>
      <c r="W17" s="118">
        <v>0</v>
      </c>
      <c r="X17" s="117"/>
      <c r="Y17" s="118">
        <v>14566</v>
      </c>
      <c r="Z17" s="118">
        <f t="shared" si="10"/>
        <v>14566</v>
      </c>
      <c r="AA17" s="118">
        <f t="shared" si="11"/>
        <v>14566</v>
      </c>
      <c r="AB17" s="118">
        <f t="shared" si="12"/>
        <v>14566</v>
      </c>
    </row>
    <row r="18" spans="1:28" x14ac:dyDescent="0.2">
      <c r="A18" s="114">
        <v>12</v>
      </c>
      <c r="B18" s="114" t="s">
        <v>34</v>
      </c>
      <c r="C18" s="115">
        <v>4566032</v>
      </c>
      <c r="D18" s="116">
        <f t="shared" si="0"/>
        <v>571.6829848503819</v>
      </c>
      <c r="F18" s="116">
        <f t="shared" si="1"/>
        <v>235.49682186317997</v>
      </c>
      <c r="G18" s="115">
        <v>1210746</v>
      </c>
      <c r="H18" s="116">
        <f t="shared" si="2"/>
        <v>151.58958307249281</v>
      </c>
      <c r="J18" s="116">
        <f t="shared" si="3"/>
        <v>118.79945547435955</v>
      </c>
      <c r="K18" s="115">
        <v>1340263</v>
      </c>
      <c r="L18" s="116">
        <f t="shared" si="4"/>
        <v>167.80555903342932</v>
      </c>
      <c r="N18" s="116">
        <f t="shared" si="5"/>
        <v>297.4948666887629</v>
      </c>
      <c r="O18" s="115">
        <f t="shared" si="6"/>
        <v>7117041</v>
      </c>
      <c r="P18" s="115">
        <v>1948291</v>
      </c>
      <c r="Q18" s="116">
        <f t="shared" si="7"/>
        <v>27.375014419616246</v>
      </c>
      <c r="R18" s="115">
        <v>0</v>
      </c>
      <c r="S18" s="116">
        <f t="shared" si="8"/>
        <v>0</v>
      </c>
      <c r="T18" s="115">
        <v>0</v>
      </c>
      <c r="U18" s="116">
        <f t="shared" si="9"/>
        <v>0</v>
      </c>
      <c r="V18" s="115">
        <v>1670033</v>
      </c>
      <c r="W18" s="115">
        <v>12124.49</v>
      </c>
      <c r="X18" s="114"/>
      <c r="Y18" s="115">
        <v>7987</v>
      </c>
      <c r="Z18" s="115">
        <f t="shared" si="10"/>
        <v>7987</v>
      </c>
      <c r="AA18" s="115">
        <f t="shared" si="11"/>
        <v>7987</v>
      </c>
      <c r="AB18" s="115">
        <f t="shared" si="12"/>
        <v>7987</v>
      </c>
    </row>
    <row r="19" spans="1:28" x14ac:dyDescent="0.2">
      <c r="A19" s="117">
        <v>13</v>
      </c>
      <c r="B19" s="117" t="s">
        <v>36</v>
      </c>
      <c r="C19" s="118">
        <v>6417872</v>
      </c>
      <c r="D19" s="119">
        <f t="shared" si="0"/>
        <v>231.96848230744209</v>
      </c>
      <c r="E19" s="169"/>
      <c r="F19" s="119">
        <f t="shared" si="1"/>
        <v>95.556176768361993</v>
      </c>
      <c r="G19" s="118">
        <v>10232126</v>
      </c>
      <c r="H19" s="119">
        <f t="shared" si="2"/>
        <v>369.83142371778655</v>
      </c>
      <c r="I19" s="169"/>
      <c r="J19" s="119">
        <f t="shared" si="3"/>
        <v>289.83371327018773</v>
      </c>
      <c r="K19" s="118">
        <v>4461227</v>
      </c>
      <c r="L19" s="119">
        <f t="shared" si="4"/>
        <v>161.24722593703692</v>
      </c>
      <c r="M19" s="169"/>
      <c r="N19" s="119">
        <f t="shared" si="5"/>
        <v>285.86789532112732</v>
      </c>
      <c r="O19" s="118">
        <f t="shared" si="6"/>
        <v>21111225</v>
      </c>
      <c r="P19" s="118">
        <v>3837805</v>
      </c>
      <c r="Q19" s="119">
        <f t="shared" si="7"/>
        <v>18.178978244985782</v>
      </c>
      <c r="R19" s="118">
        <v>133771</v>
      </c>
      <c r="S19" s="119">
        <f t="shared" si="8"/>
        <v>0.63364868689524179</v>
      </c>
      <c r="T19" s="118">
        <v>0</v>
      </c>
      <c r="U19" s="119">
        <f t="shared" si="9"/>
        <v>0</v>
      </c>
      <c r="V19" s="118">
        <v>10188348</v>
      </c>
      <c r="W19" s="118">
        <v>66546.080000000002</v>
      </c>
      <c r="X19" s="117"/>
      <c r="Y19" s="118">
        <v>27667</v>
      </c>
      <c r="Z19" s="118">
        <f t="shared" si="10"/>
        <v>27667</v>
      </c>
      <c r="AA19" s="118">
        <f t="shared" si="11"/>
        <v>27667</v>
      </c>
      <c r="AB19" s="118">
        <f t="shared" si="12"/>
        <v>27667</v>
      </c>
    </row>
    <row r="20" spans="1:28" x14ac:dyDescent="0.2">
      <c r="A20" s="114">
        <v>14</v>
      </c>
      <c r="B20" s="114" t="s">
        <v>38</v>
      </c>
      <c r="C20" s="115">
        <v>2592992</v>
      </c>
      <c r="D20" s="116">
        <f t="shared" si="0"/>
        <v>382.56004721156683</v>
      </c>
      <c r="F20" s="116">
        <f t="shared" si="1"/>
        <v>157.59026886855906</v>
      </c>
      <c r="G20" s="115">
        <v>1347034</v>
      </c>
      <c r="H20" s="116">
        <f t="shared" si="2"/>
        <v>198.73620537031573</v>
      </c>
      <c r="J20" s="116">
        <f t="shared" si="3"/>
        <v>155.74785880731264</v>
      </c>
      <c r="K20" s="115">
        <v>512768</v>
      </c>
      <c r="L20" s="116">
        <f t="shared" si="4"/>
        <v>75.651814694600176</v>
      </c>
      <c r="N20" s="116">
        <f t="shared" si="5"/>
        <v>134.11967194036487</v>
      </c>
      <c r="O20" s="115">
        <f t="shared" si="6"/>
        <v>4452794</v>
      </c>
      <c r="P20" s="115">
        <v>2395678</v>
      </c>
      <c r="Q20" s="116">
        <f t="shared" si="7"/>
        <v>53.801680472979442</v>
      </c>
      <c r="R20" s="115">
        <v>0</v>
      </c>
      <c r="S20" s="116">
        <f t="shared" si="8"/>
        <v>0</v>
      </c>
      <c r="T20" s="115">
        <v>565533</v>
      </c>
      <c r="U20" s="116">
        <f t="shared" si="9"/>
        <v>12.700632456834967</v>
      </c>
      <c r="V20" s="115">
        <v>1355740</v>
      </c>
      <c r="W20" s="115">
        <v>1529.47</v>
      </c>
      <c r="X20" s="114"/>
      <c r="Y20" s="115">
        <v>6778</v>
      </c>
      <c r="Z20" s="115">
        <f t="shared" si="10"/>
        <v>6778</v>
      </c>
      <c r="AA20" s="115">
        <f t="shared" si="11"/>
        <v>6778</v>
      </c>
      <c r="AB20" s="115">
        <f t="shared" si="12"/>
        <v>6778</v>
      </c>
    </row>
    <row r="21" spans="1:28" x14ac:dyDescent="0.2">
      <c r="A21" s="117">
        <v>15</v>
      </c>
      <c r="B21" s="117" t="s">
        <v>40</v>
      </c>
      <c r="C21" s="118">
        <v>35164466</v>
      </c>
      <c r="D21" s="119">
        <f t="shared" si="0"/>
        <v>257.8285760373056</v>
      </c>
      <c r="E21" s="169"/>
      <c r="F21" s="119">
        <f t="shared" si="1"/>
        <v>106.20888123543763</v>
      </c>
      <c r="G21" s="118">
        <v>16835509</v>
      </c>
      <c r="H21" s="119">
        <f t="shared" si="2"/>
        <v>123.43925007515379</v>
      </c>
      <c r="I21" s="169"/>
      <c r="J21" s="119">
        <f t="shared" si="3"/>
        <v>96.738281060372984</v>
      </c>
      <c r="K21" s="118">
        <v>15090288</v>
      </c>
      <c r="L21" s="119">
        <f t="shared" si="4"/>
        <v>110.64315513941945</v>
      </c>
      <c r="M21" s="169"/>
      <c r="N21" s="119">
        <f t="shared" si="5"/>
        <v>196.1542327788342</v>
      </c>
      <c r="O21" s="118">
        <f t="shared" si="6"/>
        <v>67090263</v>
      </c>
      <c r="P21" s="118">
        <v>20973736</v>
      </c>
      <c r="Q21" s="119">
        <f t="shared" si="7"/>
        <v>31.261967179946815</v>
      </c>
      <c r="R21" s="118">
        <v>0</v>
      </c>
      <c r="S21" s="119">
        <f t="shared" si="8"/>
        <v>0</v>
      </c>
      <c r="T21" s="118">
        <v>0</v>
      </c>
      <c r="U21" s="119">
        <f t="shared" si="9"/>
        <v>0</v>
      </c>
      <c r="V21" s="118">
        <v>29037585</v>
      </c>
      <c r="W21" s="118">
        <v>14370581.780000001</v>
      </c>
      <c r="X21" s="117"/>
      <c r="Y21" s="118">
        <v>136387</v>
      </c>
      <c r="Z21" s="118">
        <f t="shared" si="10"/>
        <v>136387</v>
      </c>
      <c r="AA21" s="118">
        <f t="shared" si="11"/>
        <v>136387</v>
      </c>
      <c r="AB21" s="118">
        <f t="shared" si="12"/>
        <v>136387</v>
      </c>
    </row>
    <row r="22" spans="1:28" x14ac:dyDescent="0.2">
      <c r="A22" s="114">
        <v>16</v>
      </c>
      <c r="B22" s="114" t="s">
        <v>42</v>
      </c>
      <c r="C22" s="115">
        <v>13648198</v>
      </c>
      <c r="D22" s="116">
        <f t="shared" si="0"/>
        <v>245.03048473967684</v>
      </c>
      <c r="F22" s="116">
        <f t="shared" si="1"/>
        <v>100.93688625504622</v>
      </c>
      <c r="G22" s="115">
        <v>4331466</v>
      </c>
      <c r="H22" s="116">
        <f t="shared" si="2"/>
        <v>77.764201077199289</v>
      </c>
      <c r="J22" s="116">
        <f t="shared" si="3"/>
        <v>60.943137095059761</v>
      </c>
      <c r="K22" s="115">
        <v>620627</v>
      </c>
      <c r="L22" s="116">
        <f t="shared" si="4"/>
        <v>11.142315978456015</v>
      </c>
      <c r="N22" s="116">
        <f t="shared" si="5"/>
        <v>19.753706764592298</v>
      </c>
      <c r="O22" s="115">
        <f t="shared" si="6"/>
        <v>18600291</v>
      </c>
      <c r="P22" s="115">
        <v>6432861</v>
      </c>
      <c r="Q22" s="116">
        <f t="shared" si="7"/>
        <v>34.584733109820704</v>
      </c>
      <c r="R22" s="115">
        <v>1486805</v>
      </c>
      <c r="S22" s="116">
        <f t="shared" si="8"/>
        <v>7.9934502099994029</v>
      </c>
      <c r="T22" s="115">
        <v>39104</v>
      </c>
      <c r="U22" s="116">
        <f t="shared" si="9"/>
        <v>0.21023327000636713</v>
      </c>
      <c r="V22" s="115">
        <v>5893382</v>
      </c>
      <c r="W22" s="115">
        <v>16487.43</v>
      </c>
      <c r="X22" s="114"/>
      <c r="Y22" s="115">
        <v>55700</v>
      </c>
      <c r="Z22" s="115">
        <f t="shared" si="10"/>
        <v>55700</v>
      </c>
      <c r="AA22" s="115">
        <f t="shared" si="11"/>
        <v>55700</v>
      </c>
      <c r="AB22" s="115">
        <f t="shared" si="12"/>
        <v>55700</v>
      </c>
    </row>
    <row r="23" spans="1:28" x14ac:dyDescent="0.2">
      <c r="A23" s="117">
        <v>17</v>
      </c>
      <c r="B23" s="117" t="s">
        <v>44</v>
      </c>
      <c r="C23" s="118">
        <v>0</v>
      </c>
      <c r="D23" s="119">
        <f t="shared" si="0"/>
        <v>0</v>
      </c>
      <c r="E23" s="169"/>
      <c r="F23" s="119">
        <f t="shared" si="1"/>
        <v>0</v>
      </c>
      <c r="G23" s="118">
        <v>0</v>
      </c>
      <c r="H23" s="119">
        <f t="shared" si="2"/>
        <v>0</v>
      </c>
      <c r="I23" s="169"/>
      <c r="J23" s="119">
        <f t="shared" si="3"/>
        <v>0</v>
      </c>
      <c r="K23" s="118">
        <v>0</v>
      </c>
      <c r="L23" s="119">
        <f t="shared" si="4"/>
        <v>0</v>
      </c>
      <c r="M23" s="169"/>
      <c r="N23" s="119">
        <f t="shared" si="5"/>
        <v>0</v>
      </c>
      <c r="O23" s="118">
        <f t="shared" si="6"/>
        <v>0</v>
      </c>
      <c r="P23" s="118">
        <v>0</v>
      </c>
      <c r="Q23" s="119">
        <f t="shared" si="7"/>
        <v>0</v>
      </c>
      <c r="R23" s="118">
        <v>0</v>
      </c>
      <c r="S23" s="119">
        <f t="shared" si="8"/>
        <v>0</v>
      </c>
      <c r="T23" s="118">
        <v>0</v>
      </c>
      <c r="U23" s="119">
        <f t="shared" si="9"/>
        <v>0</v>
      </c>
      <c r="V23" s="118">
        <v>0</v>
      </c>
      <c r="W23" s="118">
        <v>0</v>
      </c>
      <c r="X23" s="117"/>
      <c r="Y23" s="118">
        <v>0</v>
      </c>
      <c r="Z23" s="118">
        <f t="shared" si="10"/>
        <v>0</v>
      </c>
      <c r="AA23" s="118">
        <f t="shared" si="11"/>
        <v>0</v>
      </c>
      <c r="AB23" s="118">
        <f t="shared" si="12"/>
        <v>0</v>
      </c>
    </row>
    <row r="24" spans="1:28" x14ac:dyDescent="0.2">
      <c r="A24" s="114">
        <v>18</v>
      </c>
      <c r="B24" s="114" t="s">
        <v>46</v>
      </c>
      <c r="C24" s="115">
        <v>4806276</v>
      </c>
      <c r="D24" s="116">
        <f t="shared" si="0"/>
        <v>661.65693832599118</v>
      </c>
      <c r="F24" s="116">
        <f t="shared" si="1"/>
        <v>272.56033548081365</v>
      </c>
      <c r="G24" s="115">
        <v>659888</v>
      </c>
      <c r="H24" s="116">
        <f t="shared" si="2"/>
        <v>90.843612334801762</v>
      </c>
      <c r="J24" s="116">
        <f t="shared" si="3"/>
        <v>71.193359464134517</v>
      </c>
      <c r="K24" s="115">
        <v>653144</v>
      </c>
      <c r="L24" s="116">
        <f t="shared" si="4"/>
        <v>89.915198237885463</v>
      </c>
      <c r="N24" s="116">
        <f t="shared" si="5"/>
        <v>159.40657786995348</v>
      </c>
      <c r="O24" s="115">
        <f t="shared" si="6"/>
        <v>6119308</v>
      </c>
      <c r="P24" s="115">
        <v>702173</v>
      </c>
      <c r="Q24" s="116">
        <f t="shared" si="7"/>
        <v>11.474712500171588</v>
      </c>
      <c r="R24" s="115">
        <v>0</v>
      </c>
      <c r="S24" s="116">
        <f t="shared" si="8"/>
        <v>0</v>
      </c>
      <c r="T24" s="115">
        <v>0</v>
      </c>
      <c r="U24" s="116">
        <f t="shared" si="9"/>
        <v>0</v>
      </c>
      <c r="V24" s="115">
        <v>195657</v>
      </c>
      <c r="W24" s="115">
        <v>0</v>
      </c>
      <c r="X24" s="114"/>
      <c r="Y24" s="115">
        <v>7264</v>
      </c>
      <c r="Z24" s="115">
        <f t="shared" si="10"/>
        <v>7264</v>
      </c>
      <c r="AA24" s="115">
        <f t="shared" si="11"/>
        <v>7264</v>
      </c>
      <c r="AB24" s="115">
        <f t="shared" si="12"/>
        <v>7264</v>
      </c>
    </row>
    <row r="25" spans="1:28" x14ac:dyDescent="0.2">
      <c r="A25" s="117">
        <v>19</v>
      </c>
      <c r="B25" s="117" t="s">
        <v>48</v>
      </c>
      <c r="C25" s="118">
        <v>15671355</v>
      </c>
      <c r="D25" s="119">
        <f t="shared" si="0"/>
        <v>195.58145194503726</v>
      </c>
      <c r="E25" s="169"/>
      <c r="F25" s="119">
        <f t="shared" si="1"/>
        <v>80.567047767735858</v>
      </c>
      <c r="G25" s="118">
        <v>9708948</v>
      </c>
      <c r="H25" s="119">
        <f t="shared" si="2"/>
        <v>121.16949342918117</v>
      </c>
      <c r="I25" s="169"/>
      <c r="J25" s="119">
        <f t="shared" si="3"/>
        <v>94.959492253546401</v>
      </c>
      <c r="K25" s="118">
        <v>6194691</v>
      </c>
      <c r="L25" s="119">
        <f t="shared" si="4"/>
        <v>77.310906436032795</v>
      </c>
      <c r="M25" s="169"/>
      <c r="N25" s="119">
        <f t="shared" si="5"/>
        <v>137.06100045942543</v>
      </c>
      <c r="O25" s="118">
        <f t="shared" si="6"/>
        <v>31574994</v>
      </c>
      <c r="P25" s="118">
        <v>14550814</v>
      </c>
      <c r="Q25" s="119">
        <f t="shared" si="7"/>
        <v>46.083346840857672</v>
      </c>
      <c r="R25" s="118">
        <v>0</v>
      </c>
      <c r="S25" s="119">
        <f t="shared" si="8"/>
        <v>0</v>
      </c>
      <c r="T25" s="118">
        <v>2173339</v>
      </c>
      <c r="U25" s="119">
        <f t="shared" si="9"/>
        <v>6.8831018621887941</v>
      </c>
      <c r="V25" s="118">
        <v>9895107</v>
      </c>
      <c r="W25" s="118">
        <v>547791.82999999996</v>
      </c>
      <c r="X25" s="117"/>
      <c r="Y25" s="118">
        <v>80127</v>
      </c>
      <c r="Z25" s="118">
        <f t="shared" si="10"/>
        <v>80127</v>
      </c>
      <c r="AA25" s="118">
        <f t="shared" si="11"/>
        <v>80127</v>
      </c>
      <c r="AB25" s="118">
        <f t="shared" si="12"/>
        <v>80127</v>
      </c>
    </row>
    <row r="26" spans="1:28" x14ac:dyDescent="0.2">
      <c r="A26" s="114">
        <v>20</v>
      </c>
      <c r="B26" s="114" t="s">
        <v>50</v>
      </c>
      <c r="C26" s="115">
        <v>12337334</v>
      </c>
      <c r="D26" s="116">
        <f t="shared" si="0"/>
        <v>289.4321306245015</v>
      </c>
      <c r="F26" s="116">
        <f t="shared" si="1"/>
        <v>119.22752419332099</v>
      </c>
      <c r="G26" s="115">
        <v>6282190</v>
      </c>
      <c r="H26" s="116">
        <f t="shared" si="2"/>
        <v>147.37929901937784</v>
      </c>
      <c r="J26" s="116">
        <f t="shared" si="3"/>
        <v>115.49989199008475</v>
      </c>
      <c r="K26" s="115">
        <v>1062007</v>
      </c>
      <c r="L26" s="116">
        <f t="shared" si="4"/>
        <v>24.914535729367053</v>
      </c>
      <c r="N26" s="116">
        <f t="shared" si="5"/>
        <v>44.169850677854498</v>
      </c>
      <c r="O26" s="115">
        <f t="shared" si="6"/>
        <v>19681531</v>
      </c>
      <c r="P26" s="115">
        <v>5361821</v>
      </c>
      <c r="Q26" s="116">
        <f t="shared" si="7"/>
        <v>27.242906052379766</v>
      </c>
      <c r="R26" s="115">
        <v>194512</v>
      </c>
      <c r="S26" s="116">
        <f t="shared" si="8"/>
        <v>0.98829709944820865</v>
      </c>
      <c r="T26" s="115">
        <v>0</v>
      </c>
      <c r="U26" s="116">
        <f t="shared" si="9"/>
        <v>0</v>
      </c>
      <c r="V26" s="115">
        <v>6605400</v>
      </c>
      <c r="W26" s="115">
        <v>0</v>
      </c>
      <c r="X26" s="114"/>
      <c r="Y26" s="115">
        <v>42626</v>
      </c>
      <c r="Z26" s="115">
        <f t="shared" si="10"/>
        <v>42626</v>
      </c>
      <c r="AA26" s="115">
        <f t="shared" si="11"/>
        <v>42626</v>
      </c>
      <c r="AB26" s="115">
        <f t="shared" si="12"/>
        <v>42626</v>
      </c>
    </row>
    <row r="27" spans="1:28" x14ac:dyDescent="0.2">
      <c r="A27" s="117">
        <v>21</v>
      </c>
      <c r="B27" s="117" t="s">
        <v>52</v>
      </c>
      <c r="C27" s="118">
        <v>7356381</v>
      </c>
      <c r="D27" s="119">
        <f t="shared" si="0"/>
        <v>425.79041500260462</v>
      </c>
      <c r="E27" s="169"/>
      <c r="F27" s="119">
        <f t="shared" si="1"/>
        <v>175.39841515339245</v>
      </c>
      <c r="G27" s="118">
        <v>1250613</v>
      </c>
      <c r="H27" s="119">
        <f t="shared" si="2"/>
        <v>72.386004514672692</v>
      </c>
      <c r="I27" s="169"/>
      <c r="J27" s="119">
        <f t="shared" si="3"/>
        <v>56.728290598934194</v>
      </c>
      <c r="K27" s="118">
        <v>1348856</v>
      </c>
      <c r="L27" s="119">
        <f t="shared" si="4"/>
        <v>78.072350523817789</v>
      </c>
      <c r="M27" s="169"/>
      <c r="N27" s="119">
        <f t="shared" si="5"/>
        <v>138.41093015598224</v>
      </c>
      <c r="O27" s="118">
        <f t="shared" si="6"/>
        <v>9955850</v>
      </c>
      <c r="P27" s="118">
        <v>861472</v>
      </c>
      <c r="Q27" s="119">
        <f t="shared" si="7"/>
        <v>8.6529226535152706</v>
      </c>
      <c r="R27" s="118">
        <v>3963713</v>
      </c>
      <c r="S27" s="119">
        <f t="shared" si="8"/>
        <v>39.812903971032107</v>
      </c>
      <c r="T27" s="118">
        <v>0</v>
      </c>
      <c r="U27" s="119">
        <f t="shared" si="9"/>
        <v>0</v>
      </c>
      <c r="V27" s="118">
        <v>2455983</v>
      </c>
      <c r="W27" s="118">
        <v>0</v>
      </c>
      <c r="X27" s="117"/>
      <c r="Y27" s="118">
        <v>17277</v>
      </c>
      <c r="Z27" s="118">
        <f t="shared" si="10"/>
        <v>17277</v>
      </c>
      <c r="AA27" s="118">
        <f t="shared" si="11"/>
        <v>17277</v>
      </c>
      <c r="AB27" s="118">
        <f t="shared" si="12"/>
        <v>17277</v>
      </c>
    </row>
    <row r="28" spans="1:28" x14ac:dyDescent="0.2">
      <c r="A28" s="114">
        <v>22</v>
      </c>
      <c r="B28" s="114" t="s">
        <v>54</v>
      </c>
      <c r="C28" s="115">
        <v>4383202</v>
      </c>
      <c r="D28" s="116">
        <f t="shared" si="0"/>
        <v>331.20764696992597</v>
      </c>
      <c r="F28" s="116">
        <f t="shared" si="1"/>
        <v>136.43636474262567</v>
      </c>
      <c r="G28" s="115">
        <v>2005597</v>
      </c>
      <c r="H28" s="116">
        <f t="shared" si="2"/>
        <v>151.54881366178026</v>
      </c>
      <c r="J28" s="116">
        <f t="shared" si="3"/>
        <v>118.76750483702357</v>
      </c>
      <c r="K28" s="115">
        <v>1327732</v>
      </c>
      <c r="L28" s="116">
        <f t="shared" si="4"/>
        <v>100.32733867311471</v>
      </c>
      <c r="N28" s="116">
        <f t="shared" si="5"/>
        <v>177.86578952280533</v>
      </c>
      <c r="O28" s="115">
        <f t="shared" si="6"/>
        <v>7716531</v>
      </c>
      <c r="P28" s="115">
        <v>4128931</v>
      </c>
      <c r="Q28" s="116">
        <f t="shared" si="7"/>
        <v>53.507605943655257</v>
      </c>
      <c r="R28" s="115">
        <v>0</v>
      </c>
      <c r="S28" s="116">
        <f t="shared" si="8"/>
        <v>0</v>
      </c>
      <c r="T28" s="115">
        <v>0</v>
      </c>
      <c r="U28" s="116">
        <f t="shared" si="9"/>
        <v>0</v>
      </c>
      <c r="V28" s="115">
        <v>1950053</v>
      </c>
      <c r="W28" s="115">
        <v>0</v>
      </c>
      <c r="X28" s="114"/>
      <c r="Y28" s="115">
        <v>13234</v>
      </c>
      <c r="Z28" s="115">
        <f t="shared" si="10"/>
        <v>13234</v>
      </c>
      <c r="AA28" s="115">
        <f t="shared" si="11"/>
        <v>13234</v>
      </c>
      <c r="AB28" s="115">
        <f t="shared" si="12"/>
        <v>13234</v>
      </c>
    </row>
    <row r="29" spans="1:28" x14ac:dyDescent="0.2">
      <c r="A29" s="117">
        <v>23</v>
      </c>
      <c r="B29" s="117" t="s">
        <v>56</v>
      </c>
      <c r="C29" s="118">
        <v>17857911</v>
      </c>
      <c r="D29" s="119">
        <f t="shared" si="0"/>
        <v>97.316194742348941</v>
      </c>
      <c r="E29" s="169"/>
      <c r="F29" s="119">
        <f t="shared" si="1"/>
        <v>40.088047370588399</v>
      </c>
      <c r="G29" s="118">
        <v>13008865</v>
      </c>
      <c r="H29" s="119">
        <f t="shared" si="2"/>
        <v>70.891451957450514</v>
      </c>
      <c r="I29" s="169"/>
      <c r="J29" s="119">
        <f t="shared" si="3"/>
        <v>55.55702258448958</v>
      </c>
      <c r="K29" s="118">
        <v>2598942</v>
      </c>
      <c r="L29" s="119">
        <f t="shared" si="4"/>
        <v>14.162862934867904</v>
      </c>
      <c r="M29" s="169"/>
      <c r="N29" s="119">
        <f t="shared" si="5"/>
        <v>25.10869750089973</v>
      </c>
      <c r="O29" s="118">
        <f t="shared" si="6"/>
        <v>33465718</v>
      </c>
      <c r="P29" s="118">
        <v>21237098</v>
      </c>
      <c r="Q29" s="119">
        <f t="shared" si="7"/>
        <v>63.459262998630415</v>
      </c>
      <c r="R29" s="118">
        <v>4416</v>
      </c>
      <c r="S29" s="119">
        <f t="shared" si="8"/>
        <v>1.3195593173886185E-2</v>
      </c>
      <c r="T29" s="118">
        <v>0</v>
      </c>
      <c r="U29" s="119">
        <f t="shared" si="9"/>
        <v>0</v>
      </c>
      <c r="V29" s="118">
        <v>15178387</v>
      </c>
      <c r="W29" s="118">
        <v>13249062.740000002</v>
      </c>
      <c r="X29" s="117"/>
      <c r="Y29" s="118">
        <v>183504</v>
      </c>
      <c r="Z29" s="118">
        <f t="shared" si="10"/>
        <v>183504</v>
      </c>
      <c r="AA29" s="118">
        <f t="shared" si="11"/>
        <v>183504</v>
      </c>
      <c r="AB29" s="118">
        <f t="shared" si="12"/>
        <v>183504</v>
      </c>
    </row>
    <row r="30" spans="1:28" x14ac:dyDescent="0.2">
      <c r="A30" s="114">
        <v>24</v>
      </c>
      <c r="B30" s="114" t="s">
        <v>58</v>
      </c>
      <c r="C30" s="115">
        <v>31073494</v>
      </c>
      <c r="D30" s="116">
        <f t="shared" si="0"/>
        <v>130.68719350632963</v>
      </c>
      <c r="F30" s="116">
        <f t="shared" si="1"/>
        <v>53.834764274143467</v>
      </c>
      <c r="G30" s="115">
        <v>41051483</v>
      </c>
      <c r="H30" s="116">
        <f t="shared" si="2"/>
        <v>172.65207132943601</v>
      </c>
      <c r="J30" s="116">
        <f t="shared" si="3"/>
        <v>135.30594678559524</v>
      </c>
      <c r="K30" s="115">
        <v>28108862</v>
      </c>
      <c r="L30" s="116">
        <f t="shared" si="4"/>
        <v>118.21870715397233</v>
      </c>
      <c r="N30" s="116">
        <f t="shared" si="5"/>
        <v>209.58458544202716</v>
      </c>
      <c r="O30" s="115">
        <f t="shared" si="6"/>
        <v>100233839</v>
      </c>
      <c r="P30" s="115">
        <v>27556336</v>
      </c>
      <c r="Q30" s="116">
        <f t="shared" si="7"/>
        <v>27.492048867847913</v>
      </c>
      <c r="R30" s="115">
        <v>7187195</v>
      </c>
      <c r="S30" s="116">
        <f t="shared" si="8"/>
        <v>7.1704277434689487</v>
      </c>
      <c r="T30" s="115">
        <v>61767</v>
      </c>
      <c r="U30" s="116">
        <f t="shared" si="9"/>
        <v>6.1622901623073621E-2</v>
      </c>
      <c r="V30" s="115">
        <v>47801922</v>
      </c>
      <c r="W30" s="115">
        <v>3284587.91</v>
      </c>
      <c r="X30" s="114"/>
      <c r="Y30" s="115">
        <v>237770</v>
      </c>
      <c r="Z30" s="115">
        <f t="shared" si="10"/>
        <v>237770</v>
      </c>
      <c r="AA30" s="115">
        <f t="shared" si="11"/>
        <v>237770</v>
      </c>
      <c r="AB30" s="115">
        <f t="shared" si="12"/>
        <v>237770</v>
      </c>
    </row>
    <row r="31" spans="1:28" x14ac:dyDescent="0.2">
      <c r="A31" s="117">
        <v>25</v>
      </c>
      <c r="B31" s="117" t="s">
        <v>60</v>
      </c>
      <c r="C31" s="118">
        <v>0</v>
      </c>
      <c r="D31" s="119">
        <f t="shared" si="0"/>
        <v>0</v>
      </c>
      <c r="E31" s="169"/>
      <c r="F31" s="119">
        <f t="shared" si="1"/>
        <v>0</v>
      </c>
      <c r="G31" s="118">
        <v>0</v>
      </c>
      <c r="H31" s="119">
        <f t="shared" si="2"/>
        <v>0</v>
      </c>
      <c r="I31" s="169"/>
      <c r="J31" s="119">
        <f t="shared" si="3"/>
        <v>0</v>
      </c>
      <c r="K31" s="118">
        <v>0</v>
      </c>
      <c r="L31" s="119">
        <f t="shared" si="4"/>
        <v>0</v>
      </c>
      <c r="M31" s="169"/>
      <c r="N31" s="119">
        <f t="shared" si="5"/>
        <v>0</v>
      </c>
      <c r="O31" s="118">
        <f t="shared" si="6"/>
        <v>0</v>
      </c>
      <c r="P31" s="118">
        <v>0</v>
      </c>
      <c r="Q31" s="119">
        <f t="shared" si="7"/>
        <v>0</v>
      </c>
      <c r="R31" s="118">
        <v>0</v>
      </c>
      <c r="S31" s="119">
        <f t="shared" si="8"/>
        <v>0</v>
      </c>
      <c r="T31" s="118">
        <v>0</v>
      </c>
      <c r="U31" s="119">
        <f t="shared" si="9"/>
        <v>0</v>
      </c>
      <c r="V31" s="118">
        <v>0</v>
      </c>
      <c r="W31" s="118">
        <v>0</v>
      </c>
      <c r="X31" s="117"/>
      <c r="Y31" s="118">
        <v>0</v>
      </c>
      <c r="Z31" s="118">
        <f t="shared" si="10"/>
        <v>0</v>
      </c>
      <c r="AA31" s="118">
        <f t="shared" si="11"/>
        <v>0</v>
      </c>
      <c r="AB31" s="118">
        <f t="shared" si="12"/>
        <v>0</v>
      </c>
    </row>
    <row r="32" spans="1:28" x14ac:dyDescent="0.2">
      <c r="A32" s="114">
        <v>26</v>
      </c>
      <c r="B32" s="114" t="s">
        <v>62</v>
      </c>
      <c r="C32" s="115">
        <v>0</v>
      </c>
      <c r="D32" s="116">
        <f t="shared" si="0"/>
        <v>0</v>
      </c>
      <c r="F32" s="116">
        <f t="shared" si="1"/>
        <v>0</v>
      </c>
      <c r="G32" s="115">
        <v>0</v>
      </c>
      <c r="H32" s="116">
        <f t="shared" si="2"/>
        <v>0</v>
      </c>
      <c r="J32" s="116">
        <f t="shared" si="3"/>
        <v>0</v>
      </c>
      <c r="K32" s="115">
        <v>0</v>
      </c>
      <c r="L32" s="116">
        <f t="shared" si="4"/>
        <v>0</v>
      </c>
      <c r="N32" s="116">
        <f t="shared" si="5"/>
        <v>0</v>
      </c>
      <c r="O32" s="115">
        <f t="shared" si="6"/>
        <v>0</v>
      </c>
      <c r="P32" s="115">
        <v>0</v>
      </c>
      <c r="Q32" s="116">
        <f t="shared" si="7"/>
        <v>0</v>
      </c>
      <c r="R32" s="115">
        <v>0</v>
      </c>
      <c r="S32" s="116">
        <f t="shared" si="8"/>
        <v>0</v>
      </c>
      <c r="T32" s="115">
        <v>0</v>
      </c>
      <c r="U32" s="116">
        <f t="shared" si="9"/>
        <v>0</v>
      </c>
      <c r="V32" s="115">
        <v>0</v>
      </c>
      <c r="W32" s="115">
        <v>0</v>
      </c>
      <c r="X32" s="114"/>
      <c r="Y32" s="115">
        <v>0</v>
      </c>
      <c r="Z32" s="115">
        <f t="shared" si="10"/>
        <v>0</v>
      </c>
      <c r="AA32" s="115">
        <f t="shared" si="11"/>
        <v>0</v>
      </c>
      <c r="AB32" s="115">
        <f t="shared" si="12"/>
        <v>0</v>
      </c>
    </row>
    <row r="33" spans="1:28" x14ac:dyDescent="0.2">
      <c r="A33" s="117">
        <v>27</v>
      </c>
      <c r="B33" s="117" t="s">
        <v>64</v>
      </c>
      <c r="C33" s="118">
        <v>2020880</v>
      </c>
      <c r="D33" s="119">
        <f t="shared" si="0"/>
        <v>160.08238276299113</v>
      </c>
      <c r="E33" s="169"/>
      <c r="F33" s="119">
        <f t="shared" si="1"/>
        <v>65.943701974680749</v>
      </c>
      <c r="G33" s="118">
        <v>1196772</v>
      </c>
      <c r="H33" s="119">
        <f t="shared" si="2"/>
        <v>94.801330798479086</v>
      </c>
      <c r="I33" s="169"/>
      <c r="J33" s="119">
        <f t="shared" si="3"/>
        <v>74.294989463214606</v>
      </c>
      <c r="K33" s="118">
        <v>323640</v>
      </c>
      <c r="L33" s="119">
        <f t="shared" si="4"/>
        <v>25.636882129277566</v>
      </c>
      <c r="M33" s="169"/>
      <c r="N33" s="119">
        <f t="shared" si="5"/>
        <v>45.450465856411697</v>
      </c>
      <c r="O33" s="118">
        <f t="shared" si="6"/>
        <v>3541292</v>
      </c>
      <c r="P33" s="118">
        <v>1773117</v>
      </c>
      <c r="Q33" s="119">
        <f t="shared" si="7"/>
        <v>50.069776793328536</v>
      </c>
      <c r="R33" s="118">
        <v>0</v>
      </c>
      <c r="S33" s="119">
        <f t="shared" si="8"/>
        <v>0</v>
      </c>
      <c r="T33" s="118">
        <v>0</v>
      </c>
      <c r="U33" s="119">
        <f t="shared" si="9"/>
        <v>0</v>
      </c>
      <c r="V33" s="118">
        <v>1597669</v>
      </c>
      <c r="W33" s="118">
        <v>260.62</v>
      </c>
      <c r="X33" s="117"/>
      <c r="Y33" s="118">
        <v>12624</v>
      </c>
      <c r="Z33" s="118">
        <f t="shared" si="10"/>
        <v>12624</v>
      </c>
      <c r="AA33" s="118">
        <f t="shared" si="11"/>
        <v>12624</v>
      </c>
      <c r="AB33" s="118">
        <f t="shared" si="12"/>
        <v>12624</v>
      </c>
    </row>
    <row r="34" spans="1:28" x14ac:dyDescent="0.2">
      <c r="A34" s="114">
        <v>28</v>
      </c>
      <c r="B34" s="114" t="s">
        <v>66</v>
      </c>
      <c r="C34" s="115">
        <v>0</v>
      </c>
      <c r="D34" s="116">
        <f t="shared" si="0"/>
        <v>0</v>
      </c>
      <c r="F34" s="116">
        <f t="shared" si="1"/>
        <v>0</v>
      </c>
      <c r="G34" s="115">
        <v>0</v>
      </c>
      <c r="H34" s="116">
        <f t="shared" si="2"/>
        <v>0</v>
      </c>
      <c r="J34" s="116">
        <f t="shared" si="3"/>
        <v>0</v>
      </c>
      <c r="K34" s="115">
        <v>0</v>
      </c>
      <c r="L34" s="116">
        <f t="shared" si="4"/>
        <v>0</v>
      </c>
      <c r="N34" s="116">
        <f t="shared" si="5"/>
        <v>0</v>
      </c>
      <c r="O34" s="115">
        <f t="shared" si="6"/>
        <v>0</v>
      </c>
      <c r="P34" s="115">
        <v>0</v>
      </c>
      <c r="Q34" s="116">
        <f t="shared" si="7"/>
        <v>0</v>
      </c>
      <c r="R34" s="115">
        <v>0</v>
      </c>
      <c r="S34" s="116">
        <f t="shared" si="8"/>
        <v>0</v>
      </c>
      <c r="T34" s="115">
        <v>0</v>
      </c>
      <c r="U34" s="116">
        <f t="shared" si="9"/>
        <v>0</v>
      </c>
      <c r="V34" s="115">
        <v>0</v>
      </c>
      <c r="W34" s="115">
        <v>0</v>
      </c>
      <c r="X34" s="114"/>
      <c r="Y34" s="115">
        <v>0</v>
      </c>
      <c r="Z34" s="115">
        <f t="shared" si="10"/>
        <v>0</v>
      </c>
      <c r="AA34" s="115">
        <f t="shared" si="11"/>
        <v>0</v>
      </c>
      <c r="AB34" s="115">
        <f t="shared" si="12"/>
        <v>0</v>
      </c>
    </row>
    <row r="35" spans="1:28" x14ac:dyDescent="0.2">
      <c r="A35" s="117">
        <v>29</v>
      </c>
      <c r="B35" s="117" t="s">
        <v>68</v>
      </c>
      <c r="C35" s="118">
        <v>1700425</v>
      </c>
      <c r="D35" s="119">
        <f t="shared" si="0"/>
        <v>101.005346005346</v>
      </c>
      <c r="E35" s="169"/>
      <c r="F35" s="119">
        <f t="shared" si="1"/>
        <v>41.607741713136861</v>
      </c>
      <c r="G35" s="118">
        <v>1507189</v>
      </c>
      <c r="H35" s="119">
        <f t="shared" si="2"/>
        <v>89.52711612711613</v>
      </c>
      <c r="I35" s="169"/>
      <c r="J35" s="119">
        <f t="shared" si="3"/>
        <v>70.161632682932677</v>
      </c>
      <c r="K35" s="118">
        <v>1304427</v>
      </c>
      <c r="L35" s="119">
        <f t="shared" si="4"/>
        <v>77.483041283041288</v>
      </c>
      <c r="M35" s="169"/>
      <c r="N35" s="119">
        <f t="shared" si="5"/>
        <v>137.36617052445933</v>
      </c>
      <c r="O35" s="118">
        <f t="shared" si="6"/>
        <v>4512041</v>
      </c>
      <c r="P35" s="118">
        <v>2741913</v>
      </c>
      <c r="Q35" s="119">
        <f t="shared" si="7"/>
        <v>60.768796205530926</v>
      </c>
      <c r="R35" s="118">
        <v>0</v>
      </c>
      <c r="S35" s="119">
        <f t="shared" si="8"/>
        <v>0</v>
      </c>
      <c r="T35" s="118">
        <v>0</v>
      </c>
      <c r="U35" s="119">
        <f t="shared" si="9"/>
        <v>0</v>
      </c>
      <c r="V35" s="118">
        <v>1713903</v>
      </c>
      <c r="W35" s="118">
        <v>125</v>
      </c>
      <c r="X35" s="117"/>
      <c r="Y35" s="118">
        <v>16835</v>
      </c>
      <c r="Z35" s="118">
        <f t="shared" si="10"/>
        <v>16835</v>
      </c>
      <c r="AA35" s="118">
        <f t="shared" si="11"/>
        <v>16835</v>
      </c>
      <c r="AB35" s="118">
        <f t="shared" si="12"/>
        <v>16835</v>
      </c>
    </row>
    <row r="36" spans="1:28" x14ac:dyDescent="0.2">
      <c r="A36" s="114">
        <v>30</v>
      </c>
      <c r="B36" s="114" t="s">
        <v>70</v>
      </c>
      <c r="C36" s="115">
        <v>106691671</v>
      </c>
      <c r="D36" s="116">
        <f t="shared" si="0"/>
        <v>470.07569822925802</v>
      </c>
      <c r="F36" s="116">
        <f t="shared" si="1"/>
        <v>193.6411191196774</v>
      </c>
      <c r="G36" s="115">
        <v>33004206</v>
      </c>
      <c r="H36" s="116">
        <f t="shared" si="2"/>
        <v>145.41411747082174</v>
      </c>
      <c r="J36" s="116">
        <f t="shared" si="3"/>
        <v>113.95979607356601</v>
      </c>
      <c r="K36" s="115">
        <v>16755180</v>
      </c>
      <c r="L36" s="116">
        <f t="shared" si="4"/>
        <v>73.82209748553754</v>
      </c>
      <c r="N36" s="116">
        <f t="shared" si="5"/>
        <v>130.87584926652971</v>
      </c>
      <c r="O36" s="115">
        <f t="shared" si="6"/>
        <v>156451057</v>
      </c>
      <c r="P36" s="115">
        <v>53840064</v>
      </c>
      <c r="Q36" s="116">
        <f t="shared" si="7"/>
        <v>34.413359060910658</v>
      </c>
      <c r="R36" s="115">
        <v>0</v>
      </c>
      <c r="S36" s="116">
        <f t="shared" si="8"/>
        <v>0</v>
      </c>
      <c r="T36" s="115">
        <v>0</v>
      </c>
      <c r="U36" s="116">
        <f t="shared" si="9"/>
        <v>0</v>
      </c>
      <c r="V36" s="115">
        <v>37668296</v>
      </c>
      <c r="W36" s="115">
        <v>2355099.5699999998</v>
      </c>
      <c r="X36" s="114"/>
      <c r="Y36" s="115">
        <v>226967</v>
      </c>
      <c r="Z36" s="115">
        <f t="shared" si="10"/>
        <v>226967</v>
      </c>
      <c r="AA36" s="115">
        <f t="shared" si="11"/>
        <v>226967</v>
      </c>
      <c r="AB36" s="115">
        <f t="shared" si="12"/>
        <v>226967</v>
      </c>
    </row>
    <row r="37" spans="1:28" x14ac:dyDescent="0.2">
      <c r="A37" s="117">
        <v>31</v>
      </c>
      <c r="B37" s="117" t="s">
        <v>72</v>
      </c>
      <c r="C37" s="118">
        <v>15636263</v>
      </c>
      <c r="D37" s="119">
        <f t="shared" si="0"/>
        <v>156.9370194913383</v>
      </c>
      <c r="E37" s="169"/>
      <c r="F37" s="119">
        <f t="shared" si="1"/>
        <v>64.648013500983609</v>
      </c>
      <c r="G37" s="118">
        <v>17300482</v>
      </c>
      <c r="H37" s="119">
        <f t="shared" si="2"/>
        <v>173.6403436577875</v>
      </c>
      <c r="I37" s="169"/>
      <c r="J37" s="119">
        <f t="shared" si="3"/>
        <v>136.08044732902894</v>
      </c>
      <c r="K37" s="118">
        <v>5126192</v>
      </c>
      <c r="L37" s="119">
        <f t="shared" si="4"/>
        <v>51.450227833871971</v>
      </c>
      <c r="M37" s="169"/>
      <c r="N37" s="119">
        <f t="shared" si="5"/>
        <v>91.213775983994694</v>
      </c>
      <c r="O37" s="118">
        <f t="shared" si="6"/>
        <v>38062937</v>
      </c>
      <c r="P37" s="118">
        <v>18573062</v>
      </c>
      <c r="Q37" s="119">
        <f t="shared" si="7"/>
        <v>48.795661774602415</v>
      </c>
      <c r="R37" s="118">
        <v>0</v>
      </c>
      <c r="S37" s="119">
        <f t="shared" si="8"/>
        <v>0</v>
      </c>
      <c r="T37" s="118">
        <v>0</v>
      </c>
      <c r="U37" s="119">
        <f t="shared" si="9"/>
        <v>0</v>
      </c>
      <c r="V37" s="118">
        <v>16060183</v>
      </c>
      <c r="W37" s="118">
        <v>1116795.04</v>
      </c>
      <c r="X37" s="117"/>
      <c r="Y37" s="118">
        <v>99634</v>
      </c>
      <c r="Z37" s="118">
        <f t="shared" si="10"/>
        <v>99634</v>
      </c>
      <c r="AA37" s="118">
        <f t="shared" si="11"/>
        <v>99634</v>
      </c>
      <c r="AB37" s="118">
        <f t="shared" si="12"/>
        <v>99634</v>
      </c>
    </row>
    <row r="38" spans="1:28" x14ac:dyDescent="0.2">
      <c r="A38" s="114">
        <v>32</v>
      </c>
      <c r="B38" s="114" t="s">
        <v>74</v>
      </c>
      <c r="C38" s="115">
        <v>5996139</v>
      </c>
      <c r="D38" s="116">
        <f t="shared" si="0"/>
        <v>240.57691381800674</v>
      </c>
      <c r="F38" s="116">
        <f t="shared" si="1"/>
        <v>99.102299909486078</v>
      </c>
      <c r="G38" s="115">
        <v>4711129</v>
      </c>
      <c r="H38" s="116">
        <f t="shared" si="2"/>
        <v>189.01978013160007</v>
      </c>
      <c r="J38" s="116">
        <f t="shared" si="3"/>
        <v>148.1331797236929</v>
      </c>
      <c r="K38" s="115">
        <v>1122503</v>
      </c>
      <c r="L38" s="116">
        <f t="shared" si="4"/>
        <v>45.037032579040286</v>
      </c>
      <c r="N38" s="116">
        <f t="shared" si="5"/>
        <v>79.844112914578275</v>
      </c>
      <c r="O38" s="115">
        <f t="shared" si="6"/>
        <v>11829771</v>
      </c>
      <c r="P38" s="115">
        <v>5139162</v>
      </c>
      <c r="Q38" s="116">
        <f t="shared" si="7"/>
        <v>43.442616091215967</v>
      </c>
      <c r="R38" s="115">
        <v>0</v>
      </c>
      <c r="S38" s="116">
        <f t="shared" si="8"/>
        <v>0</v>
      </c>
      <c r="T38" s="115">
        <v>0</v>
      </c>
      <c r="U38" s="116">
        <f t="shared" si="9"/>
        <v>0</v>
      </c>
      <c r="V38" s="115">
        <v>3446103</v>
      </c>
      <c r="W38" s="115">
        <v>13271.89</v>
      </c>
      <c r="X38" s="114"/>
      <c r="Y38" s="115">
        <v>24924</v>
      </c>
      <c r="Z38" s="115">
        <f t="shared" si="10"/>
        <v>24924</v>
      </c>
      <c r="AA38" s="115">
        <f t="shared" si="11"/>
        <v>24924</v>
      </c>
      <c r="AB38" s="115">
        <f t="shared" si="12"/>
        <v>24924</v>
      </c>
    </row>
    <row r="39" spans="1:28" x14ac:dyDescent="0.2">
      <c r="A39" s="117">
        <v>33</v>
      </c>
      <c r="B39" s="117" t="s">
        <v>76</v>
      </c>
      <c r="C39" s="118">
        <v>6459894</v>
      </c>
      <c r="D39" s="119">
        <f t="shared" si="0"/>
        <v>250.64579210802003</v>
      </c>
      <c r="E39" s="169"/>
      <c r="F39" s="119">
        <f t="shared" si="1"/>
        <v>103.25003370577157</v>
      </c>
      <c r="G39" s="118">
        <v>2826113</v>
      </c>
      <c r="H39" s="119">
        <f t="shared" si="2"/>
        <v>109.65401777053506</v>
      </c>
      <c r="I39" s="169"/>
      <c r="J39" s="119">
        <f t="shared" si="3"/>
        <v>85.934912793352353</v>
      </c>
      <c r="K39" s="118">
        <v>2180990</v>
      </c>
      <c r="L39" s="119">
        <f t="shared" si="4"/>
        <v>84.623055135219033</v>
      </c>
      <c r="M39" s="169"/>
      <c r="N39" s="119">
        <f t="shared" si="5"/>
        <v>150.02437732848054</v>
      </c>
      <c r="O39" s="118">
        <f t="shared" si="6"/>
        <v>11466997</v>
      </c>
      <c r="P39" s="118">
        <v>5143484</v>
      </c>
      <c r="Q39" s="119">
        <f t="shared" si="7"/>
        <v>44.85467293660232</v>
      </c>
      <c r="R39" s="118">
        <v>0</v>
      </c>
      <c r="S39" s="119">
        <f t="shared" si="8"/>
        <v>0</v>
      </c>
      <c r="T39" s="118">
        <v>96872</v>
      </c>
      <c r="U39" s="119">
        <f t="shared" si="9"/>
        <v>0.84478961667121732</v>
      </c>
      <c r="V39" s="118">
        <v>4388715</v>
      </c>
      <c r="W39" s="118">
        <v>3938.24</v>
      </c>
      <c r="X39" s="117"/>
      <c r="Y39" s="118">
        <v>25773</v>
      </c>
      <c r="Z39" s="118">
        <f t="shared" si="10"/>
        <v>25773</v>
      </c>
      <c r="AA39" s="118">
        <f t="shared" si="11"/>
        <v>25773</v>
      </c>
      <c r="AB39" s="118">
        <f t="shared" si="12"/>
        <v>25773</v>
      </c>
    </row>
    <row r="40" spans="1:28" x14ac:dyDescent="0.2">
      <c r="A40" s="114">
        <v>34</v>
      </c>
      <c r="B40" s="114" t="s">
        <v>78</v>
      </c>
      <c r="C40" s="115">
        <v>30923705</v>
      </c>
      <c r="D40" s="116">
        <f t="shared" si="0"/>
        <v>311.79690257010054</v>
      </c>
      <c r="F40" s="116">
        <f t="shared" si="1"/>
        <v>128.44037966471797</v>
      </c>
      <c r="G40" s="115">
        <v>10103552</v>
      </c>
      <c r="H40" s="116">
        <f t="shared" si="2"/>
        <v>101.87188820213957</v>
      </c>
      <c r="J40" s="116">
        <f t="shared" si="3"/>
        <v>79.83612462850742</v>
      </c>
      <c r="K40" s="115">
        <v>4963369</v>
      </c>
      <c r="L40" s="116">
        <f t="shared" si="4"/>
        <v>50.044555803143808</v>
      </c>
      <c r="N40" s="116">
        <f t="shared" si="5"/>
        <v>88.721723779059758</v>
      </c>
      <c r="O40" s="115">
        <f t="shared" si="6"/>
        <v>45990626</v>
      </c>
      <c r="P40" s="115">
        <v>29018470</v>
      </c>
      <c r="Q40" s="116">
        <f t="shared" si="7"/>
        <v>63.096488401788662</v>
      </c>
      <c r="R40" s="115">
        <v>0</v>
      </c>
      <c r="S40" s="116">
        <f t="shared" si="8"/>
        <v>0</v>
      </c>
      <c r="T40" s="115">
        <v>0</v>
      </c>
      <c r="U40" s="116">
        <f t="shared" si="9"/>
        <v>0</v>
      </c>
      <c r="V40" s="115">
        <v>11270753</v>
      </c>
      <c r="W40" s="115">
        <v>3639776.0300000003</v>
      </c>
      <c r="X40" s="114"/>
      <c r="Y40" s="115">
        <v>99179</v>
      </c>
      <c r="Z40" s="115">
        <f t="shared" si="10"/>
        <v>99179</v>
      </c>
      <c r="AA40" s="115">
        <f t="shared" si="11"/>
        <v>99179</v>
      </c>
      <c r="AB40" s="115">
        <f t="shared" si="12"/>
        <v>99179</v>
      </c>
    </row>
    <row r="41" spans="1:28" x14ac:dyDescent="0.2">
      <c r="A41" s="117">
        <v>35</v>
      </c>
      <c r="B41" s="117" t="s">
        <v>80</v>
      </c>
      <c r="C41" s="118">
        <v>94827050</v>
      </c>
      <c r="D41" s="119">
        <f t="shared" si="0"/>
        <v>208.23490013944246</v>
      </c>
      <c r="E41" s="169"/>
      <c r="F41" s="119">
        <f t="shared" si="1"/>
        <v>85.779459041744104</v>
      </c>
      <c r="G41" s="118">
        <v>37520306</v>
      </c>
      <c r="H41" s="119">
        <f t="shared" si="2"/>
        <v>82.392494263096069</v>
      </c>
      <c r="I41" s="169"/>
      <c r="J41" s="119">
        <f t="shared" si="3"/>
        <v>64.570290749788683</v>
      </c>
      <c r="K41" s="118">
        <v>6485569</v>
      </c>
      <c r="L41" s="119">
        <f t="shared" si="4"/>
        <v>14.241946924031314</v>
      </c>
      <c r="M41" s="169"/>
      <c r="N41" s="119">
        <f t="shared" si="5"/>
        <v>25.248901919328421</v>
      </c>
      <c r="O41" s="118">
        <f t="shared" si="6"/>
        <v>138832925</v>
      </c>
      <c r="P41" s="118">
        <v>60712775</v>
      </c>
      <c r="Q41" s="119">
        <f t="shared" si="7"/>
        <v>43.730818896166021</v>
      </c>
      <c r="R41" s="118">
        <v>19850</v>
      </c>
      <c r="S41" s="119">
        <f t="shared" si="8"/>
        <v>1.42977611398737E-2</v>
      </c>
      <c r="T41" s="118">
        <v>1383248</v>
      </c>
      <c r="U41" s="119">
        <f t="shared" si="9"/>
        <v>0.99634002524977427</v>
      </c>
      <c r="V41" s="118">
        <v>82892309</v>
      </c>
      <c r="W41" s="118">
        <v>666663.01000000013</v>
      </c>
      <c r="X41" s="117"/>
      <c r="Y41" s="118">
        <v>455385</v>
      </c>
      <c r="Z41" s="118">
        <f t="shared" si="10"/>
        <v>455385</v>
      </c>
      <c r="AA41" s="118">
        <f t="shared" si="11"/>
        <v>455385</v>
      </c>
      <c r="AB41" s="118">
        <f t="shared" si="12"/>
        <v>455385</v>
      </c>
    </row>
    <row r="42" spans="1:28" x14ac:dyDescent="0.2">
      <c r="A42" s="114">
        <v>36</v>
      </c>
      <c r="B42" s="114" t="s">
        <v>82</v>
      </c>
      <c r="C42" s="115">
        <v>9322827</v>
      </c>
      <c r="D42" s="116">
        <f t="shared" si="0"/>
        <v>413.6676132581976</v>
      </c>
      <c r="F42" s="116">
        <f t="shared" si="1"/>
        <v>170.40459627380409</v>
      </c>
      <c r="G42" s="115">
        <v>3160169</v>
      </c>
      <c r="H42" s="116">
        <f t="shared" si="2"/>
        <v>140.22136930381151</v>
      </c>
      <c r="J42" s="116">
        <f t="shared" si="3"/>
        <v>109.890283893687</v>
      </c>
      <c r="K42" s="115">
        <v>68298</v>
      </c>
      <c r="L42" s="116">
        <f t="shared" si="4"/>
        <v>3.0304832053955719</v>
      </c>
      <c r="N42" s="116">
        <f t="shared" si="5"/>
        <v>5.3726062615845036</v>
      </c>
      <c r="O42" s="115">
        <f t="shared" si="6"/>
        <v>12551294</v>
      </c>
      <c r="P42" s="115">
        <v>5453182</v>
      </c>
      <c r="Q42" s="116">
        <f t="shared" si="7"/>
        <v>43.447169670314473</v>
      </c>
      <c r="R42" s="115">
        <v>476204</v>
      </c>
      <c r="S42" s="116">
        <f t="shared" si="8"/>
        <v>3.7940629866530093</v>
      </c>
      <c r="T42" s="115">
        <v>1301452</v>
      </c>
      <c r="U42" s="116">
        <f t="shared" si="9"/>
        <v>10.369066328937878</v>
      </c>
      <c r="V42" s="115">
        <v>4300954</v>
      </c>
      <c r="W42" s="115">
        <v>10370.52</v>
      </c>
      <c r="X42" s="114"/>
      <c r="Y42" s="115">
        <v>22537</v>
      </c>
      <c r="Z42" s="115">
        <f t="shared" si="10"/>
        <v>22537</v>
      </c>
      <c r="AA42" s="115">
        <f t="shared" si="11"/>
        <v>22537</v>
      </c>
      <c r="AB42" s="115">
        <f t="shared" si="12"/>
        <v>22537</v>
      </c>
    </row>
    <row r="43" spans="1:28" x14ac:dyDescent="0.2">
      <c r="A43" s="117">
        <v>37</v>
      </c>
      <c r="B43" s="117" t="s">
        <v>84</v>
      </c>
      <c r="C43" s="118">
        <v>1476522</v>
      </c>
      <c r="D43" s="119">
        <f t="shared" si="0"/>
        <v>91.008505917159766</v>
      </c>
      <c r="E43" s="169"/>
      <c r="F43" s="119">
        <f t="shared" si="1"/>
        <v>37.489683048056207</v>
      </c>
      <c r="G43" s="118">
        <v>730147</v>
      </c>
      <c r="H43" s="119">
        <f t="shared" si="2"/>
        <v>45.004129684418146</v>
      </c>
      <c r="I43" s="169"/>
      <c r="J43" s="119">
        <f t="shared" si="3"/>
        <v>35.26935025640622</v>
      </c>
      <c r="K43" s="118">
        <v>1554421</v>
      </c>
      <c r="L43" s="119">
        <f t="shared" si="4"/>
        <v>95.809972879684423</v>
      </c>
      <c r="M43" s="169"/>
      <c r="N43" s="119">
        <f t="shared" si="5"/>
        <v>169.85715654162266</v>
      </c>
      <c r="O43" s="118">
        <f t="shared" si="6"/>
        <v>3761090</v>
      </c>
      <c r="P43" s="118">
        <v>2258841</v>
      </c>
      <c r="Q43" s="119">
        <f t="shared" si="7"/>
        <v>60.058148036872296</v>
      </c>
      <c r="R43" s="118">
        <v>0</v>
      </c>
      <c r="S43" s="119">
        <f t="shared" si="8"/>
        <v>0</v>
      </c>
      <c r="T43" s="118">
        <v>0</v>
      </c>
      <c r="U43" s="119">
        <f t="shared" si="9"/>
        <v>0</v>
      </c>
      <c r="V43" s="118">
        <v>500328</v>
      </c>
      <c r="W43" s="118">
        <v>51728.639999999999</v>
      </c>
      <c r="X43" s="117"/>
      <c r="Y43" s="118">
        <v>16224</v>
      </c>
      <c r="Z43" s="118">
        <f t="shared" si="10"/>
        <v>16224</v>
      </c>
      <c r="AA43" s="118">
        <f t="shared" si="11"/>
        <v>16224</v>
      </c>
      <c r="AB43" s="118">
        <f t="shared" si="12"/>
        <v>16224</v>
      </c>
    </row>
    <row r="44" spans="1:28" x14ac:dyDescent="0.2">
      <c r="A44" s="114">
        <v>38</v>
      </c>
      <c r="B44" s="114" t="s">
        <v>86</v>
      </c>
      <c r="C44" s="121">
        <v>6959406</v>
      </c>
      <c r="D44" s="116">
        <f t="shared" si="0"/>
        <v>244.90291022979201</v>
      </c>
      <c r="F44" s="116">
        <f t="shared" si="1"/>
        <v>100.88433371732029</v>
      </c>
      <c r="G44" s="121">
        <v>2445482</v>
      </c>
      <c r="H44" s="116">
        <f t="shared" si="2"/>
        <v>86.0570081289369</v>
      </c>
      <c r="J44" s="116">
        <f t="shared" si="3"/>
        <v>67.442138821512344</v>
      </c>
      <c r="K44" s="121">
        <v>3070431</v>
      </c>
      <c r="L44" s="116">
        <f t="shared" si="4"/>
        <v>108.04909033325123</v>
      </c>
      <c r="N44" s="116">
        <f t="shared" si="5"/>
        <v>191.55533290842354</v>
      </c>
      <c r="O44" s="121">
        <f t="shared" si="6"/>
        <v>12475319</v>
      </c>
      <c r="P44" s="121">
        <v>4468537</v>
      </c>
      <c r="Q44" s="116">
        <f t="shared" si="7"/>
        <v>35.819019938488147</v>
      </c>
      <c r="R44" s="121">
        <v>37009</v>
      </c>
      <c r="S44" s="116">
        <f t="shared" si="8"/>
        <v>0.29665774478392093</v>
      </c>
      <c r="T44" s="121">
        <v>1782675</v>
      </c>
      <c r="U44" s="116">
        <f>IF($O44,T44/$O44*100,0)</f>
        <v>14.289614558152783</v>
      </c>
      <c r="V44" s="121">
        <v>1235152</v>
      </c>
      <c r="W44" s="121">
        <v>21593.759999999998</v>
      </c>
      <c r="X44" s="114"/>
      <c r="Y44" s="121">
        <v>28417</v>
      </c>
      <c r="Z44" s="115">
        <f t="shared" si="10"/>
        <v>28417</v>
      </c>
      <c r="AA44" s="115">
        <f t="shared" si="11"/>
        <v>28417</v>
      </c>
      <c r="AB44" s="115">
        <f t="shared" si="12"/>
        <v>28417</v>
      </c>
    </row>
    <row r="45" spans="1:28" ht="13.5" thickBot="1" x14ac:dyDescent="0.25">
      <c r="A45" s="129">
        <f>A44</f>
        <v>38</v>
      </c>
      <c r="B45" s="136" t="s">
        <v>255</v>
      </c>
      <c r="C45" s="131">
        <f>SUM(C7:C44)</f>
        <v>586547861</v>
      </c>
      <c r="D45" s="253">
        <f>IF(C45=0,0,IF(ISNONTEXT($E45),C45/$Y45,C45/$Z45))</f>
        <v>242.75613586943476</v>
      </c>
      <c r="E45" s="170"/>
      <c r="F45" s="254">
        <f t="shared" si="1"/>
        <v>100</v>
      </c>
      <c r="G45" s="131">
        <f>SUM(G7:G44)</f>
        <v>308310381</v>
      </c>
      <c r="H45" s="253">
        <f t="shared" si="2"/>
        <v>127.60124401850507</v>
      </c>
      <c r="I45" s="170"/>
      <c r="J45" s="254">
        <f t="shared" si="3"/>
        <v>100</v>
      </c>
      <c r="K45" s="131">
        <f>SUM(K7:K44)</f>
        <v>136288781</v>
      </c>
      <c r="L45" s="253">
        <f>IF(K45=0,0,IF(ISNONTEXT($M45),K45/$Y45,K45/$AB45))</f>
        <v>56.406203206519983</v>
      </c>
      <c r="M45" s="170"/>
      <c r="N45" s="254">
        <f t="shared" si="5"/>
        <v>100</v>
      </c>
      <c r="O45" s="131">
        <f t="shared" si="6"/>
        <v>1031147023</v>
      </c>
      <c r="P45" s="131">
        <f>SUM(P7:P44)</f>
        <v>382190537</v>
      </c>
      <c r="Q45" s="254">
        <f t="shared" si="7"/>
        <v>37.064601698413668</v>
      </c>
      <c r="R45" s="131">
        <f>SUM(R7:R44)</f>
        <v>15682734</v>
      </c>
      <c r="S45" s="254">
        <f t="shared" si="8"/>
        <v>1.5209018355474608</v>
      </c>
      <c r="T45" s="131">
        <f>SUM(T7:T44)</f>
        <v>16362709</v>
      </c>
      <c r="U45" s="254">
        <f>IF($O45,T45/$O45*100,0)</f>
        <v>1.5868453901359905</v>
      </c>
      <c r="V45" s="131">
        <f>SUM(V7:V44)</f>
        <v>371648279</v>
      </c>
      <c r="W45" s="131">
        <f>SUM(W7:W44)</f>
        <v>52205040.610000007</v>
      </c>
      <c r="X45" s="129"/>
      <c r="Y45" s="132">
        <f>SUM(Y7:Y44)</f>
        <v>2416202</v>
      </c>
      <c r="Z45" s="132">
        <f>SUM(Z7:Z44)</f>
        <v>2416202</v>
      </c>
      <c r="AA45" s="132">
        <f>SUM(AA7:AA44)</f>
        <v>2416202</v>
      </c>
      <c r="AB45" s="132">
        <f>SUM(AB7:AB44)</f>
        <v>2416202</v>
      </c>
    </row>
    <row r="46" spans="1:28" s="94" customFormat="1" ht="15" x14ac:dyDescent="0.2">
      <c r="A46" s="64"/>
      <c r="B46" s="64"/>
      <c r="C46" s="64"/>
      <c r="D46" s="64"/>
      <c r="E46" s="64"/>
      <c r="F46" s="64"/>
      <c r="G46" s="64"/>
      <c r="H46" s="64"/>
      <c r="I46" s="64"/>
      <c r="J46" s="64"/>
      <c r="K46" s="64"/>
      <c r="L46" s="64"/>
      <c r="M46" s="64"/>
      <c r="N46" s="64"/>
      <c r="O46" s="64"/>
      <c r="P46" s="64"/>
      <c r="Q46" s="64"/>
      <c r="R46" s="64"/>
      <c r="S46" s="64"/>
      <c r="T46" s="64"/>
      <c r="U46" s="64"/>
      <c r="V46" s="64"/>
      <c r="W46" s="64"/>
      <c r="X46" s="64"/>
      <c r="Y46" s="64"/>
    </row>
    <row r="47" spans="1:28" s="94" customFormat="1" ht="15" x14ac:dyDescent="0.2">
      <c r="A47" s="64"/>
      <c r="B47" s="64"/>
      <c r="C47" s="64"/>
      <c r="D47" s="64"/>
      <c r="E47" s="64"/>
      <c r="F47" s="64"/>
      <c r="G47" s="64"/>
      <c r="H47" s="64"/>
      <c r="I47" s="64"/>
      <c r="J47" s="64"/>
      <c r="K47" s="64"/>
      <c r="L47" s="64"/>
      <c r="M47" s="64"/>
      <c r="N47" s="64"/>
      <c r="O47" s="64"/>
      <c r="P47" s="64"/>
      <c r="Q47" s="64"/>
      <c r="R47" s="64"/>
      <c r="S47" s="64"/>
      <c r="T47" s="64"/>
      <c r="U47" s="64"/>
      <c r="V47" s="64"/>
      <c r="W47" s="64"/>
      <c r="X47" s="64"/>
      <c r="Y47" s="64"/>
    </row>
    <row r="48" spans="1:28" s="353" customFormat="1" ht="15.75" x14ac:dyDescent="0.25">
      <c r="A48" s="319" t="s">
        <v>0</v>
      </c>
      <c r="B48" s="319"/>
      <c r="C48" s="319"/>
      <c r="D48" s="319"/>
      <c r="E48" s="319"/>
      <c r="F48" s="319"/>
      <c r="G48" s="319"/>
      <c r="H48" s="319"/>
      <c r="I48" s="319"/>
      <c r="J48" s="319"/>
      <c r="K48" s="319"/>
      <c r="L48" s="319"/>
      <c r="M48" s="319"/>
      <c r="N48" s="319"/>
      <c r="O48" s="319"/>
      <c r="P48" s="319"/>
      <c r="Q48" s="319"/>
      <c r="R48" s="319"/>
      <c r="S48" s="319"/>
      <c r="T48" s="319"/>
      <c r="U48" s="319"/>
      <c r="V48" s="319"/>
      <c r="W48" s="319"/>
      <c r="X48" s="319"/>
      <c r="Y48" s="319"/>
    </row>
    <row r="49" spans="1:28" s="353" customFormat="1" ht="15.75" x14ac:dyDescent="0.25">
      <c r="A49" s="321" t="s">
        <v>421</v>
      </c>
      <c r="B49" s="321"/>
      <c r="C49" s="321"/>
      <c r="D49" s="321"/>
      <c r="E49" s="321"/>
      <c r="F49" s="321"/>
      <c r="G49" s="321"/>
      <c r="H49" s="321"/>
      <c r="I49" s="321"/>
      <c r="J49" s="321"/>
      <c r="K49" s="321"/>
      <c r="L49" s="321"/>
      <c r="M49" s="321"/>
      <c r="N49" s="321"/>
      <c r="O49" s="321"/>
      <c r="P49" s="321"/>
      <c r="Q49" s="321"/>
      <c r="R49" s="321"/>
      <c r="S49" s="321"/>
      <c r="T49" s="321"/>
      <c r="U49" s="321"/>
      <c r="V49" s="321"/>
      <c r="W49" s="321"/>
      <c r="X49" s="321"/>
      <c r="Y49" s="321"/>
    </row>
    <row r="50" spans="1:28" s="353" customFormat="1" ht="15.75" x14ac:dyDescent="0.25">
      <c r="A50" s="321" t="s">
        <v>370</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row>
    <row r="51" spans="1:28" s="94" customFormat="1" ht="13.5" thickBot="1" x14ac:dyDescent="0.25">
      <c r="E51" s="222"/>
      <c r="I51" s="222"/>
      <c r="M51" s="222"/>
    </row>
    <row r="52" spans="1:28" s="94" customFormat="1" ht="15" x14ac:dyDescent="0.2">
      <c r="E52" s="222"/>
      <c r="I52" s="222"/>
      <c r="M52" s="222"/>
      <c r="P52" s="439" t="s">
        <v>346</v>
      </c>
      <c r="Q52" s="440"/>
      <c r="R52" s="440"/>
      <c r="S52" s="440"/>
      <c r="T52" s="440"/>
      <c r="U52" s="440"/>
      <c r="V52" s="441"/>
      <c r="W52" s="261" t="s">
        <v>378</v>
      </c>
    </row>
    <row r="53" spans="1:28" s="90" customFormat="1" ht="62.45" customHeight="1" x14ac:dyDescent="0.25">
      <c r="A53" s="141" t="s">
        <v>1</v>
      </c>
      <c r="B53" s="217" t="s">
        <v>341</v>
      </c>
      <c r="C53" s="142" t="s">
        <v>419</v>
      </c>
      <c r="D53" s="142" t="s">
        <v>362</v>
      </c>
      <c r="E53" s="219"/>
      <c r="F53" s="142" t="s">
        <v>363</v>
      </c>
      <c r="G53" s="142" t="s">
        <v>391</v>
      </c>
      <c r="H53" s="142" t="s">
        <v>362</v>
      </c>
      <c r="I53" s="219"/>
      <c r="J53" s="142" t="s">
        <v>363</v>
      </c>
      <c r="K53" s="142" t="s">
        <v>420</v>
      </c>
      <c r="L53" s="142" t="s">
        <v>362</v>
      </c>
      <c r="M53" s="219"/>
      <c r="N53" s="142" t="s">
        <v>363</v>
      </c>
      <c r="O53" s="142" t="s">
        <v>255</v>
      </c>
      <c r="P53" s="142" t="s">
        <v>349</v>
      </c>
      <c r="Q53" s="142" t="s">
        <v>364</v>
      </c>
      <c r="R53" s="142" t="s">
        <v>368</v>
      </c>
      <c r="S53" s="142" t="s">
        <v>364</v>
      </c>
      <c r="T53" s="142" t="s">
        <v>369</v>
      </c>
      <c r="U53" s="142" t="s">
        <v>364</v>
      </c>
      <c r="V53" s="142" t="s">
        <v>353</v>
      </c>
      <c r="W53" s="142" t="s">
        <v>384</v>
      </c>
      <c r="Y53" s="142" t="s">
        <v>253</v>
      </c>
      <c r="Z53" s="140" t="s">
        <v>354</v>
      </c>
      <c r="AA53" s="140" t="s">
        <v>354</v>
      </c>
      <c r="AB53" s="140" t="s">
        <v>354</v>
      </c>
    </row>
    <row r="54" spans="1:28" x14ac:dyDescent="0.2">
      <c r="A54" s="117">
        <v>1</v>
      </c>
      <c r="B54" s="117" t="s">
        <v>88</v>
      </c>
      <c r="C54" s="263">
        <v>0</v>
      </c>
      <c r="D54" s="266">
        <f t="shared" ref="D54:D85" si="13">IFERROR((C54/$Y54),0)</f>
        <v>0</v>
      </c>
      <c r="E54" s="169"/>
      <c r="F54" s="119">
        <f t="shared" ref="F54:F85" si="14">IF(D$149,D54/D$149*100,0)</f>
        <v>0</v>
      </c>
      <c r="G54" s="263">
        <v>0</v>
      </c>
      <c r="H54" s="266">
        <f t="shared" ref="H54:H85" si="15">IFERROR((G54/$Y54),0)</f>
        <v>0</v>
      </c>
      <c r="I54" s="169"/>
      <c r="J54" s="119">
        <f t="shared" ref="J54:J85" si="16">IF(H$149,H54/H$149*100,0)</f>
        <v>0</v>
      </c>
      <c r="K54" s="263">
        <v>0</v>
      </c>
      <c r="L54" s="266">
        <f t="shared" ref="L54:L85" si="17">IFERROR((K54/$Y54),0)</f>
        <v>0</v>
      </c>
      <c r="M54" s="169"/>
      <c r="N54" s="119">
        <f t="shared" ref="N54:N85" si="18">IF(L$149,L54/L$149*100,0)</f>
        <v>0</v>
      </c>
      <c r="O54" s="263">
        <f t="shared" ref="O54:O85" si="19">(C54+G54+K54)</f>
        <v>0</v>
      </c>
      <c r="P54" s="263">
        <v>0</v>
      </c>
      <c r="Q54" s="119">
        <f t="shared" ref="Q54:Q85" si="20">IF($O54,P54/$O54*100,0)</f>
        <v>0</v>
      </c>
      <c r="R54" s="263">
        <v>0</v>
      </c>
      <c r="S54" s="119">
        <f t="shared" ref="S54:S85" si="21">IF($O54,R54/$O54*100,0)</f>
        <v>0</v>
      </c>
      <c r="T54" s="263">
        <v>0</v>
      </c>
      <c r="U54" s="119">
        <f t="shared" ref="U54:U85" si="22">IF($O54,T54/$O54*100,0)</f>
        <v>0</v>
      </c>
      <c r="V54" s="263">
        <v>0</v>
      </c>
      <c r="W54" s="263">
        <v>0</v>
      </c>
      <c r="X54" s="117"/>
      <c r="Y54" s="264">
        <v>0</v>
      </c>
      <c r="Z54" s="118">
        <f t="shared" ref="Z54:Z85" si="23">IF(C54,Y54,0)</f>
        <v>0</v>
      </c>
      <c r="AA54" s="118">
        <f t="shared" ref="AA54:AA85" si="24">IF(G54,Y54,0)</f>
        <v>0</v>
      </c>
      <c r="AB54" s="118">
        <f t="shared" ref="AB54:AB85" si="25">IF(K54,Y54,0)</f>
        <v>0</v>
      </c>
    </row>
    <row r="55" spans="1:28" x14ac:dyDescent="0.2">
      <c r="A55" s="114">
        <v>2</v>
      </c>
      <c r="B55" s="114" t="s">
        <v>89</v>
      </c>
      <c r="C55" s="115">
        <v>6776040</v>
      </c>
      <c r="D55" s="116">
        <f t="shared" si="13"/>
        <v>58.669552794493271</v>
      </c>
      <c r="F55" s="116">
        <f t="shared" si="14"/>
        <v>95.224995917048616</v>
      </c>
      <c r="G55" s="115">
        <v>2324800</v>
      </c>
      <c r="H55" s="116">
        <f t="shared" si="15"/>
        <v>20.129009913849085</v>
      </c>
      <c r="J55" s="116">
        <f t="shared" si="16"/>
        <v>21.78574011812066</v>
      </c>
      <c r="K55" s="115">
        <v>75284</v>
      </c>
      <c r="L55" s="116">
        <f t="shared" si="17"/>
        <v>0.65183774189358845</v>
      </c>
      <c r="N55" s="116">
        <f t="shared" si="18"/>
        <v>1.1566225336154687</v>
      </c>
      <c r="O55" s="115">
        <f t="shared" si="19"/>
        <v>9176124</v>
      </c>
      <c r="P55" s="115">
        <v>0</v>
      </c>
      <c r="Q55" s="116">
        <f t="shared" si="20"/>
        <v>0</v>
      </c>
      <c r="R55" s="115">
        <v>0</v>
      </c>
      <c r="S55" s="116">
        <f t="shared" si="21"/>
        <v>0</v>
      </c>
      <c r="T55" s="115">
        <v>0</v>
      </c>
      <c r="U55" s="116">
        <f t="shared" si="22"/>
        <v>0</v>
      </c>
      <c r="V55" s="115">
        <v>0</v>
      </c>
      <c r="W55" s="115">
        <v>14946113.720000001</v>
      </c>
      <c r="X55" s="114"/>
      <c r="Y55" s="115">
        <v>115495</v>
      </c>
      <c r="Z55" s="115">
        <f t="shared" si="23"/>
        <v>115495</v>
      </c>
      <c r="AA55" s="115">
        <f t="shared" si="24"/>
        <v>115495</v>
      </c>
      <c r="AB55" s="115">
        <f t="shared" si="25"/>
        <v>115495</v>
      </c>
    </row>
    <row r="56" spans="1:28" x14ac:dyDescent="0.2">
      <c r="A56" s="117">
        <v>3</v>
      </c>
      <c r="B56" s="117" t="s">
        <v>256</v>
      </c>
      <c r="C56" s="118">
        <v>0</v>
      </c>
      <c r="D56" s="119">
        <f t="shared" si="13"/>
        <v>0</v>
      </c>
      <c r="E56" s="169"/>
      <c r="F56" s="119">
        <f t="shared" si="14"/>
        <v>0</v>
      </c>
      <c r="G56" s="118">
        <v>3730952</v>
      </c>
      <c r="H56" s="119">
        <f t="shared" si="15"/>
        <v>250.433078265539</v>
      </c>
      <c r="I56" s="169"/>
      <c r="J56" s="119">
        <f t="shared" si="16"/>
        <v>271.04512260785748</v>
      </c>
      <c r="K56" s="118">
        <v>1403386</v>
      </c>
      <c r="L56" s="119">
        <f t="shared" si="17"/>
        <v>94.199624110618871</v>
      </c>
      <c r="M56" s="169"/>
      <c r="N56" s="119">
        <f t="shared" si="18"/>
        <v>167.14805066048979</v>
      </c>
      <c r="O56" s="118">
        <f t="shared" si="19"/>
        <v>5134338</v>
      </c>
      <c r="P56" s="118">
        <v>26555</v>
      </c>
      <c r="Q56" s="119">
        <f t="shared" si="20"/>
        <v>0.51720397059952028</v>
      </c>
      <c r="R56" s="118">
        <v>856920</v>
      </c>
      <c r="S56" s="119">
        <f t="shared" si="21"/>
        <v>16.689980285676555</v>
      </c>
      <c r="T56" s="118">
        <v>0</v>
      </c>
      <c r="U56" s="119">
        <f t="shared" si="22"/>
        <v>0</v>
      </c>
      <c r="V56" s="118">
        <v>1026684</v>
      </c>
      <c r="W56" s="118">
        <v>9504057.0300000012</v>
      </c>
      <c r="X56" s="117"/>
      <c r="Y56" s="118">
        <v>14898</v>
      </c>
      <c r="Z56" s="118">
        <f t="shared" si="23"/>
        <v>0</v>
      </c>
      <c r="AA56" s="118">
        <f t="shared" si="24"/>
        <v>14898</v>
      </c>
      <c r="AB56" s="118">
        <f t="shared" si="25"/>
        <v>14898</v>
      </c>
    </row>
    <row r="57" spans="1:28" x14ac:dyDescent="0.2">
      <c r="A57" s="114">
        <v>4</v>
      </c>
      <c r="B57" s="114" t="s">
        <v>91</v>
      </c>
      <c r="C57" s="115">
        <v>1041141</v>
      </c>
      <c r="D57" s="116">
        <f t="shared" si="13"/>
        <v>78.499660710246545</v>
      </c>
      <c r="F57" s="116">
        <f t="shared" si="14"/>
        <v>127.41071841482565</v>
      </c>
      <c r="G57" s="115">
        <v>215114</v>
      </c>
      <c r="H57" s="116">
        <f t="shared" si="15"/>
        <v>16.219105783005354</v>
      </c>
      <c r="J57" s="116">
        <f t="shared" si="16"/>
        <v>17.554028988467799</v>
      </c>
      <c r="K57" s="115">
        <v>1180395</v>
      </c>
      <c r="L57" s="116">
        <f t="shared" si="17"/>
        <v>88.999095227324133</v>
      </c>
      <c r="N57" s="116">
        <f t="shared" si="18"/>
        <v>157.92021909053028</v>
      </c>
      <c r="O57" s="115">
        <f t="shared" si="19"/>
        <v>2436650</v>
      </c>
      <c r="P57" s="115">
        <v>1389924</v>
      </c>
      <c r="Q57" s="116">
        <f t="shared" si="20"/>
        <v>57.042414790798844</v>
      </c>
      <c r="R57" s="115">
        <v>0</v>
      </c>
      <c r="S57" s="116">
        <f t="shared" si="21"/>
        <v>0</v>
      </c>
      <c r="T57" s="115">
        <v>0</v>
      </c>
      <c r="U57" s="116">
        <f t="shared" si="22"/>
        <v>0</v>
      </c>
      <c r="V57" s="115">
        <v>3030408</v>
      </c>
      <c r="W57" s="115">
        <v>2987459.22</v>
      </c>
      <c r="X57" s="114"/>
      <c r="Y57" s="115">
        <v>13263</v>
      </c>
      <c r="Z57" s="115">
        <f t="shared" si="23"/>
        <v>13263</v>
      </c>
      <c r="AA57" s="115">
        <f t="shared" si="24"/>
        <v>13263</v>
      </c>
      <c r="AB57" s="115">
        <f t="shared" si="25"/>
        <v>13263</v>
      </c>
    </row>
    <row r="58" spans="1:28" x14ac:dyDescent="0.2">
      <c r="A58" s="117">
        <v>5</v>
      </c>
      <c r="B58" s="117" t="s">
        <v>92</v>
      </c>
      <c r="C58" s="118">
        <v>0</v>
      </c>
      <c r="D58" s="119">
        <f t="shared" si="13"/>
        <v>0</v>
      </c>
      <c r="E58" s="169"/>
      <c r="F58" s="119">
        <f t="shared" si="14"/>
        <v>0</v>
      </c>
      <c r="G58" s="118">
        <v>0</v>
      </c>
      <c r="H58" s="119">
        <f t="shared" si="15"/>
        <v>0</v>
      </c>
      <c r="I58" s="169"/>
      <c r="J58" s="119">
        <f t="shared" si="16"/>
        <v>0</v>
      </c>
      <c r="K58" s="118">
        <v>0</v>
      </c>
      <c r="L58" s="119">
        <f t="shared" si="17"/>
        <v>0</v>
      </c>
      <c r="M58" s="169"/>
      <c r="N58" s="119">
        <f t="shared" si="18"/>
        <v>0</v>
      </c>
      <c r="O58" s="118">
        <f t="shared" si="19"/>
        <v>0</v>
      </c>
      <c r="P58" s="118">
        <v>0</v>
      </c>
      <c r="Q58" s="123">
        <f t="shared" si="20"/>
        <v>0</v>
      </c>
      <c r="R58" s="118">
        <v>0</v>
      </c>
      <c r="S58" s="123">
        <f t="shared" si="21"/>
        <v>0</v>
      </c>
      <c r="T58" s="118">
        <v>0</v>
      </c>
      <c r="U58" s="123">
        <f t="shared" si="22"/>
        <v>0</v>
      </c>
      <c r="V58" s="118">
        <v>0</v>
      </c>
      <c r="W58" s="118">
        <v>0</v>
      </c>
      <c r="X58" s="117"/>
      <c r="Y58" s="118">
        <v>0</v>
      </c>
      <c r="Z58" s="118">
        <f t="shared" si="23"/>
        <v>0</v>
      </c>
      <c r="AA58" s="118">
        <f t="shared" si="24"/>
        <v>0</v>
      </c>
      <c r="AB58" s="118">
        <f t="shared" si="25"/>
        <v>0</v>
      </c>
    </row>
    <row r="59" spans="1:28" x14ac:dyDescent="0.2">
      <c r="A59" s="114">
        <v>6</v>
      </c>
      <c r="B59" s="114" t="s">
        <v>93</v>
      </c>
      <c r="C59" s="115">
        <v>0</v>
      </c>
      <c r="D59" s="116">
        <f t="shared" si="13"/>
        <v>0</v>
      </c>
      <c r="F59" s="116">
        <f t="shared" si="14"/>
        <v>0</v>
      </c>
      <c r="G59" s="115">
        <v>1801521</v>
      </c>
      <c r="H59" s="116">
        <f t="shared" si="15"/>
        <v>108.95857021894278</v>
      </c>
      <c r="J59" s="116">
        <f t="shared" si="16"/>
        <v>117.92647053140529</v>
      </c>
      <c r="K59" s="115">
        <v>779367</v>
      </c>
      <c r="L59" s="116">
        <f t="shared" si="17"/>
        <v>47.137232369662513</v>
      </c>
      <c r="N59" s="116">
        <f t="shared" si="18"/>
        <v>83.640424030433707</v>
      </c>
      <c r="O59" s="115">
        <f t="shared" si="19"/>
        <v>2580888</v>
      </c>
      <c r="P59" s="115">
        <v>13005</v>
      </c>
      <c r="Q59" s="249">
        <f t="shared" si="20"/>
        <v>0.50389633335503126</v>
      </c>
      <c r="R59" s="115">
        <v>0</v>
      </c>
      <c r="S59" s="249">
        <f t="shared" si="21"/>
        <v>0</v>
      </c>
      <c r="T59" s="115">
        <v>0</v>
      </c>
      <c r="U59" s="249">
        <f t="shared" si="22"/>
        <v>0</v>
      </c>
      <c r="V59" s="115">
        <v>664732</v>
      </c>
      <c r="W59" s="115">
        <v>2408720.58</v>
      </c>
      <c r="X59" s="114"/>
      <c r="Y59" s="115">
        <v>16534</v>
      </c>
      <c r="Z59" s="115">
        <f t="shared" si="23"/>
        <v>0</v>
      </c>
      <c r="AA59" s="115">
        <f t="shared" si="24"/>
        <v>16534</v>
      </c>
      <c r="AB59" s="115">
        <f t="shared" si="25"/>
        <v>16534</v>
      </c>
    </row>
    <row r="60" spans="1:28" x14ac:dyDescent="0.2">
      <c r="A60" s="117">
        <v>7</v>
      </c>
      <c r="B60" s="117" t="s">
        <v>94</v>
      </c>
      <c r="C60" s="118">
        <v>103073263</v>
      </c>
      <c r="D60" s="119">
        <f t="shared" si="13"/>
        <v>427.18825196967873</v>
      </c>
      <c r="E60" s="169"/>
      <c r="F60" s="119">
        <f t="shared" si="14"/>
        <v>693.35792778434006</v>
      </c>
      <c r="G60" s="118">
        <v>17954727</v>
      </c>
      <c r="H60" s="119">
        <f t="shared" si="15"/>
        <v>74.413560010444172</v>
      </c>
      <c r="I60" s="169"/>
      <c r="J60" s="119">
        <f t="shared" si="16"/>
        <v>80.538212589201038</v>
      </c>
      <c r="K60" s="118">
        <v>18401762</v>
      </c>
      <c r="L60" s="119">
        <f t="shared" si="17"/>
        <v>76.266301397114589</v>
      </c>
      <c r="M60" s="169"/>
      <c r="N60" s="119">
        <f t="shared" si="18"/>
        <v>135.32711759702309</v>
      </c>
      <c r="O60" s="118">
        <f t="shared" si="19"/>
        <v>139429752</v>
      </c>
      <c r="P60" s="118">
        <v>35613666</v>
      </c>
      <c r="Q60" s="123">
        <f t="shared" si="20"/>
        <v>25.542372046964552</v>
      </c>
      <c r="R60" s="118">
        <v>2007945</v>
      </c>
      <c r="S60" s="123">
        <f t="shared" si="21"/>
        <v>1.4401122939672157</v>
      </c>
      <c r="T60" s="118">
        <v>1681021</v>
      </c>
      <c r="U60" s="123">
        <f t="shared" si="22"/>
        <v>1.2056400989653917</v>
      </c>
      <c r="V60" s="118">
        <v>24523774</v>
      </c>
      <c r="W60" s="118">
        <v>5362918.6799999988</v>
      </c>
      <c r="X60" s="117"/>
      <c r="Y60" s="118">
        <v>241283</v>
      </c>
      <c r="Z60" s="118">
        <f t="shared" si="23"/>
        <v>241283</v>
      </c>
      <c r="AA60" s="118">
        <f t="shared" si="24"/>
        <v>241283</v>
      </c>
      <c r="AB60" s="118">
        <f t="shared" si="25"/>
        <v>241283</v>
      </c>
    </row>
    <row r="61" spans="1:28" x14ac:dyDescent="0.2">
      <c r="A61" s="114">
        <v>8</v>
      </c>
      <c r="B61" s="114" t="s">
        <v>95</v>
      </c>
      <c r="C61" s="115">
        <v>150015</v>
      </c>
      <c r="D61" s="116">
        <f t="shared" si="13"/>
        <v>1.9292548676663495</v>
      </c>
      <c r="F61" s="116">
        <f t="shared" si="14"/>
        <v>3.1313224346533226</v>
      </c>
      <c r="G61" s="115">
        <v>2686839</v>
      </c>
      <c r="H61" s="116">
        <f t="shared" si="15"/>
        <v>34.553859409964247</v>
      </c>
      <c r="J61" s="116">
        <f t="shared" si="16"/>
        <v>37.39783548249104</v>
      </c>
      <c r="K61" s="115">
        <v>2280621</v>
      </c>
      <c r="L61" s="116">
        <f t="shared" si="17"/>
        <v>29.329728130867565</v>
      </c>
      <c r="N61" s="116">
        <f t="shared" si="18"/>
        <v>52.042743585895145</v>
      </c>
      <c r="O61" s="115">
        <f t="shared" si="19"/>
        <v>5117475</v>
      </c>
      <c r="P61" s="115">
        <v>20550</v>
      </c>
      <c r="Q61" s="249">
        <f t="shared" si="20"/>
        <v>0.40156522503773834</v>
      </c>
      <c r="R61" s="115">
        <v>59395</v>
      </c>
      <c r="S61" s="249">
        <f t="shared" si="21"/>
        <v>1.1606309752368111</v>
      </c>
      <c r="T61" s="115">
        <v>0</v>
      </c>
      <c r="U61" s="249">
        <f t="shared" si="22"/>
        <v>0</v>
      </c>
      <c r="V61" s="115">
        <v>2109442</v>
      </c>
      <c r="W61" s="115">
        <v>21997513.920000002</v>
      </c>
      <c r="X61" s="114"/>
      <c r="Y61" s="115">
        <v>77758</v>
      </c>
      <c r="Z61" s="115">
        <f t="shared" si="23"/>
        <v>77758</v>
      </c>
      <c r="AA61" s="115">
        <f t="shared" si="24"/>
        <v>77758</v>
      </c>
      <c r="AB61" s="115">
        <f t="shared" si="25"/>
        <v>77758</v>
      </c>
    </row>
    <row r="62" spans="1:28" x14ac:dyDescent="0.2">
      <c r="A62" s="117">
        <v>9</v>
      </c>
      <c r="B62" s="117" t="s">
        <v>96</v>
      </c>
      <c r="C62" s="118">
        <v>0</v>
      </c>
      <c r="D62" s="119">
        <f t="shared" si="13"/>
        <v>0</v>
      </c>
      <c r="E62" s="169"/>
      <c r="F62" s="119">
        <f t="shared" si="14"/>
        <v>0</v>
      </c>
      <c r="G62" s="118">
        <v>1157044</v>
      </c>
      <c r="H62" s="119">
        <f t="shared" si="15"/>
        <v>273.66225165562912</v>
      </c>
      <c r="I62" s="169"/>
      <c r="J62" s="119">
        <f t="shared" si="16"/>
        <v>296.18618701197835</v>
      </c>
      <c r="K62" s="118">
        <v>349519</v>
      </c>
      <c r="L62" s="119">
        <f t="shared" si="17"/>
        <v>82.667691579943238</v>
      </c>
      <c r="M62" s="169"/>
      <c r="N62" s="119">
        <f t="shared" si="18"/>
        <v>146.68576048630388</v>
      </c>
      <c r="O62" s="118">
        <f t="shared" si="19"/>
        <v>1506563</v>
      </c>
      <c r="P62" s="118">
        <v>11000</v>
      </c>
      <c r="Q62" s="123">
        <f t="shared" si="20"/>
        <v>0.73013873299689425</v>
      </c>
      <c r="R62" s="118">
        <v>0</v>
      </c>
      <c r="S62" s="123">
        <f t="shared" si="21"/>
        <v>0</v>
      </c>
      <c r="T62" s="118">
        <v>0</v>
      </c>
      <c r="U62" s="123">
        <f t="shared" si="22"/>
        <v>0</v>
      </c>
      <c r="V62" s="118">
        <v>0</v>
      </c>
      <c r="W62" s="118">
        <v>2814934.87</v>
      </c>
      <c r="X62" s="117"/>
      <c r="Y62" s="118">
        <v>4228</v>
      </c>
      <c r="Z62" s="118">
        <f t="shared" si="23"/>
        <v>0</v>
      </c>
      <c r="AA62" s="118">
        <f t="shared" si="24"/>
        <v>4228</v>
      </c>
      <c r="AB62" s="118">
        <f t="shared" si="25"/>
        <v>4228</v>
      </c>
    </row>
    <row r="63" spans="1:28" x14ac:dyDescent="0.2">
      <c r="A63" s="114">
        <v>10</v>
      </c>
      <c r="B63" s="114" t="s">
        <v>97</v>
      </c>
      <c r="C63" s="115">
        <v>0</v>
      </c>
      <c r="D63" s="116">
        <f t="shared" si="13"/>
        <v>0</v>
      </c>
      <c r="F63" s="116">
        <f t="shared" si="14"/>
        <v>0</v>
      </c>
      <c r="G63" s="115">
        <v>9946445</v>
      </c>
      <c r="H63" s="116">
        <f t="shared" si="15"/>
        <v>124.41921118797143</v>
      </c>
      <c r="J63" s="116">
        <f t="shared" si="16"/>
        <v>134.65960880558779</v>
      </c>
      <c r="K63" s="115">
        <v>1850343</v>
      </c>
      <c r="L63" s="116">
        <f t="shared" si="17"/>
        <v>23.145778867443052</v>
      </c>
      <c r="N63" s="116">
        <f t="shared" si="18"/>
        <v>41.069928412546062</v>
      </c>
      <c r="O63" s="115">
        <f t="shared" si="19"/>
        <v>11796788</v>
      </c>
      <c r="P63" s="115">
        <v>44865</v>
      </c>
      <c r="Q63" s="249">
        <f t="shared" si="20"/>
        <v>0.38031538754447397</v>
      </c>
      <c r="R63" s="115">
        <v>0</v>
      </c>
      <c r="S63" s="249">
        <f t="shared" si="21"/>
        <v>0</v>
      </c>
      <c r="T63" s="115">
        <v>0</v>
      </c>
      <c r="U63" s="249">
        <f t="shared" si="22"/>
        <v>0</v>
      </c>
      <c r="V63" s="115">
        <v>2462181</v>
      </c>
      <c r="W63" s="115">
        <v>9869860.7100000009</v>
      </c>
      <c r="X63" s="114"/>
      <c r="Y63" s="115">
        <v>79943</v>
      </c>
      <c r="Z63" s="115">
        <f t="shared" si="23"/>
        <v>0</v>
      </c>
      <c r="AA63" s="115">
        <f t="shared" si="24"/>
        <v>79943</v>
      </c>
      <c r="AB63" s="115">
        <f t="shared" si="25"/>
        <v>79943</v>
      </c>
    </row>
    <row r="64" spans="1:28" x14ac:dyDescent="0.2">
      <c r="A64" s="117">
        <v>11</v>
      </c>
      <c r="B64" s="117" t="s">
        <v>257</v>
      </c>
      <c r="C64" s="118">
        <v>10614</v>
      </c>
      <c r="D64" s="119">
        <f t="shared" si="13"/>
        <v>1.6861000794281176</v>
      </c>
      <c r="E64" s="169"/>
      <c r="F64" s="119">
        <f t="shared" si="14"/>
        <v>2.7366643434573428</v>
      </c>
      <c r="G64" s="118">
        <v>1330374</v>
      </c>
      <c r="H64" s="119">
        <f t="shared" si="15"/>
        <v>211.33820492454328</v>
      </c>
      <c r="I64" s="169"/>
      <c r="J64" s="119">
        <f t="shared" si="16"/>
        <v>228.73252232582448</v>
      </c>
      <c r="K64" s="118">
        <v>1047773</v>
      </c>
      <c r="L64" s="119">
        <f t="shared" si="17"/>
        <v>166.44527402700555</v>
      </c>
      <c r="M64" s="169"/>
      <c r="N64" s="119">
        <f t="shared" si="18"/>
        <v>295.34091412715992</v>
      </c>
      <c r="O64" s="118">
        <f t="shared" si="19"/>
        <v>2388761</v>
      </c>
      <c r="P64" s="118">
        <v>9570</v>
      </c>
      <c r="Q64" s="123">
        <f t="shared" si="20"/>
        <v>0.40062609863439669</v>
      </c>
      <c r="R64" s="118">
        <v>0</v>
      </c>
      <c r="S64" s="123">
        <f t="shared" si="21"/>
        <v>0</v>
      </c>
      <c r="T64" s="118">
        <v>417306</v>
      </c>
      <c r="U64" s="123">
        <f t="shared" si="22"/>
        <v>17.469558486596188</v>
      </c>
      <c r="V64" s="118">
        <v>1331852</v>
      </c>
      <c r="W64" s="118">
        <v>6577677.3099999996</v>
      </c>
      <c r="X64" s="117"/>
      <c r="Y64" s="118">
        <v>6295</v>
      </c>
      <c r="Z64" s="118">
        <f t="shared" si="23"/>
        <v>6295</v>
      </c>
      <c r="AA64" s="118">
        <f t="shared" si="24"/>
        <v>6295</v>
      </c>
      <c r="AB64" s="118">
        <f t="shared" si="25"/>
        <v>6295</v>
      </c>
    </row>
    <row r="65" spans="1:28" x14ac:dyDescent="0.2">
      <c r="A65" s="114">
        <v>12</v>
      </c>
      <c r="B65" s="114" t="s">
        <v>99</v>
      </c>
      <c r="C65" s="115">
        <v>0</v>
      </c>
      <c r="D65" s="116">
        <f t="shared" si="13"/>
        <v>0</v>
      </c>
      <c r="F65" s="116">
        <f t="shared" si="14"/>
        <v>0</v>
      </c>
      <c r="G65" s="115">
        <v>1000759</v>
      </c>
      <c r="H65" s="116">
        <f t="shared" si="15"/>
        <v>29.864488212473887</v>
      </c>
      <c r="J65" s="116">
        <f t="shared" si="16"/>
        <v>32.322502782911187</v>
      </c>
      <c r="K65" s="115">
        <v>2140222</v>
      </c>
      <c r="L65" s="116">
        <f t="shared" si="17"/>
        <v>63.868158758579526</v>
      </c>
      <c r="N65" s="116">
        <f t="shared" si="18"/>
        <v>113.32782202225202</v>
      </c>
      <c r="O65" s="115">
        <f t="shared" si="19"/>
        <v>3140981</v>
      </c>
      <c r="P65" s="115">
        <v>486486</v>
      </c>
      <c r="Q65" s="249">
        <f t="shared" si="20"/>
        <v>15.488345838449835</v>
      </c>
      <c r="R65" s="115">
        <v>0</v>
      </c>
      <c r="S65" s="249">
        <f t="shared" si="21"/>
        <v>0</v>
      </c>
      <c r="T65" s="115">
        <v>0</v>
      </c>
      <c r="U65" s="249">
        <f t="shared" si="22"/>
        <v>0</v>
      </c>
      <c r="V65" s="115">
        <v>311476</v>
      </c>
      <c r="W65" s="115">
        <v>10564485.379999999</v>
      </c>
      <c r="X65" s="114"/>
      <c r="Y65" s="115">
        <v>33510</v>
      </c>
      <c r="Z65" s="115">
        <f t="shared" si="23"/>
        <v>0</v>
      </c>
      <c r="AA65" s="115">
        <f t="shared" si="24"/>
        <v>33510</v>
      </c>
      <c r="AB65" s="115">
        <f t="shared" si="25"/>
        <v>33510</v>
      </c>
    </row>
    <row r="66" spans="1:28" x14ac:dyDescent="0.2">
      <c r="A66" s="117">
        <v>13</v>
      </c>
      <c r="B66" s="117" t="s">
        <v>100</v>
      </c>
      <c r="C66" s="118">
        <v>50049</v>
      </c>
      <c r="D66" s="119">
        <f t="shared" si="13"/>
        <v>3.2362754607177497</v>
      </c>
      <c r="E66" s="169"/>
      <c r="F66" s="119">
        <f t="shared" si="14"/>
        <v>5.2527129124839282</v>
      </c>
      <c r="G66" s="118">
        <v>2103093</v>
      </c>
      <c r="H66" s="119">
        <f t="shared" si="15"/>
        <v>135.99049466537343</v>
      </c>
      <c r="I66" s="169"/>
      <c r="J66" s="119">
        <f t="shared" si="16"/>
        <v>147.18327369276847</v>
      </c>
      <c r="K66" s="118">
        <v>1392587</v>
      </c>
      <c r="L66" s="119">
        <f t="shared" si="17"/>
        <v>90.047655997413514</v>
      </c>
      <c r="M66" s="169"/>
      <c r="N66" s="119">
        <f t="shared" si="18"/>
        <v>159.78078796619462</v>
      </c>
      <c r="O66" s="118">
        <f t="shared" si="19"/>
        <v>3545729</v>
      </c>
      <c r="P66" s="118">
        <v>1574</v>
      </c>
      <c r="Q66" s="123">
        <f t="shared" si="20"/>
        <v>4.4391435442471774E-2</v>
      </c>
      <c r="R66" s="118">
        <v>0</v>
      </c>
      <c r="S66" s="123">
        <f t="shared" si="21"/>
        <v>0</v>
      </c>
      <c r="T66" s="118">
        <v>0</v>
      </c>
      <c r="U66" s="123">
        <f t="shared" si="22"/>
        <v>0</v>
      </c>
      <c r="V66" s="118">
        <v>959518</v>
      </c>
      <c r="W66" s="118">
        <v>5890800.3200000003</v>
      </c>
      <c r="X66" s="117"/>
      <c r="Y66" s="118">
        <v>15465</v>
      </c>
      <c r="Z66" s="118">
        <f t="shared" si="23"/>
        <v>15465</v>
      </c>
      <c r="AA66" s="118">
        <f t="shared" si="24"/>
        <v>15465</v>
      </c>
      <c r="AB66" s="118">
        <f t="shared" si="25"/>
        <v>15465</v>
      </c>
    </row>
    <row r="67" spans="1:28" x14ac:dyDescent="0.2">
      <c r="A67" s="114">
        <v>14</v>
      </c>
      <c r="B67" s="114" t="s">
        <v>101</v>
      </c>
      <c r="C67" s="115">
        <v>5070015</v>
      </c>
      <c r="D67" s="116">
        <f t="shared" si="13"/>
        <v>260.88376041988266</v>
      </c>
      <c r="F67" s="116">
        <f t="shared" si="14"/>
        <v>423.43351598104135</v>
      </c>
      <c r="G67" s="115">
        <v>3518732</v>
      </c>
      <c r="H67" s="116">
        <f t="shared" si="15"/>
        <v>181.06061541628074</v>
      </c>
      <c r="J67" s="116">
        <f t="shared" si="16"/>
        <v>195.96291769781368</v>
      </c>
      <c r="K67" s="115">
        <v>2936047</v>
      </c>
      <c r="L67" s="116">
        <f t="shared" si="17"/>
        <v>151.07785324688689</v>
      </c>
      <c r="N67" s="116">
        <f t="shared" si="18"/>
        <v>268.07292392732654</v>
      </c>
      <c r="O67" s="115">
        <f t="shared" si="19"/>
        <v>11524794</v>
      </c>
      <c r="P67" s="115">
        <v>157500</v>
      </c>
      <c r="Q67" s="249">
        <f t="shared" si="20"/>
        <v>1.3666187872859159</v>
      </c>
      <c r="R67" s="115">
        <v>0</v>
      </c>
      <c r="S67" s="249">
        <f t="shared" si="21"/>
        <v>0</v>
      </c>
      <c r="T67" s="115">
        <v>0</v>
      </c>
      <c r="U67" s="249">
        <f t="shared" si="22"/>
        <v>0</v>
      </c>
      <c r="V67" s="115">
        <v>857518</v>
      </c>
      <c r="W67" s="115">
        <v>16503621.809999999</v>
      </c>
      <c r="X67" s="114"/>
      <c r="Y67" s="115">
        <v>19434</v>
      </c>
      <c r="Z67" s="115">
        <f t="shared" si="23"/>
        <v>19434</v>
      </c>
      <c r="AA67" s="115">
        <f t="shared" si="24"/>
        <v>19434</v>
      </c>
      <c r="AB67" s="115">
        <f t="shared" si="25"/>
        <v>19434</v>
      </c>
    </row>
    <row r="68" spans="1:28" x14ac:dyDescent="0.2">
      <c r="A68" s="117">
        <v>15</v>
      </c>
      <c r="B68" s="117" t="s">
        <v>102</v>
      </c>
      <c r="C68" s="118">
        <v>0</v>
      </c>
      <c r="D68" s="119">
        <f t="shared" si="13"/>
        <v>0</v>
      </c>
      <c r="E68" s="169"/>
      <c r="F68" s="119">
        <f t="shared" si="14"/>
        <v>0</v>
      </c>
      <c r="G68" s="118">
        <v>0</v>
      </c>
      <c r="H68" s="119">
        <f t="shared" si="15"/>
        <v>0</v>
      </c>
      <c r="I68" s="169"/>
      <c r="J68" s="119">
        <f t="shared" si="16"/>
        <v>0</v>
      </c>
      <c r="K68" s="118">
        <v>0</v>
      </c>
      <c r="L68" s="119">
        <f t="shared" si="17"/>
        <v>0</v>
      </c>
      <c r="M68" s="169"/>
      <c r="N68" s="119">
        <f t="shared" si="18"/>
        <v>0</v>
      </c>
      <c r="O68" s="118">
        <f t="shared" si="19"/>
        <v>0</v>
      </c>
      <c r="P68" s="118">
        <v>0</v>
      </c>
      <c r="Q68" s="123">
        <f t="shared" si="20"/>
        <v>0</v>
      </c>
      <c r="R68" s="118">
        <v>0</v>
      </c>
      <c r="S68" s="123">
        <f t="shared" si="21"/>
        <v>0</v>
      </c>
      <c r="T68" s="118">
        <v>0</v>
      </c>
      <c r="U68" s="123">
        <f t="shared" si="22"/>
        <v>0</v>
      </c>
      <c r="V68" s="118">
        <v>0</v>
      </c>
      <c r="W68" s="118">
        <v>0</v>
      </c>
      <c r="X68" s="117"/>
      <c r="Y68" s="118">
        <v>0</v>
      </c>
      <c r="Z68" s="118">
        <f t="shared" si="23"/>
        <v>0</v>
      </c>
      <c r="AA68" s="118">
        <f t="shared" si="24"/>
        <v>0</v>
      </c>
      <c r="AB68" s="118">
        <f t="shared" si="25"/>
        <v>0</v>
      </c>
    </row>
    <row r="69" spans="1:28" x14ac:dyDescent="0.2">
      <c r="A69" s="114">
        <v>16</v>
      </c>
      <c r="B69" s="114" t="s">
        <v>103</v>
      </c>
      <c r="C69" s="115">
        <v>23964</v>
      </c>
      <c r="D69" s="116">
        <f t="shared" si="13"/>
        <v>0.42827271914931642</v>
      </c>
      <c r="F69" s="116">
        <f t="shared" si="14"/>
        <v>0.69511809771634725</v>
      </c>
      <c r="G69" s="115">
        <v>4229067</v>
      </c>
      <c r="H69" s="116">
        <f t="shared" si="15"/>
        <v>75.579787329103738</v>
      </c>
      <c r="J69" s="116">
        <f t="shared" si="16"/>
        <v>81.800426945083956</v>
      </c>
      <c r="K69" s="115">
        <v>2402330</v>
      </c>
      <c r="L69" s="116">
        <f t="shared" si="17"/>
        <v>42.933249932981859</v>
      </c>
      <c r="N69" s="116">
        <f t="shared" si="18"/>
        <v>76.180866989346796</v>
      </c>
      <c r="O69" s="115">
        <f t="shared" si="19"/>
        <v>6655361</v>
      </c>
      <c r="P69" s="115">
        <v>36208</v>
      </c>
      <c r="Q69" s="249">
        <f t="shared" si="20"/>
        <v>0.5440426146680849</v>
      </c>
      <c r="R69" s="115">
        <v>0</v>
      </c>
      <c r="S69" s="249">
        <f t="shared" si="21"/>
        <v>0</v>
      </c>
      <c r="T69" s="115">
        <v>0</v>
      </c>
      <c r="U69" s="249">
        <f t="shared" si="22"/>
        <v>0</v>
      </c>
      <c r="V69" s="115">
        <v>2082216</v>
      </c>
      <c r="W69" s="115">
        <v>11575039.279999999</v>
      </c>
      <c r="X69" s="114"/>
      <c r="Y69" s="115">
        <v>55955</v>
      </c>
      <c r="Z69" s="115">
        <f t="shared" si="23"/>
        <v>55955</v>
      </c>
      <c r="AA69" s="115">
        <f t="shared" si="24"/>
        <v>55955</v>
      </c>
      <c r="AB69" s="115">
        <f t="shared" si="25"/>
        <v>55955</v>
      </c>
    </row>
    <row r="70" spans="1:28" x14ac:dyDescent="0.2">
      <c r="A70" s="117">
        <v>17</v>
      </c>
      <c r="B70" s="117" t="s">
        <v>104</v>
      </c>
      <c r="C70" s="118">
        <v>491331</v>
      </c>
      <c r="D70" s="119">
        <f t="shared" si="13"/>
        <v>15.19549081462238</v>
      </c>
      <c r="E70" s="169"/>
      <c r="F70" s="119">
        <f t="shared" si="14"/>
        <v>24.663398336245383</v>
      </c>
      <c r="G70" s="118">
        <v>2689434</v>
      </c>
      <c r="H70" s="119">
        <f t="shared" si="15"/>
        <v>83.176656151419564</v>
      </c>
      <c r="I70" s="169"/>
      <c r="J70" s="119">
        <f t="shared" si="16"/>
        <v>90.022560601074503</v>
      </c>
      <c r="K70" s="118">
        <v>2720643</v>
      </c>
      <c r="L70" s="119">
        <f t="shared" si="17"/>
        <v>84.141863054370006</v>
      </c>
      <c r="M70" s="169"/>
      <c r="N70" s="119">
        <f t="shared" si="18"/>
        <v>149.30153406943816</v>
      </c>
      <c r="O70" s="118">
        <f t="shared" si="19"/>
        <v>5901408</v>
      </c>
      <c r="P70" s="118">
        <v>0</v>
      </c>
      <c r="Q70" s="123">
        <f t="shared" si="20"/>
        <v>0</v>
      </c>
      <c r="R70" s="118">
        <v>0</v>
      </c>
      <c r="S70" s="123">
        <f t="shared" si="21"/>
        <v>0</v>
      </c>
      <c r="T70" s="118">
        <v>0</v>
      </c>
      <c r="U70" s="123">
        <f t="shared" si="22"/>
        <v>0</v>
      </c>
      <c r="V70" s="118">
        <v>60179</v>
      </c>
      <c r="W70" s="118">
        <v>10349482.179999998</v>
      </c>
      <c r="X70" s="117"/>
      <c r="Y70" s="118">
        <v>32334</v>
      </c>
      <c r="Z70" s="118">
        <f t="shared" si="23"/>
        <v>32334</v>
      </c>
      <c r="AA70" s="118">
        <f t="shared" si="24"/>
        <v>32334</v>
      </c>
      <c r="AB70" s="118">
        <f t="shared" si="25"/>
        <v>32334</v>
      </c>
    </row>
    <row r="71" spans="1:28" x14ac:dyDescent="0.2">
      <c r="A71" s="114">
        <v>18</v>
      </c>
      <c r="B71" s="114" t="s">
        <v>105</v>
      </c>
      <c r="C71" s="115">
        <v>0</v>
      </c>
      <c r="D71" s="116">
        <f t="shared" si="13"/>
        <v>0</v>
      </c>
      <c r="F71" s="116">
        <f t="shared" si="14"/>
        <v>0</v>
      </c>
      <c r="G71" s="115">
        <v>853894</v>
      </c>
      <c r="H71" s="116">
        <f t="shared" si="15"/>
        <v>29.639834773855391</v>
      </c>
      <c r="J71" s="116">
        <f t="shared" si="16"/>
        <v>32.079359108615641</v>
      </c>
      <c r="K71" s="115">
        <v>1267868</v>
      </c>
      <c r="L71" s="116">
        <f t="shared" si="17"/>
        <v>44.009441493977576</v>
      </c>
      <c r="N71" s="116">
        <f t="shared" si="18"/>
        <v>78.090464010099936</v>
      </c>
      <c r="O71" s="115">
        <f t="shared" si="19"/>
        <v>2121762</v>
      </c>
      <c r="P71" s="115">
        <v>15525</v>
      </c>
      <c r="Q71" s="249">
        <f t="shared" si="20"/>
        <v>0.73170317877311408</v>
      </c>
      <c r="R71" s="115">
        <v>33084</v>
      </c>
      <c r="S71" s="249">
        <f t="shared" si="21"/>
        <v>1.5592700783594013</v>
      </c>
      <c r="T71" s="115">
        <v>0</v>
      </c>
      <c r="U71" s="249">
        <f t="shared" si="22"/>
        <v>0</v>
      </c>
      <c r="V71" s="115">
        <v>956357</v>
      </c>
      <c r="W71" s="115">
        <v>12509076.909999998</v>
      </c>
      <c r="X71" s="114"/>
      <c r="Y71" s="115">
        <v>28809</v>
      </c>
      <c r="Z71" s="115">
        <f t="shared" si="23"/>
        <v>0</v>
      </c>
      <c r="AA71" s="115">
        <f t="shared" si="24"/>
        <v>28809</v>
      </c>
      <c r="AB71" s="115">
        <f t="shared" si="25"/>
        <v>28809</v>
      </c>
    </row>
    <row r="72" spans="1:28" x14ac:dyDescent="0.2">
      <c r="A72" s="117">
        <v>19</v>
      </c>
      <c r="B72" s="117" t="s">
        <v>106</v>
      </c>
      <c r="C72" s="118">
        <v>0</v>
      </c>
      <c r="D72" s="119">
        <f t="shared" si="13"/>
        <v>0</v>
      </c>
      <c r="E72" s="169"/>
      <c r="F72" s="119">
        <f t="shared" si="14"/>
        <v>0</v>
      </c>
      <c r="G72" s="118">
        <v>530644</v>
      </c>
      <c r="H72" s="119">
        <f t="shared" si="15"/>
        <v>80.55928343707302</v>
      </c>
      <c r="I72" s="169"/>
      <c r="J72" s="119">
        <f t="shared" si="16"/>
        <v>87.189763459483245</v>
      </c>
      <c r="K72" s="118">
        <v>1517334</v>
      </c>
      <c r="L72" s="119">
        <f t="shared" si="17"/>
        <v>230.3528161530287</v>
      </c>
      <c r="M72" s="169"/>
      <c r="N72" s="119">
        <f t="shared" si="18"/>
        <v>408.73861809595678</v>
      </c>
      <c r="O72" s="118">
        <f t="shared" si="19"/>
        <v>2047978</v>
      </c>
      <c r="P72" s="118">
        <v>0</v>
      </c>
      <c r="Q72" s="123">
        <f t="shared" si="20"/>
        <v>0</v>
      </c>
      <c r="R72" s="118">
        <v>0</v>
      </c>
      <c r="S72" s="123">
        <f t="shared" si="21"/>
        <v>0</v>
      </c>
      <c r="T72" s="118">
        <v>0</v>
      </c>
      <c r="U72" s="123">
        <f t="shared" si="22"/>
        <v>0</v>
      </c>
      <c r="V72" s="118">
        <v>3973650</v>
      </c>
      <c r="W72" s="118">
        <v>1725041.0199999998</v>
      </c>
      <c r="X72" s="117"/>
      <c r="Y72" s="118">
        <v>6587</v>
      </c>
      <c r="Z72" s="118">
        <f t="shared" si="23"/>
        <v>0</v>
      </c>
      <c r="AA72" s="118">
        <f t="shared" si="24"/>
        <v>6587</v>
      </c>
      <c r="AB72" s="118">
        <f t="shared" si="25"/>
        <v>6587</v>
      </c>
    </row>
    <row r="73" spans="1:28" x14ac:dyDescent="0.2">
      <c r="A73" s="114">
        <v>20</v>
      </c>
      <c r="B73" s="114" t="s">
        <v>107</v>
      </c>
      <c r="C73" s="115">
        <v>0</v>
      </c>
      <c r="D73" s="116">
        <f t="shared" si="13"/>
        <v>0</v>
      </c>
      <c r="F73" s="116">
        <f t="shared" si="14"/>
        <v>0</v>
      </c>
      <c r="G73" s="115">
        <v>874053</v>
      </c>
      <c r="H73" s="116">
        <f t="shared" si="15"/>
        <v>76.450013119916036</v>
      </c>
      <c r="J73" s="116">
        <f t="shared" si="16"/>
        <v>82.742277190270585</v>
      </c>
      <c r="K73" s="115">
        <v>934966</v>
      </c>
      <c r="L73" s="116">
        <f t="shared" si="17"/>
        <v>81.777836088515699</v>
      </c>
      <c r="N73" s="116">
        <f t="shared" si="18"/>
        <v>145.10679865746494</v>
      </c>
      <c r="O73" s="115">
        <f t="shared" si="19"/>
        <v>1809019</v>
      </c>
      <c r="P73" s="115">
        <v>15950</v>
      </c>
      <c r="Q73" s="249">
        <f t="shared" si="20"/>
        <v>0.88169333765980351</v>
      </c>
      <c r="R73" s="115">
        <v>0</v>
      </c>
      <c r="S73" s="249">
        <f t="shared" si="21"/>
        <v>0</v>
      </c>
      <c r="T73" s="115">
        <v>0</v>
      </c>
      <c r="U73" s="249">
        <f t="shared" si="22"/>
        <v>0</v>
      </c>
      <c r="V73" s="115">
        <v>9473</v>
      </c>
      <c r="W73" s="115">
        <v>3372727.9500000007</v>
      </c>
      <c r="X73" s="114"/>
      <c r="Y73" s="115">
        <v>11433</v>
      </c>
      <c r="Z73" s="115">
        <f t="shared" si="23"/>
        <v>0</v>
      </c>
      <c r="AA73" s="115">
        <f t="shared" si="24"/>
        <v>11433</v>
      </c>
      <c r="AB73" s="115">
        <f t="shared" si="25"/>
        <v>11433</v>
      </c>
    </row>
    <row r="74" spans="1:28" x14ac:dyDescent="0.2">
      <c r="A74" s="117">
        <v>21</v>
      </c>
      <c r="B74" s="117" t="s">
        <v>108</v>
      </c>
      <c r="C74" s="118">
        <v>17151291</v>
      </c>
      <c r="D74" s="119">
        <f t="shared" si="13"/>
        <v>44.915363826343821</v>
      </c>
      <c r="E74" s="169"/>
      <c r="F74" s="119">
        <f t="shared" si="14"/>
        <v>72.900936401509256</v>
      </c>
      <c r="G74" s="118">
        <v>9122346</v>
      </c>
      <c r="H74" s="119">
        <f t="shared" si="15"/>
        <v>23.889367251700893</v>
      </c>
      <c r="I74" s="169"/>
      <c r="J74" s="119">
        <f t="shared" si="16"/>
        <v>25.855595916509621</v>
      </c>
      <c r="K74" s="118">
        <v>14061311</v>
      </c>
      <c r="L74" s="119">
        <f t="shared" si="17"/>
        <v>36.823402940360026</v>
      </c>
      <c r="M74" s="169"/>
      <c r="N74" s="119">
        <f t="shared" si="18"/>
        <v>65.339539072248741</v>
      </c>
      <c r="O74" s="118">
        <f t="shared" si="19"/>
        <v>40334948</v>
      </c>
      <c r="P74" s="118">
        <v>573479</v>
      </c>
      <c r="Q74" s="123">
        <f t="shared" si="20"/>
        <v>1.4217918416555291</v>
      </c>
      <c r="R74" s="118">
        <v>5430457</v>
      </c>
      <c r="S74" s="123">
        <f t="shared" si="21"/>
        <v>13.463403993975644</v>
      </c>
      <c r="T74" s="118">
        <v>96982</v>
      </c>
      <c r="U74" s="123">
        <f t="shared" si="22"/>
        <v>0.2404416140563761</v>
      </c>
      <c r="V74" s="118">
        <v>9469763</v>
      </c>
      <c r="W74" s="118">
        <v>30823885.049999997</v>
      </c>
      <c r="X74" s="117"/>
      <c r="Y74" s="118">
        <v>381858</v>
      </c>
      <c r="Z74" s="118">
        <f t="shared" si="23"/>
        <v>381858</v>
      </c>
      <c r="AA74" s="118">
        <f t="shared" si="24"/>
        <v>381858</v>
      </c>
      <c r="AB74" s="118">
        <f t="shared" si="25"/>
        <v>381858</v>
      </c>
    </row>
    <row r="75" spans="1:28" x14ac:dyDescent="0.2">
      <c r="A75" s="114">
        <v>22</v>
      </c>
      <c r="B75" s="114" t="s">
        <v>109</v>
      </c>
      <c r="C75" s="115">
        <v>0</v>
      </c>
      <c r="D75" s="116">
        <f t="shared" si="13"/>
        <v>0</v>
      </c>
      <c r="F75" s="116">
        <f t="shared" si="14"/>
        <v>0</v>
      </c>
      <c r="G75" s="115">
        <v>278433</v>
      </c>
      <c r="H75" s="116">
        <f t="shared" si="15"/>
        <v>18.149599113486733</v>
      </c>
      <c r="J75" s="116">
        <f t="shared" si="16"/>
        <v>19.643412727540653</v>
      </c>
      <c r="K75" s="115">
        <v>908780</v>
      </c>
      <c r="L75" s="116">
        <f t="shared" si="17"/>
        <v>59.238641548790824</v>
      </c>
      <c r="N75" s="116">
        <f t="shared" si="18"/>
        <v>105.11319500626011</v>
      </c>
      <c r="O75" s="115">
        <f t="shared" si="19"/>
        <v>1187213</v>
      </c>
      <c r="P75" s="115">
        <v>11000</v>
      </c>
      <c r="Q75" s="249">
        <f t="shared" si="20"/>
        <v>0.92653971949431158</v>
      </c>
      <c r="R75" s="115">
        <v>0</v>
      </c>
      <c r="S75" s="249">
        <f t="shared" si="21"/>
        <v>0</v>
      </c>
      <c r="T75" s="115">
        <v>0</v>
      </c>
      <c r="U75" s="249">
        <f t="shared" si="22"/>
        <v>0</v>
      </c>
      <c r="V75" s="115">
        <v>0</v>
      </c>
      <c r="W75" s="115">
        <v>3176084.77</v>
      </c>
      <c r="X75" s="114"/>
      <c r="Y75" s="115">
        <v>15341</v>
      </c>
      <c r="Z75" s="115">
        <f t="shared" si="23"/>
        <v>0</v>
      </c>
      <c r="AA75" s="115">
        <f t="shared" si="24"/>
        <v>15341</v>
      </c>
      <c r="AB75" s="115">
        <f t="shared" si="25"/>
        <v>15341</v>
      </c>
    </row>
    <row r="76" spans="1:28" x14ac:dyDescent="0.2">
      <c r="A76" s="117">
        <v>23</v>
      </c>
      <c r="B76" s="117" t="s">
        <v>110</v>
      </c>
      <c r="C76" s="118">
        <v>0</v>
      </c>
      <c r="D76" s="119">
        <f t="shared" si="13"/>
        <v>0</v>
      </c>
      <c r="E76" s="169"/>
      <c r="F76" s="119">
        <f t="shared" si="14"/>
        <v>0</v>
      </c>
      <c r="G76" s="118">
        <v>440000</v>
      </c>
      <c r="H76" s="119">
        <f t="shared" si="15"/>
        <v>89.686098654708516</v>
      </c>
      <c r="I76" s="169"/>
      <c r="J76" s="119">
        <f t="shared" si="16"/>
        <v>97.067766664236714</v>
      </c>
      <c r="K76" s="118">
        <v>159394</v>
      </c>
      <c r="L76" s="119">
        <f t="shared" si="17"/>
        <v>32.489604565837752</v>
      </c>
      <c r="M76" s="169"/>
      <c r="N76" s="119">
        <f t="shared" si="18"/>
        <v>57.64963630356732</v>
      </c>
      <c r="O76" s="118">
        <f t="shared" si="19"/>
        <v>599394</v>
      </c>
      <c r="P76" s="118">
        <v>14024</v>
      </c>
      <c r="Q76" s="123">
        <f t="shared" si="20"/>
        <v>2.3396964267243248</v>
      </c>
      <c r="R76" s="118">
        <v>0</v>
      </c>
      <c r="S76" s="123">
        <f t="shared" si="21"/>
        <v>0</v>
      </c>
      <c r="T76" s="118">
        <v>0</v>
      </c>
      <c r="U76" s="123">
        <f t="shared" si="22"/>
        <v>0</v>
      </c>
      <c r="V76" s="118">
        <v>14524</v>
      </c>
      <c r="W76" s="118">
        <v>1952319.8699999996</v>
      </c>
      <c r="X76" s="117"/>
      <c r="Y76" s="118">
        <v>4906</v>
      </c>
      <c r="Z76" s="118">
        <f t="shared" si="23"/>
        <v>0</v>
      </c>
      <c r="AA76" s="118">
        <f t="shared" si="24"/>
        <v>4906</v>
      </c>
      <c r="AB76" s="118">
        <f t="shared" si="25"/>
        <v>4906</v>
      </c>
    </row>
    <row r="77" spans="1:28" x14ac:dyDescent="0.2">
      <c r="A77" s="114">
        <v>24</v>
      </c>
      <c r="B77" s="114" t="s">
        <v>111</v>
      </c>
      <c r="C77" s="115">
        <v>0</v>
      </c>
      <c r="D77" s="116">
        <f t="shared" si="13"/>
        <v>0</v>
      </c>
      <c r="F77" s="116">
        <f t="shared" si="14"/>
        <v>0</v>
      </c>
      <c r="G77" s="115">
        <v>3004176</v>
      </c>
      <c r="H77" s="116">
        <f t="shared" si="15"/>
        <v>55.541348518182993</v>
      </c>
      <c r="J77" s="116">
        <f t="shared" si="16"/>
        <v>60.112712438707419</v>
      </c>
      <c r="K77" s="115">
        <v>1448491</v>
      </c>
      <c r="L77" s="116">
        <f t="shared" si="17"/>
        <v>26.779770378450333</v>
      </c>
      <c r="N77" s="116">
        <f t="shared" si="18"/>
        <v>47.518092117194676</v>
      </c>
      <c r="O77" s="115">
        <f t="shared" si="19"/>
        <v>4452667</v>
      </c>
      <c r="P77" s="115">
        <v>0</v>
      </c>
      <c r="Q77" s="249">
        <f t="shared" si="20"/>
        <v>0</v>
      </c>
      <c r="R77" s="115">
        <v>0</v>
      </c>
      <c r="S77" s="249">
        <f t="shared" si="21"/>
        <v>0</v>
      </c>
      <c r="T77" s="115">
        <v>0</v>
      </c>
      <c r="U77" s="249">
        <f t="shared" si="22"/>
        <v>0</v>
      </c>
      <c r="V77" s="115">
        <v>1637423</v>
      </c>
      <c r="W77" s="115">
        <v>8002566.7399999993</v>
      </c>
      <c r="X77" s="114"/>
      <c r="Y77" s="115">
        <v>54089</v>
      </c>
      <c r="Z77" s="115">
        <f t="shared" si="23"/>
        <v>0</v>
      </c>
      <c r="AA77" s="115">
        <f t="shared" si="24"/>
        <v>54089</v>
      </c>
      <c r="AB77" s="115">
        <f t="shared" si="25"/>
        <v>54089</v>
      </c>
    </row>
    <row r="78" spans="1:28" x14ac:dyDescent="0.2">
      <c r="A78" s="117">
        <v>25</v>
      </c>
      <c r="B78" s="117" t="s">
        <v>112</v>
      </c>
      <c r="C78" s="118">
        <v>0</v>
      </c>
      <c r="D78" s="119">
        <f t="shared" si="13"/>
        <v>0</v>
      </c>
      <c r="E78" s="169"/>
      <c r="F78" s="119">
        <f t="shared" si="14"/>
        <v>0</v>
      </c>
      <c r="G78" s="118">
        <v>1524867</v>
      </c>
      <c r="H78" s="119">
        <f t="shared" si="15"/>
        <v>154.38564341399211</v>
      </c>
      <c r="I78" s="169"/>
      <c r="J78" s="119">
        <f t="shared" si="16"/>
        <v>167.09244616507448</v>
      </c>
      <c r="K78" s="118">
        <v>1031847</v>
      </c>
      <c r="L78" s="119">
        <f t="shared" si="17"/>
        <v>104.46967702743748</v>
      </c>
      <c r="M78" s="169"/>
      <c r="N78" s="119">
        <f t="shared" si="18"/>
        <v>185.37125846448779</v>
      </c>
      <c r="O78" s="118">
        <f t="shared" si="19"/>
        <v>2556714</v>
      </c>
      <c r="P78" s="118">
        <v>11000</v>
      </c>
      <c r="Q78" s="123">
        <f t="shared" si="20"/>
        <v>0.43023975305802686</v>
      </c>
      <c r="R78" s="118">
        <v>0</v>
      </c>
      <c r="S78" s="123">
        <f t="shared" si="21"/>
        <v>0</v>
      </c>
      <c r="T78" s="118">
        <v>0</v>
      </c>
      <c r="U78" s="123">
        <f t="shared" si="22"/>
        <v>0</v>
      </c>
      <c r="V78" s="118">
        <v>1917</v>
      </c>
      <c r="W78" s="118">
        <v>2390218.3100000005</v>
      </c>
      <c r="X78" s="117"/>
      <c r="Y78" s="118">
        <v>9877</v>
      </c>
      <c r="Z78" s="118">
        <f t="shared" si="23"/>
        <v>0</v>
      </c>
      <c r="AA78" s="118">
        <f t="shared" si="24"/>
        <v>9877</v>
      </c>
      <c r="AB78" s="118">
        <f t="shared" si="25"/>
        <v>9877</v>
      </c>
    </row>
    <row r="79" spans="1:28" x14ac:dyDescent="0.2">
      <c r="A79" s="114">
        <v>26</v>
      </c>
      <c r="B79" s="114" t="s">
        <v>113</v>
      </c>
      <c r="C79" s="115">
        <v>0</v>
      </c>
      <c r="D79" s="116">
        <f t="shared" si="13"/>
        <v>0</v>
      </c>
      <c r="F79" s="116">
        <f t="shared" si="14"/>
        <v>0</v>
      </c>
      <c r="G79" s="115">
        <v>0</v>
      </c>
      <c r="H79" s="116">
        <f t="shared" si="15"/>
        <v>0</v>
      </c>
      <c r="J79" s="116">
        <f t="shared" si="16"/>
        <v>0</v>
      </c>
      <c r="K79" s="115">
        <v>0</v>
      </c>
      <c r="L79" s="116">
        <f t="shared" si="17"/>
        <v>0</v>
      </c>
      <c r="N79" s="116">
        <f t="shared" si="18"/>
        <v>0</v>
      </c>
      <c r="O79" s="115">
        <f t="shared" si="19"/>
        <v>0</v>
      </c>
      <c r="P79" s="115">
        <v>0</v>
      </c>
      <c r="Q79" s="249">
        <f t="shared" si="20"/>
        <v>0</v>
      </c>
      <c r="R79" s="115">
        <v>0</v>
      </c>
      <c r="S79" s="249">
        <f t="shared" si="21"/>
        <v>0</v>
      </c>
      <c r="T79" s="115">
        <v>0</v>
      </c>
      <c r="U79" s="249">
        <f t="shared" si="22"/>
        <v>0</v>
      </c>
      <c r="V79" s="115">
        <v>0</v>
      </c>
      <c r="W79" s="115">
        <v>0</v>
      </c>
      <c r="X79" s="114"/>
      <c r="Y79" s="115">
        <v>0</v>
      </c>
      <c r="Z79" s="115">
        <f t="shared" si="23"/>
        <v>0</v>
      </c>
      <c r="AA79" s="115">
        <f t="shared" si="24"/>
        <v>0</v>
      </c>
      <c r="AB79" s="115">
        <f t="shared" si="25"/>
        <v>0</v>
      </c>
    </row>
    <row r="80" spans="1:28" x14ac:dyDescent="0.2">
      <c r="A80" s="117">
        <v>27</v>
      </c>
      <c r="B80" s="117" t="s">
        <v>114</v>
      </c>
      <c r="C80" s="118">
        <v>47579</v>
      </c>
      <c r="D80" s="119">
        <f t="shared" si="13"/>
        <v>1.666398150742505</v>
      </c>
      <c r="E80" s="169"/>
      <c r="F80" s="119">
        <f t="shared" si="14"/>
        <v>2.704686665270208</v>
      </c>
      <c r="G80" s="118">
        <v>1773198</v>
      </c>
      <c r="H80" s="119">
        <f t="shared" si="15"/>
        <v>62.10416082936397</v>
      </c>
      <c r="I80" s="169"/>
      <c r="J80" s="119">
        <f t="shared" si="16"/>
        <v>67.215680943731698</v>
      </c>
      <c r="K80" s="118">
        <v>3365126</v>
      </c>
      <c r="L80" s="119">
        <f t="shared" si="17"/>
        <v>117.859554497058</v>
      </c>
      <c r="M80" s="169"/>
      <c r="N80" s="119">
        <f t="shared" si="18"/>
        <v>209.13029082539919</v>
      </c>
      <c r="O80" s="118">
        <f t="shared" si="19"/>
        <v>5185903</v>
      </c>
      <c r="P80" s="118">
        <v>15377</v>
      </c>
      <c r="Q80" s="123">
        <f t="shared" si="20"/>
        <v>0.29651538025296653</v>
      </c>
      <c r="R80" s="118">
        <v>0</v>
      </c>
      <c r="S80" s="123">
        <f t="shared" si="21"/>
        <v>0</v>
      </c>
      <c r="T80" s="118">
        <v>0</v>
      </c>
      <c r="U80" s="123">
        <f t="shared" si="22"/>
        <v>0</v>
      </c>
      <c r="V80" s="118">
        <v>713263</v>
      </c>
      <c r="W80" s="118">
        <v>8733373.1100000013</v>
      </c>
      <c r="X80" s="117"/>
      <c r="Y80" s="118">
        <v>28552</v>
      </c>
      <c r="Z80" s="118">
        <f t="shared" si="23"/>
        <v>28552</v>
      </c>
      <c r="AA80" s="118">
        <f t="shared" si="24"/>
        <v>28552</v>
      </c>
      <c r="AB80" s="118">
        <f t="shared" si="25"/>
        <v>28552</v>
      </c>
    </row>
    <row r="81" spans="1:28" x14ac:dyDescent="0.2">
      <c r="A81" s="114">
        <v>28</v>
      </c>
      <c r="B81" s="114" t="s">
        <v>115</v>
      </c>
      <c r="C81" s="115">
        <v>0</v>
      </c>
      <c r="D81" s="116">
        <f t="shared" si="13"/>
        <v>0</v>
      </c>
      <c r="F81" s="116">
        <f t="shared" si="14"/>
        <v>0</v>
      </c>
      <c r="G81" s="115">
        <v>869226</v>
      </c>
      <c r="H81" s="116">
        <f t="shared" si="15"/>
        <v>82.17300056721497</v>
      </c>
      <c r="J81" s="116">
        <f t="shared" si="16"/>
        <v>88.936298543518561</v>
      </c>
      <c r="K81" s="115">
        <v>1441846</v>
      </c>
      <c r="L81" s="116">
        <f t="shared" si="17"/>
        <v>136.30610701455851</v>
      </c>
      <c r="N81" s="116">
        <f t="shared" si="18"/>
        <v>241.86190014780823</v>
      </c>
      <c r="O81" s="115">
        <f t="shared" si="19"/>
        <v>2311072</v>
      </c>
      <c r="P81" s="115">
        <v>3111</v>
      </c>
      <c r="Q81" s="249">
        <f t="shared" si="20"/>
        <v>0.13461285498677669</v>
      </c>
      <c r="R81" s="115">
        <v>0</v>
      </c>
      <c r="S81" s="249">
        <f t="shared" si="21"/>
        <v>0</v>
      </c>
      <c r="T81" s="115">
        <v>0</v>
      </c>
      <c r="U81" s="249">
        <f t="shared" si="22"/>
        <v>0</v>
      </c>
      <c r="V81" s="115">
        <v>905412</v>
      </c>
      <c r="W81" s="115">
        <v>5576850.5300000003</v>
      </c>
      <c r="X81" s="114"/>
      <c r="Y81" s="115">
        <v>10578</v>
      </c>
      <c r="Z81" s="115">
        <f t="shared" si="23"/>
        <v>0</v>
      </c>
      <c r="AA81" s="115">
        <f t="shared" si="24"/>
        <v>10578</v>
      </c>
      <c r="AB81" s="115">
        <f t="shared" si="25"/>
        <v>10578</v>
      </c>
    </row>
    <row r="82" spans="1:28" x14ac:dyDescent="0.2">
      <c r="A82" s="117">
        <v>29</v>
      </c>
      <c r="B82" s="117" t="s">
        <v>30</v>
      </c>
      <c r="C82" s="118">
        <v>20214684</v>
      </c>
      <c r="D82" s="119">
        <f t="shared" si="13"/>
        <v>17.735990629565126</v>
      </c>
      <c r="E82" s="169"/>
      <c r="F82" s="119">
        <f t="shared" si="14"/>
        <v>28.786816241825402</v>
      </c>
      <c r="G82" s="118">
        <v>215661694</v>
      </c>
      <c r="H82" s="119">
        <f t="shared" si="15"/>
        <v>189.21758974516453</v>
      </c>
      <c r="I82" s="169"/>
      <c r="J82" s="119">
        <f t="shared" si="16"/>
        <v>204.79125667920485</v>
      </c>
      <c r="K82" s="118">
        <v>57721970</v>
      </c>
      <c r="L82" s="119">
        <f t="shared" si="17"/>
        <v>50.644191076152332</v>
      </c>
      <c r="M82" s="169"/>
      <c r="N82" s="119">
        <f t="shared" si="18"/>
        <v>89.863180406279227</v>
      </c>
      <c r="O82" s="118">
        <f t="shared" si="19"/>
        <v>293598348</v>
      </c>
      <c r="P82" s="118">
        <v>469959</v>
      </c>
      <c r="Q82" s="123">
        <f t="shared" si="20"/>
        <v>0.16006867995047439</v>
      </c>
      <c r="R82" s="118">
        <v>0</v>
      </c>
      <c r="S82" s="123">
        <f t="shared" si="21"/>
        <v>0</v>
      </c>
      <c r="T82" s="118">
        <v>0</v>
      </c>
      <c r="U82" s="123">
        <f t="shared" si="22"/>
        <v>0</v>
      </c>
      <c r="V82" s="118">
        <v>179957729</v>
      </c>
      <c r="W82" s="118">
        <v>78949076.61999999</v>
      </c>
      <c r="X82" s="117"/>
      <c r="Y82" s="118">
        <v>1139755</v>
      </c>
      <c r="Z82" s="118">
        <f t="shared" si="23"/>
        <v>1139755</v>
      </c>
      <c r="AA82" s="118">
        <f t="shared" si="24"/>
        <v>1139755</v>
      </c>
      <c r="AB82" s="118">
        <f t="shared" si="25"/>
        <v>1139755</v>
      </c>
    </row>
    <row r="83" spans="1:28" x14ac:dyDescent="0.2">
      <c r="A83" s="114">
        <v>30</v>
      </c>
      <c r="B83" s="114" t="s">
        <v>116</v>
      </c>
      <c r="C83" s="115">
        <v>0</v>
      </c>
      <c r="D83" s="116">
        <f t="shared" si="13"/>
        <v>0</v>
      </c>
      <c r="F83" s="116">
        <f t="shared" si="14"/>
        <v>0</v>
      </c>
      <c r="G83" s="115">
        <v>11679576</v>
      </c>
      <c r="H83" s="116">
        <f t="shared" si="15"/>
        <v>158.82800261096605</v>
      </c>
      <c r="J83" s="116">
        <f t="shared" si="16"/>
        <v>171.90043639364657</v>
      </c>
      <c r="K83" s="115">
        <v>8201876</v>
      </c>
      <c r="L83" s="116">
        <f t="shared" si="17"/>
        <v>111.53552001740644</v>
      </c>
      <c r="N83" s="116">
        <f t="shared" si="18"/>
        <v>197.90890809098204</v>
      </c>
      <c r="O83" s="115">
        <f t="shared" si="19"/>
        <v>19881452</v>
      </c>
      <c r="P83" s="115">
        <v>26863</v>
      </c>
      <c r="Q83" s="249">
        <f t="shared" si="20"/>
        <v>0.13511588590209608</v>
      </c>
      <c r="R83" s="115">
        <v>0</v>
      </c>
      <c r="S83" s="249">
        <f t="shared" si="21"/>
        <v>0</v>
      </c>
      <c r="T83" s="115">
        <v>161403</v>
      </c>
      <c r="U83" s="249">
        <f t="shared" si="22"/>
        <v>0.81182702349908853</v>
      </c>
      <c r="V83" s="115">
        <v>2290813</v>
      </c>
      <c r="W83" s="115">
        <v>12742814.190000001</v>
      </c>
      <c r="X83" s="114"/>
      <c r="Y83" s="115">
        <v>73536</v>
      </c>
      <c r="Z83" s="115">
        <f t="shared" si="23"/>
        <v>0</v>
      </c>
      <c r="AA83" s="115">
        <f t="shared" si="24"/>
        <v>73536</v>
      </c>
      <c r="AB83" s="115">
        <f t="shared" si="25"/>
        <v>73536</v>
      </c>
    </row>
    <row r="84" spans="1:28" x14ac:dyDescent="0.2">
      <c r="A84" s="117">
        <v>31</v>
      </c>
      <c r="B84" s="117" t="s">
        <v>117</v>
      </c>
      <c r="C84" s="118">
        <v>0</v>
      </c>
      <c r="D84" s="119">
        <f t="shared" si="13"/>
        <v>0</v>
      </c>
      <c r="E84" s="169"/>
      <c r="F84" s="119">
        <f t="shared" si="14"/>
        <v>0</v>
      </c>
      <c r="G84" s="118">
        <v>2059400</v>
      </c>
      <c r="H84" s="119">
        <f t="shared" si="15"/>
        <v>135.84432717678101</v>
      </c>
      <c r="I84" s="169"/>
      <c r="J84" s="119">
        <f t="shared" si="16"/>
        <v>147.0250758015745</v>
      </c>
      <c r="K84" s="118">
        <v>415362</v>
      </c>
      <c r="L84" s="119">
        <f t="shared" si="17"/>
        <v>27.398548812664906</v>
      </c>
      <c r="M84" s="169"/>
      <c r="N84" s="119">
        <f t="shared" si="18"/>
        <v>48.616054131865354</v>
      </c>
      <c r="O84" s="118">
        <f t="shared" si="19"/>
        <v>2474762</v>
      </c>
      <c r="P84" s="118">
        <v>12340</v>
      </c>
      <c r="Q84" s="123">
        <f t="shared" si="20"/>
        <v>0.49863380801871049</v>
      </c>
      <c r="R84" s="118">
        <v>0</v>
      </c>
      <c r="S84" s="123">
        <f t="shared" si="21"/>
        <v>0</v>
      </c>
      <c r="T84" s="118">
        <v>0</v>
      </c>
      <c r="U84" s="123">
        <f t="shared" si="22"/>
        <v>0</v>
      </c>
      <c r="V84" s="118">
        <v>212897</v>
      </c>
      <c r="W84" s="118">
        <v>5170267.5599999996</v>
      </c>
      <c r="X84" s="117"/>
      <c r="Y84" s="118">
        <v>15160</v>
      </c>
      <c r="Z84" s="118">
        <f t="shared" si="23"/>
        <v>0</v>
      </c>
      <c r="AA84" s="118">
        <f t="shared" si="24"/>
        <v>15160</v>
      </c>
      <c r="AB84" s="118">
        <f t="shared" si="25"/>
        <v>15160</v>
      </c>
    </row>
    <row r="85" spans="1:28" x14ac:dyDescent="0.2">
      <c r="A85" s="114">
        <v>32</v>
      </c>
      <c r="B85" s="114" t="s">
        <v>118</v>
      </c>
      <c r="C85" s="115">
        <v>0</v>
      </c>
      <c r="D85" s="116">
        <f t="shared" si="13"/>
        <v>0</v>
      </c>
      <c r="F85" s="116">
        <f t="shared" si="14"/>
        <v>0</v>
      </c>
      <c r="G85" s="115">
        <v>407457</v>
      </c>
      <c r="H85" s="116">
        <f t="shared" si="15"/>
        <v>14.634091153970477</v>
      </c>
      <c r="J85" s="116">
        <f t="shared" si="16"/>
        <v>15.838558782066064</v>
      </c>
      <c r="K85" s="115">
        <v>2727792</v>
      </c>
      <c r="L85" s="116">
        <f t="shared" si="17"/>
        <v>97.970477319254385</v>
      </c>
      <c r="N85" s="116">
        <f t="shared" si="18"/>
        <v>173.83906210667271</v>
      </c>
      <c r="O85" s="115">
        <f t="shared" si="19"/>
        <v>3135249</v>
      </c>
      <c r="P85" s="115">
        <v>6641</v>
      </c>
      <c r="Q85" s="249">
        <f t="shared" si="20"/>
        <v>0.21181730701453058</v>
      </c>
      <c r="R85" s="115">
        <v>0</v>
      </c>
      <c r="S85" s="249">
        <f t="shared" si="21"/>
        <v>0</v>
      </c>
      <c r="T85" s="115">
        <v>0</v>
      </c>
      <c r="U85" s="249">
        <f t="shared" si="22"/>
        <v>0</v>
      </c>
      <c r="V85" s="115">
        <v>136463</v>
      </c>
      <c r="W85" s="115">
        <v>2413699.75</v>
      </c>
      <c r="X85" s="114"/>
      <c r="Y85" s="115">
        <v>27843</v>
      </c>
      <c r="Z85" s="115">
        <f t="shared" si="23"/>
        <v>0</v>
      </c>
      <c r="AA85" s="115">
        <f t="shared" si="24"/>
        <v>27843</v>
      </c>
      <c r="AB85" s="115">
        <f t="shared" si="25"/>
        <v>27843</v>
      </c>
    </row>
    <row r="86" spans="1:28" x14ac:dyDescent="0.2">
      <c r="A86" s="117">
        <v>33</v>
      </c>
      <c r="B86" s="117" t="s">
        <v>34</v>
      </c>
      <c r="C86" s="118">
        <v>0</v>
      </c>
      <c r="D86" s="119">
        <f t="shared" ref="D86:D117" si="26">IFERROR((C86/$Y86),0)</f>
        <v>0</v>
      </c>
      <c r="E86" s="169"/>
      <c r="F86" s="119">
        <f t="shared" ref="F86:F117" si="27">IF(D$149,D86/D$149*100,0)</f>
        <v>0</v>
      </c>
      <c r="G86" s="118">
        <v>4273179</v>
      </c>
      <c r="H86" s="119">
        <f t="shared" ref="H86:H117" si="28">IFERROR((G86/$Y86),0)</f>
        <v>78.906453697719513</v>
      </c>
      <c r="I86" s="169"/>
      <c r="J86" s="119">
        <f t="shared" ref="J86:J117" si="29">IF(H$149,H86/H$149*100,0)</f>
        <v>85.400896579533907</v>
      </c>
      <c r="K86" s="118">
        <v>2141175</v>
      </c>
      <c r="L86" s="119">
        <f t="shared" ref="L86:L117" si="30">IFERROR((K86/$Y86),0)</f>
        <v>39.537900470870646</v>
      </c>
      <c r="M86" s="169"/>
      <c r="N86" s="119">
        <f t="shared" ref="N86:N117" si="31">IF(L$149,L86/L$149*100,0)</f>
        <v>70.156150338284746</v>
      </c>
      <c r="O86" s="118">
        <f t="shared" ref="O86:O117" si="32">(C86+G86+K86)</f>
        <v>6414354</v>
      </c>
      <c r="P86" s="118">
        <v>22656</v>
      </c>
      <c r="Q86" s="123">
        <f t="shared" ref="Q86:Q117" si="33">IF($O86,P86/$O86*100,0)</f>
        <v>0.35320782108377552</v>
      </c>
      <c r="R86" s="118">
        <v>0</v>
      </c>
      <c r="S86" s="123">
        <f t="shared" ref="S86:S117" si="34">IF($O86,R86/$O86*100,0)</f>
        <v>0</v>
      </c>
      <c r="T86" s="118">
        <v>0</v>
      </c>
      <c r="U86" s="123">
        <f t="shared" ref="U86:U117" si="35">IF($O86,T86/$O86*100,0)</f>
        <v>0</v>
      </c>
      <c r="V86" s="118">
        <v>1341499</v>
      </c>
      <c r="W86" s="118">
        <v>9644077.8000000007</v>
      </c>
      <c r="X86" s="117"/>
      <c r="Y86" s="118">
        <v>54155</v>
      </c>
      <c r="Z86" s="118">
        <f t="shared" ref="Z86:Z117" si="36">IF(C86,Y86,0)</f>
        <v>0</v>
      </c>
      <c r="AA86" s="118">
        <f t="shared" ref="AA86:AA117" si="37">IF(G86,Y86,0)</f>
        <v>54155</v>
      </c>
      <c r="AB86" s="118">
        <f t="shared" ref="AB86:AB117" si="38">IF(K86,Y86,0)</f>
        <v>54155</v>
      </c>
    </row>
    <row r="87" spans="1:28" x14ac:dyDescent="0.2">
      <c r="A87" s="114">
        <v>34</v>
      </c>
      <c r="B87" s="114" t="s">
        <v>119</v>
      </c>
      <c r="C87" s="115">
        <v>718743</v>
      </c>
      <c r="D87" s="116">
        <f t="shared" si="26"/>
        <v>7.5760032043511716</v>
      </c>
      <c r="F87" s="116">
        <f t="shared" si="27"/>
        <v>12.296409974844748</v>
      </c>
      <c r="G87" s="115">
        <v>11301040</v>
      </c>
      <c r="H87" s="116">
        <f t="shared" si="28"/>
        <v>119.12006830327498</v>
      </c>
      <c r="J87" s="116">
        <f t="shared" si="29"/>
        <v>128.92431679525615</v>
      </c>
      <c r="K87" s="115">
        <v>3741124</v>
      </c>
      <c r="L87" s="116">
        <f t="shared" si="30"/>
        <v>39.433799580482969</v>
      </c>
      <c r="N87" s="116">
        <f t="shared" si="31"/>
        <v>69.971433455764185</v>
      </c>
      <c r="O87" s="115">
        <f t="shared" si="32"/>
        <v>15760907</v>
      </c>
      <c r="P87" s="115">
        <v>25628</v>
      </c>
      <c r="Q87" s="249">
        <f t="shared" si="33"/>
        <v>0.16260485516474402</v>
      </c>
      <c r="R87" s="115">
        <v>0</v>
      </c>
      <c r="S87" s="249">
        <f t="shared" si="34"/>
        <v>0</v>
      </c>
      <c r="T87" s="115">
        <v>0</v>
      </c>
      <c r="U87" s="249">
        <f t="shared" si="35"/>
        <v>0</v>
      </c>
      <c r="V87" s="115">
        <v>10229246</v>
      </c>
      <c r="W87" s="115">
        <v>10576725.189999996</v>
      </c>
      <c r="X87" s="114"/>
      <c r="Y87" s="115">
        <v>94871</v>
      </c>
      <c r="Z87" s="115">
        <f t="shared" si="36"/>
        <v>94871</v>
      </c>
      <c r="AA87" s="115">
        <f t="shared" si="37"/>
        <v>94871</v>
      </c>
      <c r="AB87" s="115">
        <f t="shared" si="38"/>
        <v>94871</v>
      </c>
    </row>
    <row r="88" spans="1:28" x14ac:dyDescent="0.2">
      <c r="A88" s="117">
        <v>35</v>
      </c>
      <c r="B88" s="117" t="s">
        <v>120</v>
      </c>
      <c r="C88" s="118">
        <v>151250</v>
      </c>
      <c r="D88" s="119">
        <f t="shared" si="26"/>
        <v>9.0802665546016694</v>
      </c>
      <c r="E88" s="169"/>
      <c r="F88" s="119">
        <f t="shared" si="27"/>
        <v>14.737939943336587</v>
      </c>
      <c r="G88" s="118">
        <v>62390</v>
      </c>
      <c r="H88" s="119">
        <f t="shared" si="28"/>
        <v>3.7455724320105661</v>
      </c>
      <c r="I88" s="169"/>
      <c r="J88" s="119">
        <f t="shared" si="29"/>
        <v>4.0538540120265525</v>
      </c>
      <c r="K88" s="118">
        <v>1939220</v>
      </c>
      <c r="L88" s="119">
        <f t="shared" si="30"/>
        <v>116.42072401993155</v>
      </c>
      <c r="M88" s="169"/>
      <c r="N88" s="119">
        <f t="shared" si="31"/>
        <v>206.57722639702976</v>
      </c>
      <c r="O88" s="118">
        <f t="shared" si="32"/>
        <v>2152860</v>
      </c>
      <c r="P88" s="118">
        <v>246901</v>
      </c>
      <c r="Q88" s="123">
        <f t="shared" si="33"/>
        <v>11.46851165426456</v>
      </c>
      <c r="R88" s="118">
        <v>446354</v>
      </c>
      <c r="S88" s="123">
        <f t="shared" si="34"/>
        <v>20.733071356242395</v>
      </c>
      <c r="T88" s="118">
        <v>0</v>
      </c>
      <c r="U88" s="123">
        <f t="shared" si="35"/>
        <v>0</v>
      </c>
      <c r="V88" s="118">
        <v>73794</v>
      </c>
      <c r="W88" s="118">
        <v>4033267.3500000006</v>
      </c>
      <c r="X88" s="117"/>
      <c r="Y88" s="118">
        <v>16657</v>
      </c>
      <c r="Z88" s="118">
        <f t="shared" si="36"/>
        <v>16657</v>
      </c>
      <c r="AA88" s="118">
        <f t="shared" si="37"/>
        <v>16657</v>
      </c>
      <c r="AB88" s="118">
        <f t="shared" si="38"/>
        <v>16657</v>
      </c>
    </row>
    <row r="89" spans="1:28" x14ac:dyDescent="0.2">
      <c r="A89" s="114">
        <v>36</v>
      </c>
      <c r="B89" s="114" t="s">
        <v>121</v>
      </c>
      <c r="C89" s="115">
        <v>193160</v>
      </c>
      <c r="D89" s="116">
        <f t="shared" si="26"/>
        <v>4.9784788267738858</v>
      </c>
      <c r="F89" s="116">
        <f t="shared" si="27"/>
        <v>8.0804370132705881</v>
      </c>
      <c r="G89" s="115">
        <v>18443</v>
      </c>
      <c r="H89" s="116">
        <f t="shared" si="28"/>
        <v>0.47534730276553522</v>
      </c>
      <c r="J89" s="116">
        <f t="shared" si="29"/>
        <v>0.51447104692290979</v>
      </c>
      <c r="K89" s="115">
        <v>2478118</v>
      </c>
      <c r="L89" s="116">
        <f t="shared" si="30"/>
        <v>63.87066676976211</v>
      </c>
      <c r="N89" s="116">
        <f t="shared" si="31"/>
        <v>113.33227224362139</v>
      </c>
      <c r="O89" s="115">
        <f t="shared" si="32"/>
        <v>2689721</v>
      </c>
      <c r="P89" s="115">
        <v>131748</v>
      </c>
      <c r="Q89" s="249">
        <f t="shared" si="33"/>
        <v>4.8982031965397157</v>
      </c>
      <c r="R89" s="115">
        <v>0</v>
      </c>
      <c r="S89" s="249">
        <f t="shared" si="34"/>
        <v>0</v>
      </c>
      <c r="T89" s="115">
        <v>0</v>
      </c>
      <c r="U89" s="249">
        <f t="shared" si="35"/>
        <v>0</v>
      </c>
      <c r="V89" s="115">
        <v>589203</v>
      </c>
      <c r="W89" s="115">
        <v>3862585.2</v>
      </c>
      <c r="X89" s="114"/>
      <c r="Y89" s="115">
        <v>38799</v>
      </c>
      <c r="Z89" s="115">
        <f t="shared" si="36"/>
        <v>38799</v>
      </c>
      <c r="AA89" s="115">
        <f t="shared" si="37"/>
        <v>38799</v>
      </c>
      <c r="AB89" s="115">
        <f t="shared" si="38"/>
        <v>38799</v>
      </c>
    </row>
    <row r="90" spans="1:28" x14ac:dyDescent="0.2">
      <c r="A90" s="117">
        <v>37</v>
      </c>
      <c r="B90" s="117" t="s">
        <v>122</v>
      </c>
      <c r="C90" s="118">
        <v>0</v>
      </c>
      <c r="D90" s="119">
        <f t="shared" si="26"/>
        <v>0</v>
      </c>
      <c r="E90" s="169"/>
      <c r="F90" s="119">
        <f t="shared" si="27"/>
        <v>0</v>
      </c>
      <c r="G90" s="118">
        <v>1372153</v>
      </c>
      <c r="H90" s="119">
        <f t="shared" si="28"/>
        <v>52.406255967612573</v>
      </c>
      <c r="I90" s="169"/>
      <c r="J90" s="119">
        <f t="shared" si="29"/>
        <v>56.719584220016863</v>
      </c>
      <c r="K90" s="118">
        <v>2993051</v>
      </c>
      <c r="L90" s="119">
        <f t="shared" si="30"/>
        <v>114.31276018790818</v>
      </c>
      <c r="M90" s="169"/>
      <c r="N90" s="119">
        <f t="shared" si="31"/>
        <v>202.83685005569993</v>
      </c>
      <c r="O90" s="118">
        <f t="shared" si="32"/>
        <v>4365204</v>
      </c>
      <c r="P90" s="118">
        <v>12662</v>
      </c>
      <c r="Q90" s="123">
        <f t="shared" si="33"/>
        <v>0.29006662689762036</v>
      </c>
      <c r="R90" s="118">
        <v>0</v>
      </c>
      <c r="S90" s="123">
        <f t="shared" si="34"/>
        <v>0</v>
      </c>
      <c r="T90" s="118">
        <v>0</v>
      </c>
      <c r="U90" s="123">
        <f t="shared" si="35"/>
        <v>0</v>
      </c>
      <c r="V90" s="118">
        <v>115471</v>
      </c>
      <c r="W90" s="118">
        <v>4453091.1899999985</v>
      </c>
      <c r="X90" s="117"/>
      <c r="Y90" s="118">
        <v>26183</v>
      </c>
      <c r="Z90" s="118">
        <f t="shared" si="36"/>
        <v>0</v>
      </c>
      <c r="AA90" s="118">
        <f t="shared" si="37"/>
        <v>26183</v>
      </c>
      <c r="AB90" s="118">
        <f t="shared" si="38"/>
        <v>26183</v>
      </c>
    </row>
    <row r="91" spans="1:28" x14ac:dyDescent="0.2">
      <c r="A91" s="114">
        <v>38</v>
      </c>
      <c r="B91" s="114" t="s">
        <v>123</v>
      </c>
      <c r="C91" s="115">
        <v>0</v>
      </c>
      <c r="D91" s="116">
        <f t="shared" si="26"/>
        <v>0</v>
      </c>
      <c r="F91" s="116">
        <f t="shared" si="27"/>
        <v>0</v>
      </c>
      <c r="G91" s="115">
        <v>2895643</v>
      </c>
      <c r="H91" s="116">
        <f t="shared" si="28"/>
        <v>188.67811298625139</v>
      </c>
      <c r="J91" s="116">
        <f t="shared" si="29"/>
        <v>204.20737796287708</v>
      </c>
      <c r="K91" s="115">
        <v>602760</v>
      </c>
      <c r="L91" s="116">
        <f t="shared" si="30"/>
        <v>39.275428422492993</v>
      </c>
      <c r="N91" s="116">
        <f t="shared" si="31"/>
        <v>69.690419273501817</v>
      </c>
      <c r="O91" s="115">
        <f t="shared" si="32"/>
        <v>3498403</v>
      </c>
      <c r="P91" s="115">
        <v>11999</v>
      </c>
      <c r="Q91" s="249">
        <f t="shared" si="33"/>
        <v>0.34298507061650702</v>
      </c>
      <c r="R91" s="115">
        <v>0</v>
      </c>
      <c r="S91" s="249">
        <f t="shared" si="34"/>
        <v>0</v>
      </c>
      <c r="T91" s="115">
        <v>0</v>
      </c>
      <c r="U91" s="249">
        <f t="shared" si="35"/>
        <v>0</v>
      </c>
      <c r="V91" s="115">
        <v>3059176</v>
      </c>
      <c r="W91" s="115">
        <v>8151442.9200000018</v>
      </c>
      <c r="X91" s="114"/>
      <c r="Y91" s="115">
        <v>15347</v>
      </c>
      <c r="Z91" s="115">
        <f t="shared" si="36"/>
        <v>0</v>
      </c>
      <c r="AA91" s="115">
        <f t="shared" si="37"/>
        <v>15347</v>
      </c>
      <c r="AB91" s="115">
        <f t="shared" si="38"/>
        <v>15347</v>
      </c>
    </row>
    <row r="92" spans="1:28" x14ac:dyDescent="0.2">
      <c r="A92" s="117">
        <v>39</v>
      </c>
      <c r="B92" s="117" t="s">
        <v>125</v>
      </c>
      <c r="C92" s="118">
        <v>0</v>
      </c>
      <c r="D92" s="119">
        <f t="shared" si="26"/>
        <v>0</v>
      </c>
      <c r="E92" s="169"/>
      <c r="F92" s="119">
        <f t="shared" si="27"/>
        <v>0</v>
      </c>
      <c r="G92" s="118">
        <v>3455949</v>
      </c>
      <c r="H92" s="119">
        <f t="shared" si="28"/>
        <v>163.28603827072999</v>
      </c>
      <c r="I92" s="169"/>
      <c r="J92" s="119">
        <f t="shared" si="29"/>
        <v>176.72539334565795</v>
      </c>
      <c r="K92" s="118">
        <v>922072</v>
      </c>
      <c r="L92" s="119">
        <f t="shared" si="30"/>
        <v>43.565887077722657</v>
      </c>
      <c r="M92" s="169"/>
      <c r="N92" s="119">
        <f t="shared" si="31"/>
        <v>77.303419934936755</v>
      </c>
      <c r="O92" s="118">
        <f t="shared" si="32"/>
        <v>4378021</v>
      </c>
      <c r="P92" s="118">
        <v>9570</v>
      </c>
      <c r="Q92" s="123">
        <f t="shared" si="33"/>
        <v>0.21859191630190902</v>
      </c>
      <c r="R92" s="118">
        <v>0</v>
      </c>
      <c r="S92" s="123">
        <f t="shared" si="34"/>
        <v>0</v>
      </c>
      <c r="T92" s="118">
        <v>0</v>
      </c>
      <c r="U92" s="123">
        <f t="shared" si="35"/>
        <v>0</v>
      </c>
      <c r="V92" s="118">
        <v>2552322</v>
      </c>
      <c r="W92" s="118">
        <v>2349623.3699999996</v>
      </c>
      <c r="X92" s="117"/>
      <c r="Y92" s="118">
        <v>21165</v>
      </c>
      <c r="Z92" s="118">
        <f t="shared" si="36"/>
        <v>0</v>
      </c>
      <c r="AA92" s="118">
        <f t="shared" si="37"/>
        <v>21165</v>
      </c>
      <c r="AB92" s="118">
        <f t="shared" si="38"/>
        <v>21165</v>
      </c>
    </row>
    <row r="93" spans="1:28" x14ac:dyDescent="0.2">
      <c r="A93" s="114">
        <v>40</v>
      </c>
      <c r="B93" s="114" t="s">
        <v>127</v>
      </c>
      <c r="C93" s="121">
        <v>0</v>
      </c>
      <c r="D93" s="116">
        <f t="shared" si="26"/>
        <v>0</v>
      </c>
      <c r="F93" s="116">
        <f t="shared" si="27"/>
        <v>0</v>
      </c>
      <c r="G93" s="121">
        <v>0</v>
      </c>
      <c r="H93" s="116">
        <f t="shared" si="28"/>
        <v>0</v>
      </c>
      <c r="J93" s="116">
        <f t="shared" si="29"/>
        <v>0</v>
      </c>
      <c r="K93" s="121">
        <v>0</v>
      </c>
      <c r="L93" s="116">
        <f t="shared" si="30"/>
        <v>0</v>
      </c>
      <c r="N93" s="116">
        <f t="shared" si="31"/>
        <v>0</v>
      </c>
      <c r="O93" s="121">
        <f t="shared" si="32"/>
        <v>0</v>
      </c>
      <c r="P93" s="121">
        <v>0</v>
      </c>
      <c r="Q93" s="249">
        <f t="shared" si="33"/>
        <v>0</v>
      </c>
      <c r="R93" s="121">
        <v>0</v>
      </c>
      <c r="S93" s="249">
        <f t="shared" si="34"/>
        <v>0</v>
      </c>
      <c r="T93" s="121">
        <v>0</v>
      </c>
      <c r="U93" s="249">
        <f t="shared" si="35"/>
        <v>0</v>
      </c>
      <c r="V93" s="121">
        <v>0</v>
      </c>
      <c r="W93" s="115">
        <v>0</v>
      </c>
      <c r="X93" s="114"/>
      <c r="Y93" s="115">
        <v>0</v>
      </c>
      <c r="Z93" s="115">
        <f t="shared" si="36"/>
        <v>0</v>
      </c>
      <c r="AA93" s="115">
        <f t="shared" si="37"/>
        <v>0</v>
      </c>
      <c r="AB93" s="115">
        <f t="shared" si="38"/>
        <v>0</v>
      </c>
    </row>
    <row r="94" spans="1:28" x14ac:dyDescent="0.2">
      <c r="A94" s="117">
        <v>41</v>
      </c>
      <c r="B94" s="117" t="s">
        <v>258</v>
      </c>
      <c r="C94" s="118">
        <v>0</v>
      </c>
      <c r="D94" s="119">
        <f t="shared" si="26"/>
        <v>0</v>
      </c>
      <c r="E94" s="169"/>
      <c r="F94" s="119">
        <f t="shared" si="27"/>
        <v>0</v>
      </c>
      <c r="G94" s="118">
        <v>2913093</v>
      </c>
      <c r="H94" s="119">
        <f t="shared" si="28"/>
        <v>87.593378837537955</v>
      </c>
      <c r="I94" s="169"/>
      <c r="J94" s="119">
        <f t="shared" si="29"/>
        <v>94.802804290426607</v>
      </c>
      <c r="K94" s="118">
        <v>907350</v>
      </c>
      <c r="L94" s="119">
        <f t="shared" si="30"/>
        <v>27.282978019665034</v>
      </c>
      <c r="M94" s="169"/>
      <c r="N94" s="119">
        <f t="shared" si="31"/>
        <v>48.410985025214451</v>
      </c>
      <c r="O94" s="118">
        <f t="shared" si="32"/>
        <v>3820443</v>
      </c>
      <c r="P94" s="118">
        <v>26733</v>
      </c>
      <c r="Q94" s="123">
        <f t="shared" si="33"/>
        <v>0.69973560657756184</v>
      </c>
      <c r="R94" s="118">
        <v>0</v>
      </c>
      <c r="S94" s="123">
        <f t="shared" si="34"/>
        <v>0</v>
      </c>
      <c r="T94" s="118">
        <v>0</v>
      </c>
      <c r="U94" s="123">
        <f t="shared" si="35"/>
        <v>0</v>
      </c>
      <c r="V94" s="118">
        <v>406679</v>
      </c>
      <c r="W94" s="118">
        <v>8571330.5800000019</v>
      </c>
      <c r="X94" s="117"/>
      <c r="Y94" s="118">
        <v>33257</v>
      </c>
      <c r="Z94" s="118">
        <f t="shared" si="36"/>
        <v>0</v>
      </c>
      <c r="AA94" s="118">
        <f t="shared" si="37"/>
        <v>33257</v>
      </c>
      <c r="AB94" s="118">
        <f t="shared" si="38"/>
        <v>33257</v>
      </c>
    </row>
    <row r="95" spans="1:28" x14ac:dyDescent="0.2">
      <c r="A95" s="114">
        <v>42</v>
      </c>
      <c r="B95" s="114" t="s">
        <v>131</v>
      </c>
      <c r="C95" s="115">
        <v>14221257</v>
      </c>
      <c r="D95" s="116">
        <f t="shared" si="26"/>
        <v>126.513508704819</v>
      </c>
      <c r="F95" s="116">
        <f t="shared" si="27"/>
        <v>205.34072233457761</v>
      </c>
      <c r="G95" s="115">
        <v>7144620</v>
      </c>
      <c r="H95" s="116">
        <f t="shared" si="28"/>
        <v>63.559145620012636</v>
      </c>
      <c r="J95" s="116">
        <f t="shared" si="29"/>
        <v>68.790419128101178</v>
      </c>
      <c r="K95" s="115">
        <v>4260770</v>
      </c>
      <c r="L95" s="116">
        <f t="shared" si="30"/>
        <v>37.904171374178226</v>
      </c>
      <c r="N95" s="116">
        <f t="shared" si="31"/>
        <v>67.257257307684227</v>
      </c>
      <c r="O95" s="115">
        <f t="shared" si="32"/>
        <v>25626647</v>
      </c>
      <c r="P95" s="115">
        <v>2249217</v>
      </c>
      <c r="Q95" s="249">
        <f t="shared" si="33"/>
        <v>8.7768680779814847</v>
      </c>
      <c r="R95" s="115">
        <v>2929219</v>
      </c>
      <c r="S95" s="249">
        <f t="shared" si="34"/>
        <v>11.43036387085677</v>
      </c>
      <c r="T95" s="115">
        <v>0</v>
      </c>
      <c r="U95" s="249">
        <f t="shared" si="35"/>
        <v>0</v>
      </c>
      <c r="V95" s="115">
        <v>2399405</v>
      </c>
      <c r="W95" s="115">
        <v>12327899.33</v>
      </c>
      <c r="X95" s="114"/>
      <c r="Y95" s="115">
        <v>112409</v>
      </c>
      <c r="Z95" s="115">
        <f t="shared" si="36"/>
        <v>112409</v>
      </c>
      <c r="AA95" s="115">
        <f t="shared" si="37"/>
        <v>112409</v>
      </c>
      <c r="AB95" s="115">
        <f t="shared" si="38"/>
        <v>112409</v>
      </c>
    </row>
    <row r="96" spans="1:28" x14ac:dyDescent="0.2">
      <c r="A96" s="117">
        <v>43</v>
      </c>
      <c r="B96" s="117" t="s">
        <v>133</v>
      </c>
      <c r="C96" s="118">
        <v>56620677</v>
      </c>
      <c r="D96" s="119">
        <f t="shared" si="26"/>
        <v>168.47681463011122</v>
      </c>
      <c r="E96" s="169"/>
      <c r="F96" s="119">
        <f t="shared" si="27"/>
        <v>273.45025181060379</v>
      </c>
      <c r="G96" s="118">
        <v>20063769</v>
      </c>
      <c r="H96" s="119">
        <f t="shared" si="28"/>
        <v>59.700449900914677</v>
      </c>
      <c r="I96" s="169"/>
      <c r="J96" s="119">
        <f t="shared" si="29"/>
        <v>64.614131149161139</v>
      </c>
      <c r="K96" s="118">
        <v>12574213</v>
      </c>
      <c r="L96" s="119">
        <f t="shared" si="30"/>
        <v>37.415012765045795</v>
      </c>
      <c r="M96" s="169"/>
      <c r="N96" s="119">
        <f t="shared" si="31"/>
        <v>66.38929303763291</v>
      </c>
      <c r="O96" s="118">
        <f t="shared" si="32"/>
        <v>89258659</v>
      </c>
      <c r="P96" s="118">
        <v>55881542</v>
      </c>
      <c r="Q96" s="123">
        <f t="shared" si="33"/>
        <v>62.60629795031987</v>
      </c>
      <c r="R96" s="118">
        <v>0</v>
      </c>
      <c r="S96" s="123">
        <f t="shared" si="34"/>
        <v>0</v>
      </c>
      <c r="T96" s="118">
        <v>0</v>
      </c>
      <c r="U96" s="123">
        <f t="shared" si="35"/>
        <v>0</v>
      </c>
      <c r="V96" s="118">
        <v>18276033</v>
      </c>
      <c r="W96" s="118">
        <v>12232656.220000001</v>
      </c>
      <c r="X96" s="117"/>
      <c r="Y96" s="118">
        <v>336074</v>
      </c>
      <c r="Z96" s="118">
        <f t="shared" si="36"/>
        <v>336074</v>
      </c>
      <c r="AA96" s="118">
        <f t="shared" si="37"/>
        <v>336074</v>
      </c>
      <c r="AB96" s="118">
        <f t="shared" si="38"/>
        <v>336074</v>
      </c>
    </row>
    <row r="97" spans="1:28" x14ac:dyDescent="0.2">
      <c r="A97" s="114">
        <v>44</v>
      </c>
      <c r="B97" s="114" t="s">
        <v>135</v>
      </c>
      <c r="C97" s="115">
        <v>15460</v>
      </c>
      <c r="D97" s="116">
        <f t="shared" si="26"/>
        <v>0.31657622606736974</v>
      </c>
      <c r="F97" s="116">
        <f t="shared" si="27"/>
        <v>0.513826480666978</v>
      </c>
      <c r="G97" s="115">
        <v>2021722</v>
      </c>
      <c r="H97" s="116">
        <f t="shared" si="28"/>
        <v>41.399037575509368</v>
      </c>
      <c r="J97" s="116">
        <f t="shared" si="29"/>
        <v>44.806410132464158</v>
      </c>
      <c r="K97" s="115">
        <v>2851598</v>
      </c>
      <c r="L97" s="116">
        <f t="shared" si="30"/>
        <v>58.392505375243168</v>
      </c>
      <c r="N97" s="116">
        <f t="shared" si="31"/>
        <v>103.6118088453585</v>
      </c>
      <c r="O97" s="115">
        <f t="shared" si="32"/>
        <v>4888780</v>
      </c>
      <c r="P97" s="115">
        <v>30855</v>
      </c>
      <c r="Q97" s="249">
        <f t="shared" si="33"/>
        <v>0.63113905718809193</v>
      </c>
      <c r="R97" s="115">
        <v>0</v>
      </c>
      <c r="S97" s="249">
        <f t="shared" si="34"/>
        <v>0</v>
      </c>
      <c r="T97" s="115">
        <v>402175</v>
      </c>
      <c r="U97" s="249">
        <f t="shared" si="35"/>
        <v>8.2264900445509923</v>
      </c>
      <c r="V97" s="115">
        <v>78401</v>
      </c>
      <c r="W97" s="115">
        <v>7379824.2699999996</v>
      </c>
      <c r="X97" s="114"/>
      <c r="Y97" s="115">
        <v>48835</v>
      </c>
      <c r="Z97" s="115">
        <f t="shared" si="36"/>
        <v>48835</v>
      </c>
      <c r="AA97" s="115">
        <f t="shared" si="37"/>
        <v>48835</v>
      </c>
      <c r="AB97" s="115">
        <f t="shared" si="38"/>
        <v>48835</v>
      </c>
    </row>
    <row r="98" spans="1:28" x14ac:dyDescent="0.2">
      <c r="A98" s="117">
        <v>45</v>
      </c>
      <c r="B98" s="117" t="s">
        <v>137</v>
      </c>
      <c r="C98" s="118">
        <v>0</v>
      </c>
      <c r="D98" s="119">
        <f t="shared" si="26"/>
        <v>0</v>
      </c>
      <c r="E98" s="169"/>
      <c r="F98" s="119">
        <f t="shared" si="27"/>
        <v>0</v>
      </c>
      <c r="G98" s="118">
        <v>426050</v>
      </c>
      <c r="H98" s="119">
        <f t="shared" si="28"/>
        <v>190.7117278424351</v>
      </c>
      <c r="I98" s="169"/>
      <c r="J98" s="119">
        <f t="shared" si="29"/>
        <v>206.40837070652344</v>
      </c>
      <c r="K98" s="118">
        <v>2530</v>
      </c>
      <c r="L98" s="119">
        <f t="shared" si="30"/>
        <v>1.1324977618621308</v>
      </c>
      <c r="M98" s="169"/>
      <c r="N98" s="119">
        <f t="shared" si="31"/>
        <v>2.0095068856148868</v>
      </c>
      <c r="O98" s="118">
        <f t="shared" si="32"/>
        <v>428580</v>
      </c>
      <c r="P98" s="118">
        <v>14024</v>
      </c>
      <c r="Q98" s="123">
        <f t="shared" si="33"/>
        <v>3.2722012226422139</v>
      </c>
      <c r="R98" s="118">
        <v>0</v>
      </c>
      <c r="S98" s="123">
        <f t="shared" si="34"/>
        <v>0</v>
      </c>
      <c r="T98" s="118">
        <v>0</v>
      </c>
      <c r="U98" s="123">
        <f t="shared" si="35"/>
        <v>0</v>
      </c>
      <c r="V98" s="118">
        <v>350456</v>
      </c>
      <c r="W98" s="118">
        <v>2817378.7199999988</v>
      </c>
      <c r="X98" s="117"/>
      <c r="Y98" s="118">
        <v>2234</v>
      </c>
      <c r="Z98" s="118">
        <f t="shared" si="36"/>
        <v>0</v>
      </c>
      <c r="AA98" s="118">
        <f t="shared" si="37"/>
        <v>2234</v>
      </c>
      <c r="AB98" s="118">
        <f t="shared" si="38"/>
        <v>2234</v>
      </c>
    </row>
    <row r="99" spans="1:28" x14ac:dyDescent="0.2">
      <c r="A99" s="114">
        <v>46</v>
      </c>
      <c r="B99" s="114" t="s">
        <v>139</v>
      </c>
      <c r="C99" s="115">
        <v>680656</v>
      </c>
      <c r="D99" s="116">
        <f t="shared" si="26"/>
        <v>17.037697121401752</v>
      </c>
      <c r="F99" s="116">
        <f t="shared" si="27"/>
        <v>27.653434559222905</v>
      </c>
      <c r="G99" s="115">
        <v>4356543</v>
      </c>
      <c r="H99" s="116">
        <f t="shared" si="28"/>
        <v>109.049887359199</v>
      </c>
      <c r="J99" s="116">
        <f t="shared" si="29"/>
        <v>118.0253035835259</v>
      </c>
      <c r="K99" s="115">
        <v>1697878</v>
      </c>
      <c r="L99" s="116">
        <f t="shared" si="30"/>
        <v>42.500075093867331</v>
      </c>
      <c r="N99" s="116">
        <f t="shared" si="31"/>
        <v>75.412240462046213</v>
      </c>
      <c r="O99" s="115">
        <f t="shared" si="32"/>
        <v>6735077</v>
      </c>
      <c r="P99" s="115">
        <v>16442</v>
      </c>
      <c r="Q99" s="249">
        <f t="shared" si="33"/>
        <v>0.24412490013106014</v>
      </c>
      <c r="R99" s="115">
        <v>4126</v>
      </c>
      <c r="S99" s="249">
        <f t="shared" si="34"/>
        <v>6.1261363455829831E-2</v>
      </c>
      <c r="T99" s="115">
        <v>0</v>
      </c>
      <c r="U99" s="249">
        <f t="shared" si="35"/>
        <v>0</v>
      </c>
      <c r="V99" s="115">
        <v>1458994</v>
      </c>
      <c r="W99" s="115">
        <v>9304505.459999999</v>
      </c>
      <c r="X99" s="114"/>
      <c r="Y99" s="115">
        <v>39950</v>
      </c>
      <c r="Z99" s="115">
        <f t="shared" si="36"/>
        <v>39950</v>
      </c>
      <c r="AA99" s="115">
        <f t="shared" si="37"/>
        <v>39950</v>
      </c>
      <c r="AB99" s="115">
        <f t="shared" si="38"/>
        <v>39950</v>
      </c>
    </row>
    <row r="100" spans="1:28" x14ac:dyDescent="0.2">
      <c r="A100" s="117">
        <v>47</v>
      </c>
      <c r="B100" s="117" t="s">
        <v>141</v>
      </c>
      <c r="C100" s="118">
        <v>0</v>
      </c>
      <c r="D100" s="119">
        <f t="shared" si="26"/>
        <v>0</v>
      </c>
      <c r="E100" s="169"/>
      <c r="F100" s="119">
        <f t="shared" si="27"/>
        <v>0</v>
      </c>
      <c r="G100" s="118">
        <v>2721901</v>
      </c>
      <c r="H100" s="119">
        <f t="shared" si="28"/>
        <v>34.242917169887278</v>
      </c>
      <c r="I100" s="169"/>
      <c r="J100" s="119">
        <f t="shared" si="29"/>
        <v>37.061300955305853</v>
      </c>
      <c r="K100" s="118">
        <v>10229473</v>
      </c>
      <c r="L100" s="119">
        <f t="shared" si="30"/>
        <v>128.69204156602254</v>
      </c>
      <c r="M100" s="169"/>
      <c r="N100" s="119">
        <f t="shared" si="31"/>
        <v>228.3514832078248</v>
      </c>
      <c r="O100" s="118">
        <f t="shared" si="32"/>
        <v>12951374</v>
      </c>
      <c r="P100" s="118">
        <v>23001</v>
      </c>
      <c r="Q100" s="123">
        <f t="shared" si="33"/>
        <v>0.17759505670981318</v>
      </c>
      <c r="R100" s="118">
        <v>0</v>
      </c>
      <c r="S100" s="123">
        <f t="shared" si="34"/>
        <v>0</v>
      </c>
      <c r="T100" s="118">
        <v>50219</v>
      </c>
      <c r="U100" s="123">
        <f t="shared" si="35"/>
        <v>0.38775036532803392</v>
      </c>
      <c r="V100" s="118">
        <v>2721221</v>
      </c>
      <c r="W100" s="118">
        <v>11423542.219999999</v>
      </c>
      <c r="X100" s="117"/>
      <c r="Y100" s="118">
        <v>79488</v>
      </c>
      <c r="Z100" s="118">
        <f t="shared" si="36"/>
        <v>0</v>
      </c>
      <c r="AA100" s="118">
        <f t="shared" si="37"/>
        <v>79488</v>
      </c>
      <c r="AB100" s="118">
        <f t="shared" si="38"/>
        <v>79488</v>
      </c>
    </row>
    <row r="101" spans="1:28" x14ac:dyDescent="0.2">
      <c r="A101" s="114">
        <v>48</v>
      </c>
      <c r="B101" s="114" t="s">
        <v>143</v>
      </c>
      <c r="C101" s="115">
        <v>0</v>
      </c>
      <c r="D101" s="116">
        <f t="shared" si="26"/>
        <v>0</v>
      </c>
      <c r="F101" s="116">
        <f t="shared" si="27"/>
        <v>0</v>
      </c>
      <c r="G101" s="115">
        <v>504186</v>
      </c>
      <c r="H101" s="116">
        <f t="shared" si="28"/>
        <v>75.669518235029273</v>
      </c>
      <c r="J101" s="116">
        <f t="shared" si="29"/>
        <v>81.897543206908267</v>
      </c>
      <c r="K101" s="115">
        <v>371738</v>
      </c>
      <c r="L101" s="116">
        <f t="shared" si="30"/>
        <v>55.791385261894042</v>
      </c>
      <c r="N101" s="116">
        <f t="shared" si="31"/>
        <v>98.99637475435253</v>
      </c>
      <c r="O101" s="115">
        <f t="shared" si="32"/>
        <v>875924</v>
      </c>
      <c r="P101" s="115">
        <v>0</v>
      </c>
      <c r="Q101" s="249">
        <f t="shared" si="33"/>
        <v>0</v>
      </c>
      <c r="R101" s="115">
        <v>0</v>
      </c>
      <c r="S101" s="249">
        <f t="shared" si="34"/>
        <v>0</v>
      </c>
      <c r="T101" s="115">
        <v>0</v>
      </c>
      <c r="U101" s="249">
        <f t="shared" si="35"/>
        <v>0</v>
      </c>
      <c r="V101" s="115">
        <v>3131924</v>
      </c>
      <c r="W101" s="115">
        <v>2569391.4</v>
      </c>
      <c r="X101" s="114"/>
      <c r="Y101" s="115">
        <v>6663</v>
      </c>
      <c r="Z101" s="115">
        <f t="shared" si="36"/>
        <v>0</v>
      </c>
      <c r="AA101" s="115">
        <f t="shared" si="37"/>
        <v>6663</v>
      </c>
      <c r="AB101" s="115">
        <f t="shared" si="38"/>
        <v>6663</v>
      </c>
    </row>
    <row r="102" spans="1:28" x14ac:dyDescent="0.2">
      <c r="A102" s="117">
        <v>49</v>
      </c>
      <c r="B102" s="117" t="s">
        <v>145</v>
      </c>
      <c r="C102" s="118">
        <v>351928</v>
      </c>
      <c r="D102" s="119">
        <f t="shared" si="26"/>
        <v>12.730258636281425</v>
      </c>
      <c r="E102" s="169"/>
      <c r="F102" s="119">
        <f t="shared" si="27"/>
        <v>20.662145336424867</v>
      </c>
      <c r="G102" s="118">
        <v>779993</v>
      </c>
      <c r="H102" s="119">
        <f t="shared" si="28"/>
        <v>28.214613854223188</v>
      </c>
      <c r="I102" s="169"/>
      <c r="J102" s="119">
        <f t="shared" si="29"/>
        <v>30.536834528474543</v>
      </c>
      <c r="K102" s="118">
        <v>2531064</v>
      </c>
      <c r="L102" s="119">
        <f t="shared" si="30"/>
        <v>91.555941399891481</v>
      </c>
      <c r="M102" s="169"/>
      <c r="N102" s="119">
        <f t="shared" si="31"/>
        <v>162.45709338932258</v>
      </c>
      <c r="O102" s="118">
        <f t="shared" si="32"/>
        <v>3662985</v>
      </c>
      <c r="P102" s="118">
        <v>0</v>
      </c>
      <c r="Q102" s="123">
        <f t="shared" si="33"/>
        <v>0</v>
      </c>
      <c r="R102" s="118">
        <v>553144</v>
      </c>
      <c r="S102" s="123">
        <f t="shared" si="34"/>
        <v>15.10090813912697</v>
      </c>
      <c r="T102" s="118">
        <v>0</v>
      </c>
      <c r="U102" s="123">
        <f t="shared" si="35"/>
        <v>0</v>
      </c>
      <c r="V102" s="118">
        <v>0</v>
      </c>
      <c r="W102" s="118">
        <v>6610871.120000001</v>
      </c>
      <c r="X102" s="117"/>
      <c r="Y102" s="118">
        <v>27645</v>
      </c>
      <c r="Z102" s="118">
        <f t="shared" si="36"/>
        <v>27645</v>
      </c>
      <c r="AA102" s="118">
        <f t="shared" si="37"/>
        <v>27645</v>
      </c>
      <c r="AB102" s="118">
        <f t="shared" si="38"/>
        <v>27645</v>
      </c>
    </row>
    <row r="103" spans="1:28" x14ac:dyDescent="0.2">
      <c r="A103" s="114">
        <v>50</v>
      </c>
      <c r="B103" s="114" t="s">
        <v>147</v>
      </c>
      <c r="C103" s="121">
        <v>0</v>
      </c>
      <c r="D103" s="116">
        <f t="shared" si="26"/>
        <v>0</v>
      </c>
      <c r="F103" s="116">
        <f t="shared" si="27"/>
        <v>0</v>
      </c>
      <c r="G103" s="121">
        <v>1050902</v>
      </c>
      <c r="H103" s="116">
        <f t="shared" si="28"/>
        <v>58.038438173082234</v>
      </c>
      <c r="J103" s="116">
        <f t="shared" si="29"/>
        <v>62.815326551677465</v>
      </c>
      <c r="K103" s="121">
        <v>1136413</v>
      </c>
      <c r="L103" s="116">
        <f t="shared" si="30"/>
        <v>62.760976417959903</v>
      </c>
      <c r="N103" s="116">
        <f t="shared" si="31"/>
        <v>111.36323488395337</v>
      </c>
      <c r="O103" s="121">
        <f t="shared" si="32"/>
        <v>2187315</v>
      </c>
      <c r="P103" s="121">
        <v>12479</v>
      </c>
      <c r="Q103" s="249">
        <f t="shared" si="33"/>
        <v>0.57051682085113475</v>
      </c>
      <c r="R103" s="121">
        <v>0</v>
      </c>
      <c r="S103" s="249">
        <f t="shared" si="34"/>
        <v>0</v>
      </c>
      <c r="T103" s="121">
        <v>0</v>
      </c>
      <c r="U103" s="249">
        <f t="shared" si="35"/>
        <v>0</v>
      </c>
      <c r="V103" s="121">
        <v>1026917</v>
      </c>
      <c r="W103" s="115">
        <v>2432238.54</v>
      </c>
      <c r="X103" s="114"/>
      <c r="Y103" s="115">
        <v>18107</v>
      </c>
      <c r="Z103" s="115">
        <f t="shared" si="36"/>
        <v>0</v>
      </c>
      <c r="AA103" s="115">
        <f t="shared" si="37"/>
        <v>18107</v>
      </c>
      <c r="AB103" s="115">
        <f t="shared" si="38"/>
        <v>18107</v>
      </c>
    </row>
    <row r="104" spans="1:28" x14ac:dyDescent="0.2">
      <c r="A104" s="117">
        <v>51</v>
      </c>
      <c r="B104" s="117" t="s">
        <v>149</v>
      </c>
      <c r="C104" s="122">
        <v>0</v>
      </c>
      <c r="D104" s="119">
        <f t="shared" si="26"/>
        <v>0</v>
      </c>
      <c r="E104" s="169"/>
      <c r="F104" s="119">
        <f t="shared" si="27"/>
        <v>0</v>
      </c>
      <c r="G104" s="122">
        <v>1343559</v>
      </c>
      <c r="H104" s="119">
        <f t="shared" si="28"/>
        <v>124.90090173840289</v>
      </c>
      <c r="I104" s="169"/>
      <c r="J104" s="119">
        <f t="shared" si="29"/>
        <v>135.18094518497097</v>
      </c>
      <c r="K104" s="122">
        <v>344360</v>
      </c>
      <c r="L104" s="119">
        <f t="shared" si="30"/>
        <v>32.012642930184995</v>
      </c>
      <c r="M104" s="169"/>
      <c r="N104" s="119">
        <f t="shared" si="31"/>
        <v>56.803314374027792</v>
      </c>
      <c r="O104" s="122">
        <f t="shared" si="32"/>
        <v>1687919</v>
      </c>
      <c r="P104" s="122">
        <v>128</v>
      </c>
      <c r="Q104" s="123">
        <f t="shared" si="33"/>
        <v>7.5833022793155361E-3</v>
      </c>
      <c r="R104" s="122">
        <v>0</v>
      </c>
      <c r="S104" s="123">
        <f t="shared" si="34"/>
        <v>0</v>
      </c>
      <c r="T104" s="122">
        <v>0</v>
      </c>
      <c r="U104" s="123">
        <f t="shared" si="35"/>
        <v>0</v>
      </c>
      <c r="V104" s="122">
        <v>4342</v>
      </c>
      <c r="W104" s="118">
        <v>2305519.2999999998</v>
      </c>
      <c r="X104" s="117"/>
      <c r="Y104" s="118">
        <v>10757</v>
      </c>
      <c r="Z104" s="118">
        <f t="shared" si="36"/>
        <v>0</v>
      </c>
      <c r="AA104" s="118">
        <f t="shared" si="37"/>
        <v>10757</v>
      </c>
      <c r="AB104" s="118">
        <f t="shared" si="38"/>
        <v>10757</v>
      </c>
    </row>
    <row r="105" spans="1:28" x14ac:dyDescent="0.2">
      <c r="A105" s="114">
        <v>52</v>
      </c>
      <c r="B105" s="114" t="s">
        <v>151</v>
      </c>
      <c r="C105" s="115">
        <v>0</v>
      </c>
      <c r="D105" s="116">
        <f t="shared" si="26"/>
        <v>0</v>
      </c>
      <c r="F105" s="116">
        <f t="shared" si="27"/>
        <v>0</v>
      </c>
      <c r="G105" s="115">
        <v>0</v>
      </c>
      <c r="H105" s="116">
        <f t="shared" si="28"/>
        <v>0</v>
      </c>
      <c r="J105" s="116">
        <f t="shared" si="29"/>
        <v>0</v>
      </c>
      <c r="K105" s="115">
        <v>0</v>
      </c>
      <c r="L105" s="116">
        <f t="shared" si="30"/>
        <v>0</v>
      </c>
      <c r="N105" s="116">
        <f t="shared" si="31"/>
        <v>0</v>
      </c>
      <c r="O105" s="115">
        <f t="shared" si="32"/>
        <v>0</v>
      </c>
      <c r="P105" s="115">
        <v>0</v>
      </c>
      <c r="Q105" s="116">
        <f t="shared" si="33"/>
        <v>0</v>
      </c>
      <c r="R105" s="115">
        <v>0</v>
      </c>
      <c r="S105" s="116">
        <f t="shared" si="34"/>
        <v>0</v>
      </c>
      <c r="T105" s="115">
        <v>0</v>
      </c>
      <c r="U105" s="116">
        <f t="shared" si="35"/>
        <v>0</v>
      </c>
      <c r="V105" s="115">
        <v>0</v>
      </c>
      <c r="W105" s="115">
        <v>0</v>
      </c>
      <c r="X105" s="114"/>
      <c r="Y105" s="115">
        <v>0</v>
      </c>
      <c r="Z105" s="115">
        <f t="shared" si="36"/>
        <v>0</v>
      </c>
      <c r="AA105" s="115">
        <f t="shared" si="37"/>
        <v>0</v>
      </c>
      <c r="AB105" s="115">
        <f t="shared" si="38"/>
        <v>0</v>
      </c>
    </row>
    <row r="106" spans="1:28" x14ac:dyDescent="0.2">
      <c r="A106" s="117">
        <v>53</v>
      </c>
      <c r="B106" s="117" t="s">
        <v>153</v>
      </c>
      <c r="C106" s="118">
        <v>26016198</v>
      </c>
      <c r="D106" s="119">
        <f t="shared" si="26"/>
        <v>60.361568052416906</v>
      </c>
      <c r="E106" s="169"/>
      <c r="F106" s="119">
        <f t="shared" si="27"/>
        <v>97.971261029921365</v>
      </c>
      <c r="G106" s="118">
        <v>39768492</v>
      </c>
      <c r="H106" s="119">
        <f t="shared" si="28"/>
        <v>92.268998575425869</v>
      </c>
      <c r="I106" s="169"/>
      <c r="J106" s="119">
        <f t="shared" si="29"/>
        <v>99.863253708293854</v>
      </c>
      <c r="K106" s="118">
        <v>20640835</v>
      </c>
      <c r="L106" s="119">
        <f t="shared" si="30"/>
        <v>47.889901764708611</v>
      </c>
      <c r="M106" s="169"/>
      <c r="N106" s="119">
        <f t="shared" si="31"/>
        <v>84.975962503772294</v>
      </c>
      <c r="O106" s="118">
        <f t="shared" si="32"/>
        <v>86425525</v>
      </c>
      <c r="P106" s="118">
        <v>124324</v>
      </c>
      <c r="Q106" s="119">
        <f t="shared" si="33"/>
        <v>0.14385102086449578</v>
      </c>
      <c r="R106" s="118">
        <v>0</v>
      </c>
      <c r="S106" s="119">
        <f t="shared" si="34"/>
        <v>0</v>
      </c>
      <c r="T106" s="118">
        <v>0</v>
      </c>
      <c r="U106" s="119">
        <f t="shared" si="35"/>
        <v>0</v>
      </c>
      <c r="V106" s="118">
        <v>11721282</v>
      </c>
      <c r="W106" s="118">
        <v>19516582.700000003</v>
      </c>
      <c r="X106" s="117"/>
      <c r="Y106" s="118">
        <v>431006</v>
      </c>
      <c r="Z106" s="118">
        <f t="shared" si="36"/>
        <v>431006</v>
      </c>
      <c r="AA106" s="118">
        <f t="shared" si="37"/>
        <v>431006</v>
      </c>
      <c r="AB106" s="118">
        <f t="shared" si="38"/>
        <v>431006</v>
      </c>
    </row>
    <row r="107" spans="1:28" x14ac:dyDescent="0.2">
      <c r="A107" s="114">
        <v>54</v>
      </c>
      <c r="B107" s="114" t="s">
        <v>155</v>
      </c>
      <c r="C107" s="115">
        <v>0</v>
      </c>
      <c r="D107" s="116">
        <f t="shared" si="26"/>
        <v>0</v>
      </c>
      <c r="F107" s="116">
        <f t="shared" si="27"/>
        <v>0</v>
      </c>
      <c r="G107" s="115">
        <v>1568968</v>
      </c>
      <c r="H107" s="116">
        <f t="shared" si="28"/>
        <v>39.495733165512902</v>
      </c>
      <c r="J107" s="116">
        <f t="shared" si="29"/>
        <v>42.746453114244034</v>
      </c>
      <c r="K107" s="115">
        <v>4508473</v>
      </c>
      <c r="L107" s="116">
        <f t="shared" si="30"/>
        <v>113.49208307111391</v>
      </c>
      <c r="N107" s="116">
        <f t="shared" si="31"/>
        <v>201.38063850932744</v>
      </c>
      <c r="O107" s="115">
        <f t="shared" si="32"/>
        <v>6077441</v>
      </c>
      <c r="P107" s="115">
        <v>17438</v>
      </c>
      <c r="Q107" s="116">
        <f t="shared" si="33"/>
        <v>0.28692997595534042</v>
      </c>
      <c r="R107" s="115">
        <v>0</v>
      </c>
      <c r="S107" s="116">
        <f t="shared" si="34"/>
        <v>0</v>
      </c>
      <c r="T107" s="115">
        <v>0</v>
      </c>
      <c r="U107" s="116">
        <f t="shared" si="35"/>
        <v>0</v>
      </c>
      <c r="V107" s="115">
        <v>673554</v>
      </c>
      <c r="W107" s="115">
        <v>8842984.9399999995</v>
      </c>
      <c r="X107" s="114"/>
      <c r="Y107" s="115">
        <v>39725</v>
      </c>
      <c r="Z107" s="115">
        <f t="shared" si="36"/>
        <v>0</v>
      </c>
      <c r="AA107" s="115">
        <f t="shared" si="37"/>
        <v>39725</v>
      </c>
      <c r="AB107" s="115">
        <f t="shared" si="38"/>
        <v>39725</v>
      </c>
    </row>
    <row r="108" spans="1:28" x14ac:dyDescent="0.2">
      <c r="A108" s="117">
        <v>55</v>
      </c>
      <c r="B108" s="117" t="s">
        <v>157</v>
      </c>
      <c r="C108" s="118">
        <v>0</v>
      </c>
      <c r="D108" s="119">
        <f t="shared" si="26"/>
        <v>0</v>
      </c>
      <c r="E108" s="169"/>
      <c r="F108" s="119">
        <f t="shared" si="27"/>
        <v>0</v>
      </c>
      <c r="G108" s="118">
        <v>342874</v>
      </c>
      <c r="H108" s="119">
        <f t="shared" si="28"/>
        <v>28.673189496571332</v>
      </c>
      <c r="I108" s="169"/>
      <c r="J108" s="119">
        <f t="shared" si="29"/>
        <v>31.033153513434819</v>
      </c>
      <c r="K108" s="118">
        <v>234685</v>
      </c>
      <c r="L108" s="119">
        <f t="shared" si="30"/>
        <v>19.625773540725874</v>
      </c>
      <c r="M108" s="169"/>
      <c r="N108" s="119">
        <f t="shared" si="31"/>
        <v>34.824022080856224</v>
      </c>
      <c r="O108" s="118">
        <f t="shared" si="32"/>
        <v>577559</v>
      </c>
      <c r="P108" s="118">
        <v>0</v>
      </c>
      <c r="Q108" s="123">
        <f t="shared" si="33"/>
        <v>0</v>
      </c>
      <c r="R108" s="118">
        <v>0</v>
      </c>
      <c r="S108" s="123">
        <f t="shared" si="34"/>
        <v>0</v>
      </c>
      <c r="T108" s="118">
        <v>0</v>
      </c>
      <c r="U108" s="123">
        <f t="shared" si="35"/>
        <v>0</v>
      </c>
      <c r="V108" s="118">
        <v>638640</v>
      </c>
      <c r="W108" s="118">
        <v>4468231.6800000006</v>
      </c>
      <c r="X108" s="117"/>
      <c r="Y108" s="118">
        <v>11958</v>
      </c>
      <c r="Z108" s="118">
        <f t="shared" si="36"/>
        <v>0</v>
      </c>
      <c r="AA108" s="118">
        <f t="shared" si="37"/>
        <v>11958</v>
      </c>
      <c r="AB108" s="118">
        <f t="shared" si="38"/>
        <v>11958</v>
      </c>
    </row>
    <row r="109" spans="1:28" x14ac:dyDescent="0.2">
      <c r="A109" s="114">
        <v>56</v>
      </c>
      <c r="B109" s="114" t="s">
        <v>159</v>
      </c>
      <c r="C109" s="115">
        <v>0</v>
      </c>
      <c r="D109" s="116">
        <f t="shared" si="26"/>
        <v>0</v>
      </c>
      <c r="F109" s="116">
        <f t="shared" si="27"/>
        <v>0</v>
      </c>
      <c r="G109" s="115">
        <v>709654</v>
      </c>
      <c r="H109" s="116">
        <f t="shared" si="28"/>
        <v>50.628094456731112</v>
      </c>
      <c r="J109" s="116">
        <f t="shared" si="29"/>
        <v>54.795070062097174</v>
      </c>
      <c r="K109" s="115">
        <v>612905</v>
      </c>
      <c r="L109" s="116">
        <f t="shared" si="30"/>
        <v>43.725832917172006</v>
      </c>
      <c r="N109" s="116">
        <f t="shared" si="31"/>
        <v>77.587228235953106</v>
      </c>
      <c r="O109" s="115">
        <f t="shared" si="32"/>
        <v>1322559</v>
      </c>
      <c r="P109" s="115">
        <v>9570</v>
      </c>
      <c r="Q109" s="249">
        <f t="shared" si="33"/>
        <v>0.72359720813967465</v>
      </c>
      <c r="R109" s="115">
        <v>0</v>
      </c>
      <c r="S109" s="249">
        <f t="shared" si="34"/>
        <v>0</v>
      </c>
      <c r="T109" s="115">
        <v>0</v>
      </c>
      <c r="U109" s="249">
        <f t="shared" si="35"/>
        <v>0</v>
      </c>
      <c r="V109" s="115">
        <v>290823</v>
      </c>
      <c r="W109" s="115">
        <v>3192608.2799999993</v>
      </c>
      <c r="X109" s="114"/>
      <c r="Y109" s="115">
        <v>14017</v>
      </c>
      <c r="Z109" s="115">
        <f t="shared" si="36"/>
        <v>0</v>
      </c>
      <c r="AA109" s="115">
        <f t="shared" si="37"/>
        <v>14017</v>
      </c>
      <c r="AB109" s="115">
        <f t="shared" si="38"/>
        <v>14017</v>
      </c>
    </row>
    <row r="110" spans="1:28" x14ac:dyDescent="0.2">
      <c r="A110" s="117">
        <v>57</v>
      </c>
      <c r="B110" s="117" t="s">
        <v>161</v>
      </c>
      <c r="C110" s="118">
        <v>5863</v>
      </c>
      <c r="D110" s="119">
        <f t="shared" si="26"/>
        <v>0.69417475728155342</v>
      </c>
      <c r="E110" s="169"/>
      <c r="F110" s="119">
        <f t="shared" si="27"/>
        <v>1.1266966472268485</v>
      </c>
      <c r="G110" s="118">
        <v>938388</v>
      </c>
      <c r="H110" s="119">
        <f t="shared" si="28"/>
        <v>111.10442813165996</v>
      </c>
      <c r="I110" s="169"/>
      <c r="J110" s="119">
        <f t="shared" si="29"/>
        <v>120.24894456350883</v>
      </c>
      <c r="K110" s="118">
        <v>1051223</v>
      </c>
      <c r="L110" s="119">
        <f t="shared" si="30"/>
        <v>124.46400663035756</v>
      </c>
      <c r="M110" s="169"/>
      <c r="N110" s="119">
        <f t="shared" si="31"/>
        <v>220.84924735186254</v>
      </c>
      <c r="O110" s="118">
        <f t="shared" si="32"/>
        <v>1995474</v>
      </c>
      <c r="P110" s="118">
        <v>0</v>
      </c>
      <c r="Q110" s="123">
        <f t="shared" si="33"/>
        <v>0</v>
      </c>
      <c r="R110" s="118">
        <v>0</v>
      </c>
      <c r="S110" s="123">
        <f t="shared" si="34"/>
        <v>0</v>
      </c>
      <c r="T110" s="118">
        <v>0</v>
      </c>
      <c r="U110" s="123">
        <f t="shared" si="35"/>
        <v>0</v>
      </c>
      <c r="V110" s="118">
        <v>773507</v>
      </c>
      <c r="W110" s="118">
        <v>1887303.2100000002</v>
      </c>
      <c r="X110" s="117"/>
      <c r="Y110" s="118">
        <v>8446</v>
      </c>
      <c r="Z110" s="118">
        <f t="shared" si="36"/>
        <v>8446</v>
      </c>
      <c r="AA110" s="118">
        <f t="shared" si="37"/>
        <v>8446</v>
      </c>
      <c r="AB110" s="118">
        <f t="shared" si="38"/>
        <v>8446</v>
      </c>
    </row>
    <row r="111" spans="1:28" x14ac:dyDescent="0.2">
      <c r="A111" s="114">
        <v>58</v>
      </c>
      <c r="B111" s="114" t="s">
        <v>163</v>
      </c>
      <c r="C111" s="115">
        <v>0</v>
      </c>
      <c r="D111" s="116">
        <f t="shared" si="26"/>
        <v>0</v>
      </c>
      <c r="F111" s="116">
        <f t="shared" si="27"/>
        <v>0</v>
      </c>
      <c r="G111" s="115">
        <v>3324032</v>
      </c>
      <c r="H111" s="116">
        <f t="shared" si="28"/>
        <v>110.14387487988336</v>
      </c>
      <c r="J111" s="116">
        <f t="shared" si="29"/>
        <v>119.20933240163973</v>
      </c>
      <c r="K111" s="115">
        <v>539719</v>
      </c>
      <c r="L111" s="116">
        <f t="shared" si="30"/>
        <v>17.883925908744491</v>
      </c>
      <c r="N111" s="116">
        <f t="shared" si="31"/>
        <v>31.733283248486959</v>
      </c>
      <c r="O111" s="115">
        <f t="shared" si="32"/>
        <v>3863751</v>
      </c>
      <c r="P111" s="115">
        <v>19281</v>
      </c>
      <c r="Q111" s="249">
        <f t="shared" si="33"/>
        <v>0.4990228407575954</v>
      </c>
      <c r="R111" s="115">
        <v>0</v>
      </c>
      <c r="S111" s="249">
        <f t="shared" si="34"/>
        <v>0</v>
      </c>
      <c r="T111" s="115">
        <v>0</v>
      </c>
      <c r="U111" s="249">
        <f t="shared" si="35"/>
        <v>0</v>
      </c>
      <c r="V111" s="115">
        <v>136674</v>
      </c>
      <c r="W111" s="115">
        <v>7991549.2000000002</v>
      </c>
      <c r="X111" s="114"/>
      <c r="Y111" s="115">
        <v>30179</v>
      </c>
      <c r="Z111" s="115">
        <f t="shared" si="36"/>
        <v>0</v>
      </c>
      <c r="AA111" s="115">
        <f t="shared" si="37"/>
        <v>30179</v>
      </c>
      <c r="AB111" s="115">
        <f t="shared" si="38"/>
        <v>30179</v>
      </c>
    </row>
    <row r="112" spans="1:28" x14ac:dyDescent="0.2">
      <c r="A112" s="117">
        <v>59</v>
      </c>
      <c r="B112" s="117" t="s">
        <v>165</v>
      </c>
      <c r="C112" s="118">
        <v>0</v>
      </c>
      <c r="D112" s="119">
        <f t="shared" si="26"/>
        <v>0</v>
      </c>
      <c r="E112" s="169"/>
      <c r="F112" s="119">
        <f t="shared" si="27"/>
        <v>0</v>
      </c>
      <c r="G112" s="118">
        <v>2295307</v>
      </c>
      <c r="H112" s="119">
        <f t="shared" si="28"/>
        <v>212.94248074960572</v>
      </c>
      <c r="I112" s="169"/>
      <c r="J112" s="119">
        <f t="shared" si="29"/>
        <v>230.46883903251691</v>
      </c>
      <c r="K112" s="118">
        <v>2168964</v>
      </c>
      <c r="L112" s="119">
        <f t="shared" si="30"/>
        <v>201.22126356804898</v>
      </c>
      <c r="M112" s="169"/>
      <c r="N112" s="119">
        <f t="shared" si="31"/>
        <v>357.04751769862509</v>
      </c>
      <c r="O112" s="118">
        <f t="shared" si="32"/>
        <v>4464271</v>
      </c>
      <c r="P112" s="118">
        <v>11000</v>
      </c>
      <c r="Q112" s="123">
        <f t="shared" si="33"/>
        <v>0.24640081213707682</v>
      </c>
      <c r="R112" s="118">
        <v>0</v>
      </c>
      <c r="S112" s="123">
        <f t="shared" si="34"/>
        <v>0</v>
      </c>
      <c r="T112" s="118">
        <v>0</v>
      </c>
      <c r="U112" s="123">
        <f t="shared" si="35"/>
        <v>0</v>
      </c>
      <c r="V112" s="118">
        <v>710276</v>
      </c>
      <c r="W112" s="118">
        <v>1890847.4</v>
      </c>
      <c r="X112" s="117"/>
      <c r="Y112" s="118">
        <v>10779</v>
      </c>
      <c r="Z112" s="118">
        <f t="shared" si="36"/>
        <v>0</v>
      </c>
      <c r="AA112" s="118">
        <f t="shared" si="37"/>
        <v>10779</v>
      </c>
      <c r="AB112" s="118">
        <f t="shared" si="38"/>
        <v>10779</v>
      </c>
    </row>
    <row r="113" spans="1:28" x14ac:dyDescent="0.2">
      <c r="A113" s="114">
        <v>60</v>
      </c>
      <c r="B113" s="114" t="s">
        <v>167</v>
      </c>
      <c r="C113" s="115">
        <v>0</v>
      </c>
      <c r="D113" s="116">
        <f t="shared" si="26"/>
        <v>0</v>
      </c>
      <c r="F113" s="116">
        <f t="shared" si="27"/>
        <v>0</v>
      </c>
      <c r="G113" s="115">
        <v>3923862</v>
      </c>
      <c r="H113" s="116">
        <f t="shared" si="28"/>
        <v>38.446242933147822</v>
      </c>
      <c r="J113" s="116">
        <f t="shared" si="29"/>
        <v>41.610583960387586</v>
      </c>
      <c r="K113" s="115">
        <v>5863007</v>
      </c>
      <c r="L113" s="116">
        <f t="shared" si="30"/>
        <v>57.446105760280616</v>
      </c>
      <c r="N113" s="116">
        <f t="shared" si="31"/>
        <v>101.93251498107443</v>
      </c>
      <c r="O113" s="115">
        <f t="shared" si="32"/>
        <v>9786869</v>
      </c>
      <c r="P113" s="115">
        <v>53524</v>
      </c>
      <c r="Q113" s="249">
        <f t="shared" si="33"/>
        <v>0.54689605020768139</v>
      </c>
      <c r="R113" s="115">
        <v>0</v>
      </c>
      <c r="S113" s="249">
        <f t="shared" si="34"/>
        <v>0</v>
      </c>
      <c r="T113" s="115">
        <v>0</v>
      </c>
      <c r="U113" s="249">
        <f t="shared" si="35"/>
        <v>0</v>
      </c>
      <c r="V113" s="115">
        <v>1958204</v>
      </c>
      <c r="W113" s="115">
        <v>12104463.310000001</v>
      </c>
      <c r="X113" s="114"/>
      <c r="Y113" s="115">
        <v>102061</v>
      </c>
      <c r="Z113" s="115">
        <f t="shared" si="36"/>
        <v>0</v>
      </c>
      <c r="AA113" s="115">
        <f t="shared" si="37"/>
        <v>102061</v>
      </c>
      <c r="AB113" s="115">
        <f t="shared" si="38"/>
        <v>102061</v>
      </c>
    </row>
    <row r="114" spans="1:28" x14ac:dyDescent="0.2">
      <c r="A114" s="117">
        <v>61</v>
      </c>
      <c r="B114" s="117" t="s">
        <v>169</v>
      </c>
      <c r="C114" s="118">
        <v>0</v>
      </c>
      <c r="D114" s="119">
        <f t="shared" si="26"/>
        <v>0</v>
      </c>
      <c r="E114" s="169"/>
      <c r="F114" s="119">
        <f t="shared" si="27"/>
        <v>0</v>
      </c>
      <c r="G114" s="118">
        <v>2412971</v>
      </c>
      <c r="H114" s="119">
        <f t="shared" si="28"/>
        <v>162.89549719840682</v>
      </c>
      <c r="I114" s="169"/>
      <c r="J114" s="119">
        <f t="shared" si="29"/>
        <v>176.30270855671407</v>
      </c>
      <c r="K114" s="118">
        <v>1116982</v>
      </c>
      <c r="L114" s="119">
        <f t="shared" si="30"/>
        <v>75.405522176466619</v>
      </c>
      <c r="M114" s="169"/>
      <c r="N114" s="119">
        <f t="shared" si="31"/>
        <v>133.79974877640649</v>
      </c>
      <c r="O114" s="118">
        <f t="shared" si="32"/>
        <v>3529953</v>
      </c>
      <c r="P114" s="118">
        <v>9966</v>
      </c>
      <c r="Q114" s="123">
        <f t="shared" si="33"/>
        <v>0.28232670519975761</v>
      </c>
      <c r="R114" s="118">
        <v>0</v>
      </c>
      <c r="S114" s="123">
        <f t="shared" si="34"/>
        <v>0</v>
      </c>
      <c r="T114" s="118">
        <v>0</v>
      </c>
      <c r="U114" s="123">
        <f t="shared" si="35"/>
        <v>0</v>
      </c>
      <c r="V114" s="118">
        <v>1326504</v>
      </c>
      <c r="W114" s="118">
        <v>6314974.8399999989</v>
      </c>
      <c r="X114" s="117"/>
      <c r="Y114" s="118">
        <v>14813</v>
      </c>
      <c r="Z114" s="118">
        <f t="shared" si="36"/>
        <v>0</v>
      </c>
      <c r="AA114" s="118">
        <f t="shared" si="37"/>
        <v>14813</v>
      </c>
      <c r="AB114" s="118">
        <f t="shared" si="38"/>
        <v>14813</v>
      </c>
    </row>
    <row r="115" spans="1:28" x14ac:dyDescent="0.2">
      <c r="A115" s="114">
        <v>62</v>
      </c>
      <c r="B115" s="114" t="s">
        <v>259</v>
      </c>
      <c r="C115" s="115">
        <v>0</v>
      </c>
      <c r="D115" s="116">
        <f t="shared" si="26"/>
        <v>0</v>
      </c>
      <c r="F115" s="116">
        <f t="shared" si="27"/>
        <v>0</v>
      </c>
      <c r="G115" s="115">
        <v>1356929</v>
      </c>
      <c r="H115" s="116">
        <f t="shared" si="28"/>
        <v>54.697234762979683</v>
      </c>
      <c r="J115" s="116">
        <f t="shared" si="29"/>
        <v>59.199123395843564</v>
      </c>
      <c r="K115" s="115">
        <v>1247901</v>
      </c>
      <c r="L115" s="116">
        <f t="shared" si="30"/>
        <v>50.302362141244757</v>
      </c>
      <c r="N115" s="116">
        <f t="shared" si="31"/>
        <v>89.256638281842967</v>
      </c>
      <c r="O115" s="115">
        <f t="shared" si="32"/>
        <v>2604830</v>
      </c>
      <c r="P115" s="115">
        <v>10185</v>
      </c>
      <c r="Q115" s="249">
        <f t="shared" si="33"/>
        <v>0.39100440335837655</v>
      </c>
      <c r="R115" s="115">
        <v>0</v>
      </c>
      <c r="S115" s="249">
        <f t="shared" si="34"/>
        <v>0</v>
      </c>
      <c r="T115" s="115">
        <v>0</v>
      </c>
      <c r="U115" s="249">
        <f t="shared" si="35"/>
        <v>0</v>
      </c>
      <c r="V115" s="115">
        <v>88835</v>
      </c>
      <c r="W115" s="115">
        <v>4539002.03</v>
      </c>
      <c r="X115" s="114"/>
      <c r="Y115" s="115">
        <v>24808</v>
      </c>
      <c r="Z115" s="115">
        <f t="shared" si="36"/>
        <v>0</v>
      </c>
      <c r="AA115" s="115">
        <f t="shared" si="37"/>
        <v>24808</v>
      </c>
      <c r="AB115" s="115">
        <f t="shared" si="38"/>
        <v>24808</v>
      </c>
    </row>
    <row r="116" spans="1:28" x14ac:dyDescent="0.2">
      <c r="A116" s="117">
        <v>63</v>
      </c>
      <c r="B116" s="117" t="s">
        <v>173</v>
      </c>
      <c r="C116" s="118">
        <v>0</v>
      </c>
      <c r="D116" s="119">
        <f t="shared" si="26"/>
        <v>0</v>
      </c>
      <c r="E116" s="169"/>
      <c r="F116" s="119">
        <f t="shared" si="27"/>
        <v>0</v>
      </c>
      <c r="G116" s="118">
        <v>2908319</v>
      </c>
      <c r="H116" s="119">
        <f t="shared" si="28"/>
        <v>241.57479857130991</v>
      </c>
      <c r="I116" s="169"/>
      <c r="J116" s="119">
        <f t="shared" si="29"/>
        <v>261.45775690343089</v>
      </c>
      <c r="K116" s="118">
        <v>2774627</v>
      </c>
      <c r="L116" s="119">
        <f t="shared" si="30"/>
        <v>230.46988952570811</v>
      </c>
      <c r="M116" s="169"/>
      <c r="N116" s="119">
        <f t="shared" si="31"/>
        <v>408.94635338378168</v>
      </c>
      <c r="O116" s="118">
        <f t="shared" si="32"/>
        <v>5682946</v>
      </c>
      <c r="P116" s="118">
        <v>0</v>
      </c>
      <c r="Q116" s="123">
        <f t="shared" si="33"/>
        <v>0</v>
      </c>
      <c r="R116" s="118">
        <v>0</v>
      </c>
      <c r="S116" s="123">
        <f t="shared" si="34"/>
        <v>0</v>
      </c>
      <c r="T116" s="118">
        <v>0</v>
      </c>
      <c r="U116" s="123">
        <f t="shared" si="35"/>
        <v>0</v>
      </c>
      <c r="V116" s="118">
        <v>961120</v>
      </c>
      <c r="W116" s="118">
        <v>2069552.2200000002</v>
      </c>
      <c r="X116" s="117"/>
      <c r="Y116" s="118">
        <v>12039</v>
      </c>
      <c r="Z116" s="118">
        <f t="shared" si="36"/>
        <v>0</v>
      </c>
      <c r="AA116" s="118">
        <f t="shared" si="37"/>
        <v>12039</v>
      </c>
      <c r="AB116" s="118">
        <f t="shared" si="38"/>
        <v>12039</v>
      </c>
    </row>
    <row r="117" spans="1:28" x14ac:dyDescent="0.2">
      <c r="A117" s="114">
        <v>64</v>
      </c>
      <c r="B117" s="114" t="s">
        <v>175</v>
      </c>
      <c r="C117" s="115">
        <v>22559</v>
      </c>
      <c r="D117" s="116">
        <f t="shared" si="26"/>
        <v>1.9153506537612497</v>
      </c>
      <c r="F117" s="116">
        <f t="shared" si="27"/>
        <v>3.1087548736395085</v>
      </c>
      <c r="G117" s="115">
        <v>1301443</v>
      </c>
      <c r="H117" s="116">
        <f t="shared" si="28"/>
        <v>110.49779249448123</v>
      </c>
      <c r="J117" s="116">
        <f t="shared" si="29"/>
        <v>119.59237941725821</v>
      </c>
      <c r="K117" s="115">
        <v>615666</v>
      </c>
      <c r="L117" s="116">
        <f t="shared" si="30"/>
        <v>52.272542027508912</v>
      </c>
      <c r="N117" s="116">
        <f t="shared" si="31"/>
        <v>92.752530442228306</v>
      </c>
      <c r="O117" s="115">
        <f t="shared" si="32"/>
        <v>1939668</v>
      </c>
      <c r="P117" s="115">
        <v>0</v>
      </c>
      <c r="Q117" s="249">
        <f t="shared" si="33"/>
        <v>0</v>
      </c>
      <c r="R117" s="115">
        <v>0</v>
      </c>
      <c r="S117" s="249">
        <f t="shared" si="34"/>
        <v>0</v>
      </c>
      <c r="T117" s="115">
        <v>0</v>
      </c>
      <c r="U117" s="249">
        <f t="shared" si="35"/>
        <v>0</v>
      </c>
      <c r="V117" s="115">
        <v>0</v>
      </c>
      <c r="W117" s="115">
        <v>2357992.5500000003</v>
      </c>
      <c r="X117" s="114"/>
      <c r="Y117" s="115">
        <v>11778</v>
      </c>
      <c r="Z117" s="115">
        <f t="shared" si="36"/>
        <v>11778</v>
      </c>
      <c r="AA117" s="115">
        <f t="shared" si="37"/>
        <v>11778</v>
      </c>
      <c r="AB117" s="115">
        <f t="shared" si="38"/>
        <v>11778</v>
      </c>
    </row>
    <row r="118" spans="1:28" x14ac:dyDescent="0.2">
      <c r="A118" s="117">
        <v>65</v>
      </c>
      <c r="B118" s="117" t="s">
        <v>177</v>
      </c>
      <c r="C118" s="118">
        <v>11607</v>
      </c>
      <c r="D118" s="119">
        <f t="shared" ref="D118:D148" si="39">IFERROR((C118/$Y118),0)</f>
        <v>0.74365709892362886</v>
      </c>
      <c r="E118" s="169"/>
      <c r="F118" s="119">
        <f t="shared" ref="F118:F149" si="40">IF(D$149,D118/D$149*100,0)</f>
        <v>1.2070101242587528</v>
      </c>
      <c r="G118" s="118">
        <v>1228313</v>
      </c>
      <c r="H118" s="119">
        <f t="shared" ref="H118:H149" si="41">IFERROR((G118/$Y118),0)</f>
        <v>78.69765504869298</v>
      </c>
      <c r="I118" s="169"/>
      <c r="J118" s="119">
        <f t="shared" ref="J118:J149" si="42">IF(H$149,H118/H$149*100,0)</f>
        <v>85.174912632773697</v>
      </c>
      <c r="K118" s="118">
        <v>330185</v>
      </c>
      <c r="L118" s="119">
        <f t="shared" ref="L118:L148" si="43">IFERROR((K118/$Y118),0)</f>
        <v>21.154856483854434</v>
      </c>
      <c r="M118" s="169"/>
      <c r="N118" s="119">
        <f t="shared" ref="N118:N149" si="44">IF(L$149,L118/L$149*100,0)</f>
        <v>37.537230712580822</v>
      </c>
      <c r="O118" s="118">
        <f t="shared" ref="O118:O148" si="45">(C118+G118+K118)</f>
        <v>1570105</v>
      </c>
      <c r="P118" s="118">
        <v>8731</v>
      </c>
      <c r="Q118" s="123">
        <f t="shared" ref="Q118:Q149" si="46">IF($O118,P118/$O118*100,0)</f>
        <v>0.55607745978772127</v>
      </c>
      <c r="R118" s="118">
        <v>0</v>
      </c>
      <c r="S118" s="123">
        <f t="shared" ref="S118:S149" si="47">IF($O118,R118/$O118*100,0)</f>
        <v>0</v>
      </c>
      <c r="T118" s="118">
        <v>11607</v>
      </c>
      <c r="U118" s="123">
        <f t="shared" ref="U118:U149" si="48">IF($O118,T118/$O118*100,0)</f>
        <v>0.73924992277586532</v>
      </c>
      <c r="V118" s="118">
        <v>604475</v>
      </c>
      <c r="W118" s="118">
        <v>2470199.34</v>
      </c>
      <c r="X118" s="117"/>
      <c r="Y118" s="118">
        <v>15608</v>
      </c>
      <c r="Z118" s="118">
        <f t="shared" ref="Z118:Z148" si="49">IF(C118,Y118,0)</f>
        <v>15608</v>
      </c>
      <c r="AA118" s="118">
        <f t="shared" ref="AA118:AA148" si="50">IF(G118,Y118,0)</f>
        <v>15608</v>
      </c>
      <c r="AB118" s="118">
        <f t="shared" ref="AB118:AB148" si="51">IF(K118,Y118,0)</f>
        <v>15608</v>
      </c>
    </row>
    <row r="119" spans="1:28" x14ac:dyDescent="0.2">
      <c r="A119" s="114">
        <v>66</v>
      </c>
      <c r="B119" s="114" t="s">
        <v>179</v>
      </c>
      <c r="C119" s="115">
        <v>0</v>
      </c>
      <c r="D119" s="116">
        <f t="shared" si="39"/>
        <v>0</v>
      </c>
      <c r="F119" s="116">
        <f t="shared" si="40"/>
        <v>0</v>
      </c>
      <c r="G119" s="115">
        <v>2662583</v>
      </c>
      <c r="H119" s="116">
        <f t="shared" si="41"/>
        <v>71.750330108598988</v>
      </c>
      <c r="J119" s="116">
        <f t="shared" si="42"/>
        <v>77.65578395685742</v>
      </c>
      <c r="K119" s="115">
        <v>2604968</v>
      </c>
      <c r="L119" s="116">
        <f t="shared" si="43"/>
        <v>70.197741787706491</v>
      </c>
      <c r="N119" s="116">
        <f t="shared" si="44"/>
        <v>124.5590501168557</v>
      </c>
      <c r="O119" s="115">
        <f t="shared" si="45"/>
        <v>5267551</v>
      </c>
      <c r="P119" s="115">
        <v>14134</v>
      </c>
      <c r="Q119" s="249">
        <f t="shared" si="46"/>
        <v>0.26832203428120582</v>
      </c>
      <c r="R119" s="115">
        <v>499225</v>
      </c>
      <c r="S119" s="249">
        <f t="shared" si="47"/>
        <v>9.477364338760081</v>
      </c>
      <c r="T119" s="115">
        <v>0</v>
      </c>
      <c r="U119" s="249">
        <f t="shared" si="48"/>
        <v>0</v>
      </c>
      <c r="V119" s="115">
        <v>857913</v>
      </c>
      <c r="W119" s="115">
        <v>4103742.89</v>
      </c>
      <c r="X119" s="114"/>
      <c r="Y119" s="115">
        <v>37109</v>
      </c>
      <c r="Z119" s="115">
        <f t="shared" si="49"/>
        <v>0</v>
      </c>
      <c r="AA119" s="115">
        <f t="shared" si="50"/>
        <v>37109</v>
      </c>
      <c r="AB119" s="115">
        <f t="shared" si="51"/>
        <v>37109</v>
      </c>
    </row>
    <row r="120" spans="1:28" x14ac:dyDescent="0.2">
      <c r="A120" s="117">
        <v>67</v>
      </c>
      <c r="B120" s="117" t="s">
        <v>260</v>
      </c>
      <c r="C120" s="118">
        <v>0</v>
      </c>
      <c r="D120" s="119">
        <f t="shared" si="39"/>
        <v>0</v>
      </c>
      <c r="E120" s="169"/>
      <c r="F120" s="119">
        <f t="shared" si="40"/>
        <v>0</v>
      </c>
      <c r="G120" s="118">
        <v>2732254</v>
      </c>
      <c r="H120" s="119">
        <f t="shared" si="41"/>
        <v>116.89287242234963</v>
      </c>
      <c r="I120" s="169"/>
      <c r="J120" s="119">
        <f t="shared" si="42"/>
        <v>126.51381022480604</v>
      </c>
      <c r="K120" s="118">
        <v>449344</v>
      </c>
      <c r="L120" s="119">
        <f t="shared" si="43"/>
        <v>19.22409514845555</v>
      </c>
      <c r="M120" s="169"/>
      <c r="N120" s="119">
        <f t="shared" si="44"/>
        <v>34.111282928292503</v>
      </c>
      <c r="O120" s="118">
        <f t="shared" si="45"/>
        <v>3181598</v>
      </c>
      <c r="P120" s="118">
        <v>19024</v>
      </c>
      <c r="Q120" s="123">
        <f t="shared" si="46"/>
        <v>0.59793852020274085</v>
      </c>
      <c r="R120" s="118">
        <v>285550</v>
      </c>
      <c r="S120" s="123">
        <f t="shared" si="47"/>
        <v>8.9750496448639954</v>
      </c>
      <c r="T120" s="118">
        <v>0</v>
      </c>
      <c r="U120" s="123">
        <f t="shared" si="48"/>
        <v>0</v>
      </c>
      <c r="V120" s="118">
        <v>4175534</v>
      </c>
      <c r="W120" s="118">
        <v>3514603.8599999994</v>
      </c>
      <c r="X120" s="117"/>
      <c r="Y120" s="118">
        <v>23374</v>
      </c>
      <c r="Z120" s="118">
        <f t="shared" si="49"/>
        <v>0</v>
      </c>
      <c r="AA120" s="118">
        <f t="shared" si="50"/>
        <v>23374</v>
      </c>
      <c r="AB120" s="118">
        <f t="shared" si="51"/>
        <v>23374</v>
      </c>
    </row>
    <row r="121" spans="1:28" x14ac:dyDescent="0.2">
      <c r="A121" s="114">
        <v>68</v>
      </c>
      <c r="B121" s="114" t="s">
        <v>183</v>
      </c>
      <c r="C121" s="115">
        <v>0</v>
      </c>
      <c r="D121" s="116">
        <f t="shared" si="39"/>
        <v>0</v>
      </c>
      <c r="F121" s="116">
        <f t="shared" si="40"/>
        <v>0</v>
      </c>
      <c r="G121" s="115">
        <v>832897</v>
      </c>
      <c r="H121" s="116">
        <f t="shared" si="41"/>
        <v>48.764461358313817</v>
      </c>
      <c r="J121" s="116">
        <f t="shared" si="42"/>
        <v>52.77804952649133</v>
      </c>
      <c r="K121" s="115">
        <v>1133244</v>
      </c>
      <c r="L121" s="116">
        <f t="shared" si="43"/>
        <v>66.349180327868851</v>
      </c>
      <c r="N121" s="116">
        <f t="shared" si="44"/>
        <v>117.73015295370412</v>
      </c>
      <c r="O121" s="115">
        <f t="shared" si="45"/>
        <v>1966141</v>
      </c>
      <c r="P121" s="115">
        <v>13053</v>
      </c>
      <c r="Q121" s="249">
        <f t="shared" si="46"/>
        <v>0.66388931414379737</v>
      </c>
      <c r="R121" s="115">
        <v>0</v>
      </c>
      <c r="S121" s="249">
        <f t="shared" si="47"/>
        <v>0</v>
      </c>
      <c r="T121" s="115">
        <v>0</v>
      </c>
      <c r="U121" s="249">
        <f t="shared" si="48"/>
        <v>0</v>
      </c>
      <c r="V121" s="115">
        <v>335690</v>
      </c>
      <c r="W121" s="115">
        <v>6278105.8399999989</v>
      </c>
      <c r="X121" s="114"/>
      <c r="Y121" s="115">
        <v>17080</v>
      </c>
      <c r="Z121" s="115">
        <f t="shared" si="49"/>
        <v>0</v>
      </c>
      <c r="AA121" s="115">
        <f t="shared" si="50"/>
        <v>17080</v>
      </c>
      <c r="AB121" s="115">
        <f t="shared" si="51"/>
        <v>17080</v>
      </c>
    </row>
    <row r="122" spans="1:28" x14ac:dyDescent="0.2">
      <c r="A122" s="117">
        <v>69</v>
      </c>
      <c r="B122" s="117" t="s">
        <v>185</v>
      </c>
      <c r="C122" s="118">
        <v>0</v>
      </c>
      <c r="D122" s="119">
        <f t="shared" si="39"/>
        <v>0</v>
      </c>
      <c r="E122" s="169"/>
      <c r="F122" s="119">
        <f t="shared" si="40"/>
        <v>0</v>
      </c>
      <c r="G122" s="118">
        <v>6386535</v>
      </c>
      <c r="H122" s="119">
        <f t="shared" si="41"/>
        <v>107.57900144864064</v>
      </c>
      <c r="I122" s="169"/>
      <c r="J122" s="119">
        <f t="shared" si="42"/>
        <v>116.43335552805883</v>
      </c>
      <c r="K122" s="118">
        <v>1028869</v>
      </c>
      <c r="L122" s="119">
        <f t="shared" si="43"/>
        <v>17.330947006704175</v>
      </c>
      <c r="M122" s="169"/>
      <c r="N122" s="119">
        <f t="shared" si="44"/>
        <v>30.75207608969961</v>
      </c>
      <c r="O122" s="118">
        <f t="shared" si="45"/>
        <v>7415404</v>
      </c>
      <c r="P122" s="118">
        <v>30522</v>
      </c>
      <c r="Q122" s="123">
        <f t="shared" si="46"/>
        <v>0.41160265846607957</v>
      </c>
      <c r="R122" s="118">
        <v>0</v>
      </c>
      <c r="S122" s="123">
        <f t="shared" si="47"/>
        <v>0</v>
      </c>
      <c r="T122" s="118">
        <v>0</v>
      </c>
      <c r="U122" s="123">
        <f t="shared" si="48"/>
        <v>0</v>
      </c>
      <c r="V122" s="118">
        <v>6819888</v>
      </c>
      <c r="W122" s="118">
        <v>14028970.219999999</v>
      </c>
      <c r="X122" s="117"/>
      <c r="Y122" s="118">
        <v>59366</v>
      </c>
      <c r="Z122" s="118">
        <f t="shared" si="49"/>
        <v>0</v>
      </c>
      <c r="AA122" s="118">
        <f t="shared" si="50"/>
        <v>59366</v>
      </c>
      <c r="AB122" s="118">
        <f t="shared" si="51"/>
        <v>59366</v>
      </c>
    </row>
    <row r="123" spans="1:28" x14ac:dyDescent="0.2">
      <c r="A123" s="114">
        <v>70</v>
      </c>
      <c r="B123" s="114" t="s">
        <v>187</v>
      </c>
      <c r="C123" s="115">
        <v>0</v>
      </c>
      <c r="D123" s="116">
        <f t="shared" si="39"/>
        <v>0</v>
      </c>
      <c r="F123" s="116">
        <f t="shared" si="40"/>
        <v>0</v>
      </c>
      <c r="G123" s="115">
        <v>833548</v>
      </c>
      <c r="H123" s="116">
        <f t="shared" si="41"/>
        <v>26.575737286784634</v>
      </c>
      <c r="J123" s="116">
        <f t="shared" si="42"/>
        <v>28.763069244602878</v>
      </c>
      <c r="K123" s="115">
        <v>2241483</v>
      </c>
      <c r="L123" s="116">
        <f t="shared" si="43"/>
        <v>71.464466762314686</v>
      </c>
      <c r="N123" s="116">
        <f t="shared" si="44"/>
        <v>126.80673010738393</v>
      </c>
      <c r="O123" s="115">
        <f t="shared" si="45"/>
        <v>3075031</v>
      </c>
      <c r="P123" s="115">
        <v>12358</v>
      </c>
      <c r="Q123" s="249">
        <f t="shared" si="46"/>
        <v>0.40188212736717127</v>
      </c>
      <c r="R123" s="115">
        <v>0</v>
      </c>
      <c r="S123" s="249">
        <f t="shared" si="47"/>
        <v>0</v>
      </c>
      <c r="T123" s="115">
        <v>0</v>
      </c>
      <c r="U123" s="249">
        <f t="shared" si="48"/>
        <v>0</v>
      </c>
      <c r="V123" s="115">
        <v>138870</v>
      </c>
      <c r="W123" s="115">
        <v>2185874.84</v>
      </c>
      <c r="X123" s="114"/>
      <c r="Y123" s="115">
        <v>31365</v>
      </c>
      <c r="Z123" s="115">
        <f t="shared" si="49"/>
        <v>0</v>
      </c>
      <c r="AA123" s="115">
        <f t="shared" si="50"/>
        <v>31365</v>
      </c>
      <c r="AB123" s="115">
        <f t="shared" si="51"/>
        <v>31365</v>
      </c>
    </row>
    <row r="124" spans="1:28" x14ac:dyDescent="0.2">
      <c r="A124" s="117">
        <v>71</v>
      </c>
      <c r="B124" s="117" t="s">
        <v>189</v>
      </c>
      <c r="C124" s="118">
        <v>0</v>
      </c>
      <c r="D124" s="119">
        <f t="shared" si="39"/>
        <v>0</v>
      </c>
      <c r="E124" s="169"/>
      <c r="F124" s="119">
        <f t="shared" si="40"/>
        <v>0</v>
      </c>
      <c r="G124" s="118">
        <v>2410857</v>
      </c>
      <c r="H124" s="119">
        <f t="shared" si="41"/>
        <v>109.8040171251594</v>
      </c>
      <c r="I124" s="169"/>
      <c r="J124" s="119">
        <f t="shared" si="42"/>
        <v>118.84150245107421</v>
      </c>
      <c r="K124" s="118">
        <v>1096825</v>
      </c>
      <c r="L124" s="119">
        <f t="shared" si="43"/>
        <v>49.955593004190199</v>
      </c>
      <c r="M124" s="169"/>
      <c r="N124" s="119">
        <f t="shared" si="44"/>
        <v>88.641330250254384</v>
      </c>
      <c r="O124" s="118">
        <f t="shared" si="45"/>
        <v>3507682</v>
      </c>
      <c r="P124" s="118">
        <v>226019</v>
      </c>
      <c r="Q124" s="123">
        <f t="shared" si="46"/>
        <v>6.4435430577800377</v>
      </c>
      <c r="R124" s="118">
        <v>328</v>
      </c>
      <c r="S124" s="123">
        <f t="shared" si="47"/>
        <v>9.3509046715181138E-3</v>
      </c>
      <c r="T124" s="118">
        <v>0</v>
      </c>
      <c r="U124" s="123">
        <f t="shared" si="48"/>
        <v>0</v>
      </c>
      <c r="V124" s="118">
        <v>635620</v>
      </c>
      <c r="W124" s="118">
        <v>3691001.6</v>
      </c>
      <c r="X124" s="117"/>
      <c r="Y124" s="118">
        <v>21956</v>
      </c>
      <c r="Z124" s="118">
        <f t="shared" si="49"/>
        <v>0</v>
      </c>
      <c r="AA124" s="118">
        <f t="shared" si="50"/>
        <v>21956</v>
      </c>
      <c r="AB124" s="118">
        <f t="shared" si="51"/>
        <v>21956</v>
      </c>
    </row>
    <row r="125" spans="1:28" x14ac:dyDescent="0.2">
      <c r="A125" s="114">
        <v>72</v>
      </c>
      <c r="B125" s="114" t="s">
        <v>191</v>
      </c>
      <c r="C125" s="115">
        <v>0</v>
      </c>
      <c r="D125" s="116">
        <f t="shared" si="39"/>
        <v>0</v>
      </c>
      <c r="F125" s="116">
        <f t="shared" si="40"/>
        <v>0</v>
      </c>
      <c r="G125" s="115">
        <v>405922</v>
      </c>
      <c r="H125" s="116">
        <f t="shared" si="41"/>
        <v>9.3757246795241951</v>
      </c>
      <c r="J125" s="116">
        <f t="shared" si="42"/>
        <v>10.14739930882701</v>
      </c>
      <c r="K125" s="115">
        <v>3187254</v>
      </c>
      <c r="L125" s="116">
        <f t="shared" si="43"/>
        <v>73.617138237671782</v>
      </c>
      <c r="N125" s="116">
        <f t="shared" si="44"/>
        <v>130.62643580382968</v>
      </c>
      <c r="O125" s="115">
        <f t="shared" si="45"/>
        <v>3593176</v>
      </c>
      <c r="P125" s="115">
        <v>0</v>
      </c>
      <c r="Q125" s="249">
        <f t="shared" si="46"/>
        <v>0</v>
      </c>
      <c r="R125" s="115">
        <v>0</v>
      </c>
      <c r="S125" s="249">
        <f t="shared" si="47"/>
        <v>0</v>
      </c>
      <c r="T125" s="115">
        <v>326255</v>
      </c>
      <c r="U125" s="249">
        <f t="shared" si="48"/>
        <v>9.0798502494728908</v>
      </c>
      <c r="V125" s="115">
        <v>84080</v>
      </c>
      <c r="W125" s="115">
        <v>6264382.5600000005</v>
      </c>
      <c r="X125" s="114"/>
      <c r="Y125" s="115">
        <v>43295</v>
      </c>
      <c r="Z125" s="115">
        <f t="shared" si="49"/>
        <v>0</v>
      </c>
      <c r="AA125" s="115">
        <f t="shared" si="50"/>
        <v>43295</v>
      </c>
      <c r="AB125" s="115">
        <f t="shared" si="51"/>
        <v>43295</v>
      </c>
    </row>
    <row r="126" spans="1:28" x14ac:dyDescent="0.2">
      <c r="A126" s="117">
        <v>73</v>
      </c>
      <c r="B126" s="117" t="s">
        <v>193</v>
      </c>
      <c r="C126" s="118">
        <v>3975000</v>
      </c>
      <c r="D126" s="119">
        <f t="shared" si="39"/>
        <v>8.1068678937439458</v>
      </c>
      <c r="E126" s="169"/>
      <c r="F126" s="119">
        <f t="shared" si="40"/>
        <v>13.158042379935738</v>
      </c>
      <c r="G126" s="118">
        <v>21673000</v>
      </c>
      <c r="H126" s="119">
        <f t="shared" si="41"/>
        <v>44.201295059399378</v>
      </c>
      <c r="I126" s="169"/>
      <c r="J126" s="119">
        <f t="shared" si="42"/>
        <v>47.839309095173874</v>
      </c>
      <c r="K126" s="118">
        <v>41151000</v>
      </c>
      <c r="L126" s="119">
        <f t="shared" si="43"/>
        <v>83.92596747055525</v>
      </c>
      <c r="M126" s="169"/>
      <c r="N126" s="119">
        <f t="shared" si="44"/>
        <v>148.91844840087467</v>
      </c>
      <c r="O126" s="118">
        <f t="shared" si="45"/>
        <v>66799000</v>
      </c>
      <c r="P126" s="118">
        <v>233000</v>
      </c>
      <c r="Q126" s="123">
        <f t="shared" si="46"/>
        <v>0.34880761688049222</v>
      </c>
      <c r="R126" s="118">
        <v>0</v>
      </c>
      <c r="S126" s="123">
        <f t="shared" si="47"/>
        <v>0</v>
      </c>
      <c r="T126" s="118">
        <v>12000</v>
      </c>
      <c r="U126" s="123">
        <f t="shared" si="48"/>
        <v>1.7964340783544665E-2</v>
      </c>
      <c r="V126" s="118">
        <v>21824000</v>
      </c>
      <c r="W126" s="118">
        <v>27400783.869999997</v>
      </c>
      <c r="X126" s="117"/>
      <c r="Y126" s="118">
        <v>490325</v>
      </c>
      <c r="Z126" s="118">
        <f t="shared" si="49"/>
        <v>490325</v>
      </c>
      <c r="AA126" s="118">
        <f t="shared" si="50"/>
        <v>490325</v>
      </c>
      <c r="AB126" s="118">
        <f t="shared" si="51"/>
        <v>490325</v>
      </c>
    </row>
    <row r="127" spans="1:28" x14ac:dyDescent="0.2">
      <c r="A127" s="114">
        <v>74</v>
      </c>
      <c r="B127" s="114" t="s">
        <v>195</v>
      </c>
      <c r="C127" s="115">
        <v>0</v>
      </c>
      <c r="D127" s="116">
        <f t="shared" si="39"/>
        <v>0</v>
      </c>
      <c r="F127" s="116">
        <f t="shared" si="40"/>
        <v>0</v>
      </c>
      <c r="G127" s="115">
        <v>0</v>
      </c>
      <c r="H127" s="116">
        <f t="shared" si="41"/>
        <v>0</v>
      </c>
      <c r="J127" s="116">
        <f t="shared" si="42"/>
        <v>0</v>
      </c>
      <c r="K127" s="115">
        <v>0</v>
      </c>
      <c r="L127" s="116">
        <f t="shared" si="43"/>
        <v>0</v>
      </c>
      <c r="N127" s="116">
        <f t="shared" si="44"/>
        <v>0</v>
      </c>
      <c r="O127" s="115">
        <f t="shared" si="45"/>
        <v>0</v>
      </c>
      <c r="P127" s="115">
        <v>0</v>
      </c>
      <c r="Q127" s="249">
        <f t="shared" si="46"/>
        <v>0</v>
      </c>
      <c r="R127" s="115">
        <v>0</v>
      </c>
      <c r="S127" s="249">
        <f t="shared" si="47"/>
        <v>0</v>
      </c>
      <c r="T127" s="115">
        <v>0</v>
      </c>
      <c r="U127" s="249">
        <f t="shared" si="48"/>
        <v>0</v>
      </c>
      <c r="V127" s="115">
        <v>0</v>
      </c>
      <c r="W127" s="115">
        <v>0</v>
      </c>
      <c r="X127" s="114"/>
      <c r="Y127" s="115">
        <v>0</v>
      </c>
      <c r="Z127" s="115">
        <f t="shared" si="49"/>
        <v>0</v>
      </c>
      <c r="AA127" s="115">
        <f t="shared" si="50"/>
        <v>0</v>
      </c>
      <c r="AB127" s="115">
        <f t="shared" si="51"/>
        <v>0</v>
      </c>
    </row>
    <row r="128" spans="1:28" x14ac:dyDescent="0.2">
      <c r="A128" s="117">
        <v>75</v>
      </c>
      <c r="B128" s="117" t="s">
        <v>197</v>
      </c>
      <c r="C128" s="118">
        <v>0</v>
      </c>
      <c r="D128" s="119">
        <f t="shared" si="39"/>
        <v>0</v>
      </c>
      <c r="E128" s="169"/>
      <c r="F128" s="119">
        <f t="shared" si="40"/>
        <v>0</v>
      </c>
      <c r="G128" s="118">
        <v>723913</v>
      </c>
      <c r="H128" s="119">
        <f t="shared" si="41"/>
        <v>97.905463889640245</v>
      </c>
      <c r="I128" s="169"/>
      <c r="J128" s="119">
        <f t="shared" si="42"/>
        <v>105.963631672527</v>
      </c>
      <c r="K128" s="118">
        <v>319178</v>
      </c>
      <c r="L128" s="119">
        <f t="shared" si="43"/>
        <v>43.167162564241274</v>
      </c>
      <c r="M128" s="169"/>
      <c r="N128" s="119">
        <f t="shared" si="44"/>
        <v>76.595922152347924</v>
      </c>
      <c r="O128" s="118">
        <f t="shared" si="45"/>
        <v>1043091</v>
      </c>
      <c r="P128" s="118">
        <v>1478</v>
      </c>
      <c r="Q128" s="123">
        <f t="shared" si="46"/>
        <v>0.14169425294629137</v>
      </c>
      <c r="R128" s="118">
        <v>31165</v>
      </c>
      <c r="S128" s="123">
        <f t="shared" si="47"/>
        <v>2.9877546637829298</v>
      </c>
      <c r="T128" s="118">
        <v>0</v>
      </c>
      <c r="U128" s="123">
        <f t="shared" si="48"/>
        <v>0</v>
      </c>
      <c r="V128" s="118">
        <v>6236</v>
      </c>
      <c r="W128" s="118">
        <v>2645538.77</v>
      </c>
      <c r="X128" s="117"/>
      <c r="Y128" s="118">
        <v>7394</v>
      </c>
      <c r="Z128" s="118">
        <f t="shared" si="49"/>
        <v>0</v>
      </c>
      <c r="AA128" s="118">
        <f t="shared" si="50"/>
        <v>7394</v>
      </c>
      <c r="AB128" s="118">
        <f t="shared" si="51"/>
        <v>7394</v>
      </c>
    </row>
    <row r="129" spans="1:28" x14ac:dyDescent="0.2">
      <c r="A129" s="114">
        <v>76</v>
      </c>
      <c r="B129" s="114" t="s">
        <v>70</v>
      </c>
      <c r="C129" s="115">
        <v>3689</v>
      </c>
      <c r="D129" s="116">
        <f t="shared" si="39"/>
        <v>0.40250954719039828</v>
      </c>
      <c r="F129" s="116">
        <f t="shared" si="40"/>
        <v>0.6533025762449024</v>
      </c>
      <c r="G129" s="115">
        <v>711347</v>
      </c>
      <c r="H129" s="116">
        <f t="shared" si="41"/>
        <v>77.615602836879432</v>
      </c>
      <c r="J129" s="116">
        <f t="shared" si="42"/>
        <v>84.003801466268257</v>
      </c>
      <c r="K129" s="115">
        <v>451782</v>
      </c>
      <c r="L129" s="116">
        <f t="shared" si="43"/>
        <v>49.294271685761046</v>
      </c>
      <c r="N129" s="116">
        <f t="shared" si="44"/>
        <v>87.467880034509875</v>
      </c>
      <c r="O129" s="115">
        <f t="shared" si="45"/>
        <v>1166818</v>
      </c>
      <c r="P129" s="115">
        <v>0</v>
      </c>
      <c r="Q129" s="249">
        <f t="shared" si="46"/>
        <v>0</v>
      </c>
      <c r="R129" s="115">
        <v>0</v>
      </c>
      <c r="S129" s="249">
        <f t="shared" si="47"/>
        <v>0</v>
      </c>
      <c r="T129" s="115">
        <v>0</v>
      </c>
      <c r="U129" s="249">
        <f t="shared" si="48"/>
        <v>0</v>
      </c>
      <c r="V129" s="115">
        <v>0</v>
      </c>
      <c r="W129" s="115">
        <v>2363113.379999999</v>
      </c>
      <c r="X129" s="114"/>
      <c r="Y129" s="115">
        <v>9165</v>
      </c>
      <c r="Z129" s="115">
        <f t="shared" si="49"/>
        <v>9165</v>
      </c>
      <c r="AA129" s="115">
        <f t="shared" si="50"/>
        <v>9165</v>
      </c>
      <c r="AB129" s="115">
        <f t="shared" si="51"/>
        <v>9165</v>
      </c>
    </row>
    <row r="130" spans="1:28" x14ac:dyDescent="0.2">
      <c r="A130" s="117">
        <v>77</v>
      </c>
      <c r="B130" s="117" t="s">
        <v>72</v>
      </c>
      <c r="C130" s="118">
        <v>0</v>
      </c>
      <c r="D130" s="119">
        <f t="shared" si="39"/>
        <v>0</v>
      </c>
      <c r="E130" s="169"/>
      <c r="F130" s="119">
        <f t="shared" si="40"/>
        <v>0</v>
      </c>
      <c r="G130" s="118">
        <v>10376808</v>
      </c>
      <c r="H130" s="119">
        <f t="shared" si="41"/>
        <v>107.41481289788314</v>
      </c>
      <c r="I130" s="169"/>
      <c r="J130" s="119">
        <f t="shared" si="42"/>
        <v>116.25565334039618</v>
      </c>
      <c r="K130" s="118">
        <v>13460388</v>
      </c>
      <c r="L130" s="119">
        <f t="shared" si="43"/>
        <v>139.33427876403914</v>
      </c>
      <c r="M130" s="169"/>
      <c r="N130" s="119">
        <f t="shared" si="44"/>
        <v>247.23509573929459</v>
      </c>
      <c r="O130" s="118">
        <f t="shared" si="45"/>
        <v>23837196</v>
      </c>
      <c r="P130" s="118">
        <v>0</v>
      </c>
      <c r="Q130" s="123">
        <f t="shared" si="46"/>
        <v>0</v>
      </c>
      <c r="R130" s="118">
        <v>0</v>
      </c>
      <c r="S130" s="123">
        <f t="shared" si="47"/>
        <v>0</v>
      </c>
      <c r="T130" s="118">
        <v>0</v>
      </c>
      <c r="U130" s="123">
        <f t="shared" si="48"/>
        <v>0</v>
      </c>
      <c r="V130" s="118">
        <v>3832631</v>
      </c>
      <c r="W130" s="118">
        <v>19422680.350000001</v>
      </c>
      <c r="X130" s="117"/>
      <c r="Y130" s="118">
        <v>96605</v>
      </c>
      <c r="Z130" s="118">
        <f t="shared" si="49"/>
        <v>0</v>
      </c>
      <c r="AA130" s="118">
        <f t="shared" si="50"/>
        <v>96605</v>
      </c>
      <c r="AB130" s="118">
        <f t="shared" si="51"/>
        <v>96605</v>
      </c>
    </row>
    <row r="131" spans="1:28" x14ac:dyDescent="0.2">
      <c r="A131" s="114">
        <v>78</v>
      </c>
      <c r="B131" s="114" t="s">
        <v>201</v>
      </c>
      <c r="C131" s="115">
        <v>17323</v>
      </c>
      <c r="D131" s="116">
        <f t="shared" si="39"/>
        <v>0.76997955373811</v>
      </c>
      <c r="F131" s="116">
        <f t="shared" si="40"/>
        <v>1.2497334029074854</v>
      </c>
      <c r="G131" s="115">
        <v>6309671</v>
      </c>
      <c r="H131" s="116">
        <f t="shared" si="41"/>
        <v>280.45475153346962</v>
      </c>
      <c r="J131" s="116">
        <f t="shared" si="42"/>
        <v>303.53774765625957</v>
      </c>
      <c r="K131" s="115">
        <v>978897</v>
      </c>
      <c r="L131" s="116">
        <f t="shared" si="43"/>
        <v>43.510400924526621</v>
      </c>
      <c r="N131" s="116">
        <f t="shared" si="44"/>
        <v>77.204965164730083</v>
      </c>
      <c r="O131" s="115">
        <f t="shared" si="45"/>
        <v>7305891</v>
      </c>
      <c r="P131" s="115">
        <v>39474</v>
      </c>
      <c r="Q131" s="249">
        <f t="shared" si="46"/>
        <v>0.54030370833619057</v>
      </c>
      <c r="R131" s="115">
        <v>0</v>
      </c>
      <c r="S131" s="249">
        <f t="shared" si="47"/>
        <v>0</v>
      </c>
      <c r="T131" s="115">
        <v>0</v>
      </c>
      <c r="U131" s="249">
        <f t="shared" si="48"/>
        <v>0</v>
      </c>
      <c r="V131" s="115">
        <v>2877021</v>
      </c>
      <c r="W131" s="115">
        <v>10225028.699999999</v>
      </c>
      <c r="X131" s="114"/>
      <c r="Y131" s="115">
        <v>22498</v>
      </c>
      <c r="Z131" s="115">
        <f t="shared" si="49"/>
        <v>22498</v>
      </c>
      <c r="AA131" s="115">
        <f t="shared" si="50"/>
        <v>22498</v>
      </c>
      <c r="AB131" s="115">
        <f t="shared" si="51"/>
        <v>22498</v>
      </c>
    </row>
    <row r="132" spans="1:28" x14ac:dyDescent="0.2">
      <c r="A132" s="117">
        <v>79</v>
      </c>
      <c r="B132" s="117" t="s">
        <v>203</v>
      </c>
      <c r="C132" s="118">
        <v>391077</v>
      </c>
      <c r="D132" s="119">
        <f t="shared" si="39"/>
        <v>4.6474349071290213</v>
      </c>
      <c r="E132" s="169"/>
      <c r="F132" s="119">
        <f t="shared" si="40"/>
        <v>7.5431284026703587</v>
      </c>
      <c r="G132" s="118">
        <v>8135950</v>
      </c>
      <c r="H132" s="119">
        <f t="shared" si="41"/>
        <v>96.685046762290696</v>
      </c>
      <c r="I132" s="169"/>
      <c r="J132" s="119">
        <f t="shared" si="42"/>
        <v>104.64276738332778</v>
      </c>
      <c r="K132" s="118">
        <v>2770173</v>
      </c>
      <c r="L132" s="119">
        <f t="shared" si="43"/>
        <v>32.919856445115215</v>
      </c>
      <c r="M132" s="169"/>
      <c r="N132" s="119">
        <f t="shared" si="44"/>
        <v>58.413076323559224</v>
      </c>
      <c r="O132" s="118">
        <f t="shared" si="45"/>
        <v>11297200</v>
      </c>
      <c r="P132" s="118">
        <v>140647</v>
      </c>
      <c r="Q132" s="123">
        <f t="shared" si="46"/>
        <v>1.2449722055022483</v>
      </c>
      <c r="R132" s="118">
        <v>527333</v>
      </c>
      <c r="S132" s="123">
        <f t="shared" si="47"/>
        <v>4.6678203448642135</v>
      </c>
      <c r="T132" s="118">
        <v>4450000</v>
      </c>
      <c r="U132" s="123">
        <f t="shared" si="48"/>
        <v>39.390291399638848</v>
      </c>
      <c r="V132" s="118">
        <v>8176500</v>
      </c>
      <c r="W132" s="118">
        <v>13765292.039999999</v>
      </c>
      <c r="X132" s="117"/>
      <c r="Y132" s="118">
        <v>84149</v>
      </c>
      <c r="Z132" s="118">
        <f t="shared" si="49"/>
        <v>84149</v>
      </c>
      <c r="AA132" s="118">
        <f t="shared" si="50"/>
        <v>84149</v>
      </c>
      <c r="AB132" s="118">
        <f t="shared" si="51"/>
        <v>84149</v>
      </c>
    </row>
    <row r="133" spans="1:28" x14ac:dyDescent="0.2">
      <c r="A133" s="114">
        <v>80</v>
      </c>
      <c r="B133" s="114" t="s">
        <v>205</v>
      </c>
      <c r="C133" s="115">
        <v>274378</v>
      </c>
      <c r="D133" s="116">
        <f t="shared" si="39"/>
        <v>10.828715762885784</v>
      </c>
      <c r="F133" s="116">
        <f t="shared" si="40"/>
        <v>17.5758015050775</v>
      </c>
      <c r="G133" s="115">
        <v>1841980</v>
      </c>
      <c r="H133" s="116">
        <f t="shared" si="41"/>
        <v>72.69634541005604</v>
      </c>
      <c r="J133" s="116">
        <f t="shared" si="42"/>
        <v>78.679661613707751</v>
      </c>
      <c r="K133" s="115">
        <v>770046</v>
      </c>
      <c r="L133" s="116">
        <f t="shared" si="43"/>
        <v>30.390954297892492</v>
      </c>
      <c r="N133" s="116">
        <f t="shared" si="44"/>
        <v>53.925785973833129</v>
      </c>
      <c r="O133" s="115">
        <f t="shared" si="45"/>
        <v>2886404</v>
      </c>
      <c r="P133" s="115">
        <v>19456</v>
      </c>
      <c r="Q133" s="249">
        <f t="shared" si="46"/>
        <v>0.67405671555333213</v>
      </c>
      <c r="R133" s="115">
        <v>0</v>
      </c>
      <c r="S133" s="249">
        <f t="shared" si="47"/>
        <v>0</v>
      </c>
      <c r="T133" s="115">
        <v>0</v>
      </c>
      <c r="U133" s="249">
        <f t="shared" si="48"/>
        <v>0</v>
      </c>
      <c r="V133" s="115">
        <v>233351</v>
      </c>
      <c r="W133" s="115">
        <v>5827361.6200000001</v>
      </c>
      <c r="X133" s="114"/>
      <c r="Y133" s="115">
        <v>25338</v>
      </c>
      <c r="Z133" s="115">
        <f t="shared" si="49"/>
        <v>25338</v>
      </c>
      <c r="AA133" s="115">
        <f t="shared" si="50"/>
        <v>25338</v>
      </c>
      <c r="AB133" s="115">
        <f t="shared" si="51"/>
        <v>25338</v>
      </c>
    </row>
    <row r="134" spans="1:28" x14ac:dyDescent="0.2">
      <c r="A134" s="117">
        <v>81</v>
      </c>
      <c r="B134" s="117" t="s">
        <v>207</v>
      </c>
      <c r="C134" s="118">
        <v>0</v>
      </c>
      <c r="D134" s="119">
        <f t="shared" si="39"/>
        <v>0</v>
      </c>
      <c r="E134" s="169"/>
      <c r="F134" s="119">
        <f t="shared" si="40"/>
        <v>0</v>
      </c>
      <c r="G134" s="118">
        <v>0</v>
      </c>
      <c r="H134" s="119">
        <f t="shared" si="41"/>
        <v>0</v>
      </c>
      <c r="I134" s="169"/>
      <c r="J134" s="119">
        <f t="shared" si="42"/>
        <v>0</v>
      </c>
      <c r="K134" s="118">
        <v>0</v>
      </c>
      <c r="L134" s="119">
        <f t="shared" si="43"/>
        <v>0</v>
      </c>
      <c r="M134" s="169"/>
      <c r="N134" s="119">
        <f t="shared" si="44"/>
        <v>0</v>
      </c>
      <c r="O134" s="118">
        <f t="shared" si="45"/>
        <v>0</v>
      </c>
      <c r="P134" s="118">
        <v>0</v>
      </c>
      <c r="Q134" s="123">
        <f t="shared" si="46"/>
        <v>0</v>
      </c>
      <c r="R134" s="118">
        <v>0</v>
      </c>
      <c r="S134" s="123">
        <f t="shared" si="47"/>
        <v>0</v>
      </c>
      <c r="T134" s="118">
        <v>0</v>
      </c>
      <c r="U134" s="123">
        <f t="shared" si="48"/>
        <v>0</v>
      </c>
      <c r="V134" s="118">
        <v>0</v>
      </c>
      <c r="W134" s="118">
        <v>0</v>
      </c>
      <c r="X134" s="117"/>
      <c r="Y134" s="118">
        <v>0</v>
      </c>
      <c r="Z134" s="118">
        <f t="shared" si="49"/>
        <v>0</v>
      </c>
      <c r="AA134" s="118">
        <f t="shared" si="50"/>
        <v>0</v>
      </c>
      <c r="AB134" s="118">
        <f t="shared" si="51"/>
        <v>0</v>
      </c>
    </row>
    <row r="135" spans="1:28" x14ac:dyDescent="0.2">
      <c r="A135" s="114">
        <v>82</v>
      </c>
      <c r="B135" s="114" t="s">
        <v>209</v>
      </c>
      <c r="C135" s="115">
        <v>0</v>
      </c>
      <c r="D135" s="116">
        <f t="shared" si="39"/>
        <v>0</v>
      </c>
      <c r="F135" s="116">
        <f t="shared" si="40"/>
        <v>0</v>
      </c>
      <c r="G135" s="115">
        <v>5108920</v>
      </c>
      <c r="H135" s="116">
        <f t="shared" si="41"/>
        <v>114.70151096742327</v>
      </c>
      <c r="J135" s="116">
        <f t="shared" si="42"/>
        <v>124.14208745422674</v>
      </c>
      <c r="K135" s="115">
        <v>1749014</v>
      </c>
      <c r="L135" s="116">
        <f t="shared" si="43"/>
        <v>39.26750634247098</v>
      </c>
      <c r="N135" s="116">
        <f t="shared" si="44"/>
        <v>69.676362314725608</v>
      </c>
      <c r="O135" s="115">
        <f t="shared" si="45"/>
        <v>6857934</v>
      </c>
      <c r="P135" s="115">
        <v>30116</v>
      </c>
      <c r="Q135" s="249">
        <f t="shared" si="46"/>
        <v>0.43914100077370238</v>
      </c>
      <c r="R135" s="115">
        <v>0</v>
      </c>
      <c r="S135" s="249">
        <f t="shared" si="47"/>
        <v>0</v>
      </c>
      <c r="T135" s="115">
        <v>0</v>
      </c>
      <c r="U135" s="249">
        <f t="shared" si="48"/>
        <v>0</v>
      </c>
      <c r="V135" s="115">
        <v>1743862</v>
      </c>
      <c r="W135" s="115">
        <v>9557411.4300000016</v>
      </c>
      <c r="X135" s="114"/>
      <c r="Y135" s="115">
        <v>44541</v>
      </c>
      <c r="Z135" s="115">
        <f t="shared" si="49"/>
        <v>0</v>
      </c>
      <c r="AA135" s="115">
        <f t="shared" si="50"/>
        <v>44541</v>
      </c>
      <c r="AB135" s="115">
        <f t="shared" si="51"/>
        <v>44541</v>
      </c>
    </row>
    <row r="136" spans="1:28" x14ac:dyDescent="0.2">
      <c r="A136" s="117">
        <v>83</v>
      </c>
      <c r="B136" s="117" t="s">
        <v>211</v>
      </c>
      <c r="C136" s="118">
        <v>0</v>
      </c>
      <c r="D136" s="119">
        <f t="shared" si="39"/>
        <v>0</v>
      </c>
      <c r="E136" s="169"/>
      <c r="F136" s="119">
        <f t="shared" si="40"/>
        <v>0</v>
      </c>
      <c r="G136" s="118">
        <v>2506539</v>
      </c>
      <c r="H136" s="119">
        <f t="shared" si="41"/>
        <v>86.35793281653747</v>
      </c>
      <c r="I136" s="169"/>
      <c r="J136" s="119">
        <f t="shared" si="42"/>
        <v>93.465674145492628</v>
      </c>
      <c r="K136" s="118">
        <v>642985</v>
      </c>
      <c r="L136" s="119">
        <f t="shared" si="43"/>
        <v>22.152799310938846</v>
      </c>
      <c r="M136" s="169"/>
      <c r="N136" s="119">
        <f t="shared" si="44"/>
        <v>39.307982982482656</v>
      </c>
      <c r="O136" s="118">
        <f t="shared" si="45"/>
        <v>3149524</v>
      </c>
      <c r="P136" s="118">
        <v>14829</v>
      </c>
      <c r="Q136" s="123">
        <f t="shared" si="46"/>
        <v>0.47083305286767146</v>
      </c>
      <c r="R136" s="118">
        <v>0</v>
      </c>
      <c r="S136" s="123">
        <f t="shared" si="47"/>
        <v>0</v>
      </c>
      <c r="T136" s="118">
        <v>0</v>
      </c>
      <c r="U136" s="123">
        <f t="shared" si="48"/>
        <v>0</v>
      </c>
      <c r="V136" s="118">
        <v>1111659</v>
      </c>
      <c r="W136" s="118">
        <v>8179655</v>
      </c>
      <c r="X136" s="117"/>
      <c r="Y136" s="118">
        <v>29025</v>
      </c>
      <c r="Z136" s="118">
        <f t="shared" si="49"/>
        <v>0</v>
      </c>
      <c r="AA136" s="118">
        <f t="shared" si="50"/>
        <v>29025</v>
      </c>
      <c r="AB136" s="118">
        <f t="shared" si="51"/>
        <v>29025</v>
      </c>
    </row>
    <row r="137" spans="1:28" x14ac:dyDescent="0.2">
      <c r="A137" s="114">
        <v>84</v>
      </c>
      <c r="B137" s="114" t="s">
        <v>213</v>
      </c>
      <c r="C137" s="115">
        <v>60212</v>
      </c>
      <c r="D137" s="116">
        <f t="shared" si="39"/>
        <v>3.3613576731982358</v>
      </c>
      <c r="F137" s="116">
        <f t="shared" si="40"/>
        <v>5.4557305358578647</v>
      </c>
      <c r="G137" s="115">
        <v>1756729</v>
      </c>
      <c r="H137" s="116">
        <f t="shared" si="41"/>
        <v>98.070060849662255</v>
      </c>
      <c r="J137" s="116">
        <f t="shared" si="42"/>
        <v>106.14177588382303</v>
      </c>
      <c r="K137" s="115">
        <v>654215</v>
      </c>
      <c r="L137" s="116">
        <f t="shared" si="43"/>
        <v>36.521799810193713</v>
      </c>
      <c r="N137" s="116">
        <f t="shared" si="44"/>
        <v>64.804373717223513</v>
      </c>
      <c r="O137" s="115">
        <f t="shared" si="45"/>
        <v>2471156</v>
      </c>
      <c r="P137" s="115">
        <v>5260</v>
      </c>
      <c r="Q137" s="249">
        <f t="shared" si="46"/>
        <v>0.2128558456042435</v>
      </c>
      <c r="R137" s="115">
        <v>0</v>
      </c>
      <c r="S137" s="249">
        <f t="shared" si="47"/>
        <v>0</v>
      </c>
      <c r="T137" s="115">
        <v>0</v>
      </c>
      <c r="U137" s="249">
        <f t="shared" si="48"/>
        <v>0</v>
      </c>
      <c r="V137" s="115">
        <v>1140034</v>
      </c>
      <c r="W137" s="115">
        <v>5408882.1599999992</v>
      </c>
      <c r="X137" s="114"/>
      <c r="Y137" s="115">
        <v>17913</v>
      </c>
      <c r="Z137" s="115">
        <f t="shared" si="49"/>
        <v>17913</v>
      </c>
      <c r="AA137" s="115">
        <f t="shared" si="50"/>
        <v>17913</v>
      </c>
      <c r="AB137" s="115">
        <f t="shared" si="51"/>
        <v>17913</v>
      </c>
    </row>
    <row r="138" spans="1:28" x14ac:dyDescent="0.2">
      <c r="A138" s="117">
        <v>85</v>
      </c>
      <c r="B138" s="117" t="s">
        <v>215</v>
      </c>
      <c r="C138" s="118">
        <v>3701934</v>
      </c>
      <c r="D138" s="119">
        <f t="shared" si="39"/>
        <v>25.528290567052608</v>
      </c>
      <c r="E138" s="169"/>
      <c r="F138" s="119">
        <f t="shared" si="40"/>
        <v>41.434291710588646</v>
      </c>
      <c r="G138" s="118">
        <v>9821584</v>
      </c>
      <c r="H138" s="119">
        <f t="shared" si="41"/>
        <v>67.728989814706267</v>
      </c>
      <c r="I138" s="169"/>
      <c r="J138" s="119">
        <f t="shared" si="42"/>
        <v>73.303464844082868</v>
      </c>
      <c r="K138" s="118">
        <v>6495329</v>
      </c>
      <c r="L138" s="119">
        <f t="shared" si="43"/>
        <v>44.791356636991168</v>
      </c>
      <c r="M138" s="169"/>
      <c r="N138" s="119">
        <f t="shared" si="44"/>
        <v>79.477896212410684</v>
      </c>
      <c r="O138" s="118">
        <f t="shared" si="45"/>
        <v>20018847</v>
      </c>
      <c r="P138" s="118">
        <v>33553</v>
      </c>
      <c r="Q138" s="123">
        <f t="shared" si="46"/>
        <v>0.16760705549125782</v>
      </c>
      <c r="R138" s="118">
        <v>0</v>
      </c>
      <c r="S138" s="123">
        <f t="shared" si="47"/>
        <v>0</v>
      </c>
      <c r="T138" s="118">
        <v>0</v>
      </c>
      <c r="U138" s="123">
        <f t="shared" si="48"/>
        <v>0</v>
      </c>
      <c r="V138" s="118">
        <v>6359846</v>
      </c>
      <c r="W138" s="118">
        <v>19710227.300000004</v>
      </c>
      <c r="X138" s="117"/>
      <c r="Y138" s="118">
        <v>145013</v>
      </c>
      <c r="Z138" s="118">
        <f t="shared" si="49"/>
        <v>145013</v>
      </c>
      <c r="AA138" s="118">
        <f t="shared" si="50"/>
        <v>145013</v>
      </c>
      <c r="AB138" s="118">
        <f t="shared" si="51"/>
        <v>145013</v>
      </c>
    </row>
    <row r="139" spans="1:28" x14ac:dyDescent="0.2">
      <c r="A139" s="114">
        <v>86</v>
      </c>
      <c r="B139" s="114" t="s">
        <v>217</v>
      </c>
      <c r="C139" s="115">
        <v>5923226</v>
      </c>
      <c r="D139" s="116">
        <f t="shared" si="39"/>
        <v>36.285605768229409</v>
      </c>
      <c r="F139" s="116">
        <f t="shared" si="40"/>
        <v>58.89420485665601</v>
      </c>
      <c r="G139" s="115">
        <v>1171661</v>
      </c>
      <c r="H139" s="116">
        <f t="shared" si="41"/>
        <v>7.177580112595642</v>
      </c>
      <c r="J139" s="116">
        <f t="shared" si="42"/>
        <v>7.7683351381537928</v>
      </c>
      <c r="K139" s="115">
        <v>5928037</v>
      </c>
      <c r="L139" s="116">
        <f t="shared" si="43"/>
        <v>36.315077891925334</v>
      </c>
      <c r="N139" s="116">
        <f t="shared" si="44"/>
        <v>64.437565823948063</v>
      </c>
      <c r="O139" s="115">
        <f t="shared" si="45"/>
        <v>13022924</v>
      </c>
      <c r="P139" s="115">
        <v>1111584</v>
      </c>
      <c r="Q139" s="249">
        <f t="shared" si="46"/>
        <v>8.5355946176142936</v>
      </c>
      <c r="R139" s="115">
        <v>0</v>
      </c>
      <c r="S139" s="249">
        <f t="shared" si="47"/>
        <v>0</v>
      </c>
      <c r="T139" s="115">
        <v>1945400</v>
      </c>
      <c r="U139" s="249">
        <f t="shared" si="48"/>
        <v>14.938273463010304</v>
      </c>
      <c r="V139" s="115">
        <v>4290455</v>
      </c>
      <c r="W139" s="115">
        <v>16066268.26</v>
      </c>
      <c r="X139" s="114"/>
      <c r="Y139" s="115">
        <v>163239</v>
      </c>
      <c r="Z139" s="115">
        <f t="shared" si="49"/>
        <v>163239</v>
      </c>
      <c r="AA139" s="115">
        <f t="shared" si="50"/>
        <v>163239</v>
      </c>
      <c r="AB139" s="115">
        <f t="shared" si="51"/>
        <v>163239</v>
      </c>
    </row>
    <row r="140" spans="1:28" x14ac:dyDescent="0.2">
      <c r="A140" s="117">
        <v>87</v>
      </c>
      <c r="B140" s="117" t="s">
        <v>219</v>
      </c>
      <c r="C140" s="118">
        <v>0</v>
      </c>
      <c r="D140" s="119">
        <f t="shared" si="39"/>
        <v>0</v>
      </c>
      <c r="E140" s="169"/>
      <c r="F140" s="119">
        <f t="shared" si="40"/>
        <v>0</v>
      </c>
      <c r="G140" s="118">
        <v>841245</v>
      </c>
      <c r="H140" s="119">
        <f t="shared" si="41"/>
        <v>129.58179297597042</v>
      </c>
      <c r="I140" s="169"/>
      <c r="J140" s="119">
        <f t="shared" si="42"/>
        <v>140.24709997645292</v>
      </c>
      <c r="K140" s="118">
        <v>771803</v>
      </c>
      <c r="L140" s="119">
        <f t="shared" si="43"/>
        <v>118.88524337646334</v>
      </c>
      <c r="M140" s="169"/>
      <c r="N140" s="119">
        <f t="shared" si="44"/>
        <v>210.95027576053457</v>
      </c>
      <c r="O140" s="118">
        <f t="shared" si="45"/>
        <v>1613048</v>
      </c>
      <c r="P140" s="118">
        <v>11000</v>
      </c>
      <c r="Q140" s="123">
        <f t="shared" si="46"/>
        <v>0.68193878917428374</v>
      </c>
      <c r="R140" s="118">
        <v>0</v>
      </c>
      <c r="S140" s="123">
        <f t="shared" si="47"/>
        <v>0</v>
      </c>
      <c r="T140" s="118">
        <v>0</v>
      </c>
      <c r="U140" s="123">
        <f t="shared" si="48"/>
        <v>0</v>
      </c>
      <c r="V140" s="118">
        <v>11732</v>
      </c>
      <c r="W140" s="118">
        <v>14973008.290000003</v>
      </c>
      <c r="X140" s="117"/>
      <c r="Y140" s="118">
        <v>6492</v>
      </c>
      <c r="Z140" s="118">
        <f t="shared" si="49"/>
        <v>0</v>
      </c>
      <c r="AA140" s="118">
        <f t="shared" si="50"/>
        <v>6492</v>
      </c>
      <c r="AB140" s="118">
        <f t="shared" si="51"/>
        <v>6492</v>
      </c>
    </row>
    <row r="141" spans="1:28" x14ac:dyDescent="0.2">
      <c r="A141" s="114">
        <v>88</v>
      </c>
      <c r="B141" s="114" t="s">
        <v>221</v>
      </c>
      <c r="C141" s="115">
        <v>0</v>
      </c>
      <c r="D141" s="116">
        <f t="shared" si="39"/>
        <v>0</v>
      </c>
      <c r="F141" s="116">
        <f t="shared" si="40"/>
        <v>0</v>
      </c>
      <c r="G141" s="115">
        <v>143476</v>
      </c>
      <c r="H141" s="116">
        <f t="shared" si="41"/>
        <v>13.811705814401233</v>
      </c>
      <c r="J141" s="116">
        <f t="shared" si="42"/>
        <v>14.948486525085295</v>
      </c>
      <c r="K141" s="115">
        <v>1233011</v>
      </c>
      <c r="L141" s="116">
        <f t="shared" si="43"/>
        <v>118.69570658452061</v>
      </c>
      <c r="N141" s="116">
        <f t="shared" si="44"/>
        <v>210.61396119876449</v>
      </c>
      <c r="O141" s="115">
        <f t="shared" si="45"/>
        <v>1376487</v>
      </c>
      <c r="P141" s="115">
        <v>0</v>
      </c>
      <c r="Q141" s="249">
        <f t="shared" si="46"/>
        <v>0</v>
      </c>
      <c r="R141" s="115">
        <v>0</v>
      </c>
      <c r="S141" s="249">
        <f t="shared" si="47"/>
        <v>0</v>
      </c>
      <c r="T141" s="115">
        <v>0</v>
      </c>
      <c r="U141" s="249">
        <f t="shared" si="48"/>
        <v>0</v>
      </c>
      <c r="V141" s="115">
        <v>6019693</v>
      </c>
      <c r="W141" s="115">
        <v>5030744.6999999993</v>
      </c>
      <c r="X141" s="114"/>
      <c r="Y141" s="115">
        <v>10388</v>
      </c>
      <c r="Z141" s="115">
        <f t="shared" si="49"/>
        <v>0</v>
      </c>
      <c r="AA141" s="115">
        <f t="shared" si="50"/>
        <v>10388</v>
      </c>
      <c r="AB141" s="115">
        <f t="shared" si="51"/>
        <v>10388</v>
      </c>
    </row>
    <row r="142" spans="1:28" x14ac:dyDescent="0.2">
      <c r="A142" s="117">
        <v>89</v>
      </c>
      <c r="B142" s="117" t="s">
        <v>223</v>
      </c>
      <c r="C142" s="118">
        <v>1434494</v>
      </c>
      <c r="D142" s="119">
        <f t="shared" si="39"/>
        <v>36.343906764631363</v>
      </c>
      <c r="E142" s="169"/>
      <c r="F142" s="119">
        <f t="shared" si="40"/>
        <v>58.988831658462082</v>
      </c>
      <c r="G142" s="118">
        <v>4916955</v>
      </c>
      <c r="H142" s="119">
        <f t="shared" si="41"/>
        <v>124.57448695211554</v>
      </c>
      <c r="I142" s="169"/>
      <c r="J142" s="119">
        <f t="shared" si="42"/>
        <v>134.82766463440223</v>
      </c>
      <c r="K142" s="118">
        <v>1299642</v>
      </c>
      <c r="L142" s="119">
        <f t="shared" si="43"/>
        <v>32.927337218140359</v>
      </c>
      <c r="M142" s="169"/>
      <c r="N142" s="119">
        <f t="shared" si="44"/>
        <v>58.426350226086875</v>
      </c>
      <c r="O142" s="118">
        <f t="shared" si="45"/>
        <v>7651091</v>
      </c>
      <c r="P142" s="118">
        <v>5245</v>
      </c>
      <c r="Q142" s="123">
        <f t="shared" si="46"/>
        <v>6.8552314957435481E-2</v>
      </c>
      <c r="R142" s="118">
        <v>22206</v>
      </c>
      <c r="S142" s="123">
        <f t="shared" si="47"/>
        <v>0.29023311838795279</v>
      </c>
      <c r="T142" s="118">
        <v>0</v>
      </c>
      <c r="U142" s="123">
        <f t="shared" si="48"/>
        <v>0</v>
      </c>
      <c r="V142" s="118">
        <v>1129934</v>
      </c>
      <c r="W142" s="118">
        <v>6941107.3399999999</v>
      </c>
      <c r="X142" s="117"/>
      <c r="Y142" s="118">
        <v>39470</v>
      </c>
      <c r="Z142" s="118">
        <f t="shared" si="49"/>
        <v>39470</v>
      </c>
      <c r="AA142" s="118">
        <f t="shared" si="50"/>
        <v>39470</v>
      </c>
      <c r="AB142" s="118">
        <f t="shared" si="51"/>
        <v>39470</v>
      </c>
    </row>
    <row r="143" spans="1:28" x14ac:dyDescent="0.2">
      <c r="A143" s="114">
        <v>90</v>
      </c>
      <c r="B143" s="114" t="s">
        <v>225</v>
      </c>
      <c r="C143" s="121">
        <v>0</v>
      </c>
      <c r="D143" s="116">
        <f t="shared" si="39"/>
        <v>0</v>
      </c>
      <c r="F143" s="116">
        <f t="shared" si="40"/>
        <v>0</v>
      </c>
      <c r="G143" s="121">
        <v>0</v>
      </c>
      <c r="H143" s="116">
        <f t="shared" si="41"/>
        <v>0</v>
      </c>
      <c r="J143" s="116">
        <f t="shared" si="42"/>
        <v>0</v>
      </c>
      <c r="K143" s="121">
        <v>0</v>
      </c>
      <c r="L143" s="116">
        <f t="shared" si="43"/>
        <v>0</v>
      </c>
      <c r="N143" s="116">
        <f t="shared" si="44"/>
        <v>0</v>
      </c>
      <c r="O143" s="121">
        <f t="shared" si="45"/>
        <v>0</v>
      </c>
      <c r="P143" s="121">
        <v>0</v>
      </c>
      <c r="Q143" s="249">
        <f t="shared" si="46"/>
        <v>0</v>
      </c>
      <c r="R143" s="121">
        <v>0</v>
      </c>
      <c r="S143" s="249">
        <f t="shared" si="47"/>
        <v>0</v>
      </c>
      <c r="T143" s="121">
        <v>0</v>
      </c>
      <c r="U143" s="249">
        <f t="shared" si="48"/>
        <v>0</v>
      </c>
      <c r="V143" s="121">
        <v>0</v>
      </c>
      <c r="W143" s="115">
        <v>0</v>
      </c>
      <c r="X143" s="114"/>
      <c r="Y143" s="115">
        <v>0</v>
      </c>
      <c r="Z143" s="115">
        <f t="shared" si="49"/>
        <v>0</v>
      </c>
      <c r="AA143" s="115">
        <f t="shared" si="50"/>
        <v>0</v>
      </c>
      <c r="AB143" s="115">
        <f t="shared" si="51"/>
        <v>0</v>
      </c>
    </row>
    <row r="144" spans="1:28" x14ac:dyDescent="0.2">
      <c r="A144" s="117">
        <v>91</v>
      </c>
      <c r="B144" s="117" t="s">
        <v>227</v>
      </c>
      <c r="C144" s="118">
        <v>0</v>
      </c>
      <c r="D144" s="119">
        <f t="shared" si="39"/>
        <v>0</v>
      </c>
      <c r="E144" s="169"/>
      <c r="F144" s="119">
        <f t="shared" si="40"/>
        <v>0</v>
      </c>
      <c r="G144" s="118">
        <v>3240227</v>
      </c>
      <c r="H144" s="119">
        <f t="shared" si="41"/>
        <v>60.313590082460024</v>
      </c>
      <c r="I144" s="169"/>
      <c r="J144" s="119">
        <f t="shared" si="42"/>
        <v>65.27773620019417</v>
      </c>
      <c r="K144" s="118">
        <v>1499755</v>
      </c>
      <c r="L144" s="119">
        <f t="shared" si="43"/>
        <v>27.916441747482455</v>
      </c>
      <c r="M144" s="169"/>
      <c r="N144" s="119">
        <f t="shared" si="44"/>
        <v>49.535004661900807</v>
      </c>
      <c r="O144" s="118">
        <f t="shared" si="45"/>
        <v>4739982</v>
      </c>
      <c r="P144" s="118">
        <v>56599</v>
      </c>
      <c r="Q144" s="123">
        <f t="shared" si="46"/>
        <v>1.1940762644246328</v>
      </c>
      <c r="R144" s="118">
        <v>0</v>
      </c>
      <c r="S144" s="123">
        <f t="shared" si="47"/>
        <v>0</v>
      </c>
      <c r="T144" s="118">
        <v>2220651</v>
      </c>
      <c r="U144" s="123">
        <f t="shared" si="48"/>
        <v>46.849355124133382</v>
      </c>
      <c r="V144" s="118">
        <v>1605472</v>
      </c>
      <c r="W144" s="118">
        <v>19650968.479999997</v>
      </c>
      <c r="X144" s="117"/>
      <c r="Y144" s="118">
        <v>53723</v>
      </c>
      <c r="Z144" s="118">
        <f t="shared" si="49"/>
        <v>0</v>
      </c>
      <c r="AA144" s="118">
        <f t="shared" si="50"/>
        <v>53723</v>
      </c>
      <c r="AB144" s="118">
        <f t="shared" si="51"/>
        <v>53723</v>
      </c>
    </row>
    <row r="145" spans="1:28" x14ac:dyDescent="0.2">
      <c r="A145" s="114">
        <v>92</v>
      </c>
      <c r="B145" s="114" t="s">
        <v>229</v>
      </c>
      <c r="C145" s="115">
        <v>0</v>
      </c>
      <c r="D145" s="116">
        <f t="shared" si="39"/>
        <v>0</v>
      </c>
      <c r="F145" s="116">
        <f t="shared" si="40"/>
        <v>0</v>
      </c>
      <c r="G145" s="115">
        <v>0</v>
      </c>
      <c r="H145" s="116">
        <f t="shared" si="41"/>
        <v>0</v>
      </c>
      <c r="J145" s="116">
        <f t="shared" si="42"/>
        <v>0</v>
      </c>
      <c r="K145" s="115">
        <v>0</v>
      </c>
      <c r="L145" s="116">
        <f t="shared" si="43"/>
        <v>0</v>
      </c>
      <c r="N145" s="116">
        <f t="shared" si="44"/>
        <v>0</v>
      </c>
      <c r="O145" s="115">
        <f t="shared" si="45"/>
        <v>0</v>
      </c>
      <c r="P145" s="115">
        <v>0</v>
      </c>
      <c r="Q145" s="249">
        <f t="shared" si="46"/>
        <v>0</v>
      </c>
      <c r="R145" s="115">
        <v>0</v>
      </c>
      <c r="S145" s="249">
        <f t="shared" si="47"/>
        <v>0</v>
      </c>
      <c r="T145" s="115">
        <v>0</v>
      </c>
      <c r="U145" s="249">
        <f t="shared" si="48"/>
        <v>0</v>
      </c>
      <c r="V145" s="115">
        <v>0</v>
      </c>
      <c r="W145" s="115">
        <v>0</v>
      </c>
      <c r="X145" s="114"/>
      <c r="Y145" s="115">
        <v>0</v>
      </c>
      <c r="Z145" s="115">
        <f t="shared" si="49"/>
        <v>0</v>
      </c>
      <c r="AA145" s="115">
        <f t="shared" si="50"/>
        <v>0</v>
      </c>
      <c r="AB145" s="115">
        <f t="shared" si="51"/>
        <v>0</v>
      </c>
    </row>
    <row r="146" spans="1:28" x14ac:dyDescent="0.2">
      <c r="A146" s="117">
        <v>93</v>
      </c>
      <c r="B146" s="117" t="s">
        <v>231</v>
      </c>
      <c r="C146" s="118">
        <v>179301</v>
      </c>
      <c r="D146" s="119">
        <f t="shared" si="39"/>
        <v>5.0485991834436152</v>
      </c>
      <c r="E146" s="169"/>
      <c r="F146" s="119">
        <f t="shared" si="40"/>
        <v>8.1942475054174402</v>
      </c>
      <c r="G146" s="118">
        <v>4188407</v>
      </c>
      <c r="H146" s="119">
        <f t="shared" si="41"/>
        <v>117.93346473321132</v>
      </c>
      <c r="I146" s="169"/>
      <c r="J146" s="119">
        <f t="shared" si="42"/>
        <v>127.64004910840607</v>
      </c>
      <c r="K146" s="118">
        <v>1186185</v>
      </c>
      <c r="L146" s="119">
        <f t="shared" si="43"/>
        <v>33.399549486132621</v>
      </c>
      <c r="M146" s="169"/>
      <c r="N146" s="119">
        <f t="shared" si="44"/>
        <v>59.264244865668324</v>
      </c>
      <c r="O146" s="118">
        <f t="shared" si="45"/>
        <v>5553893</v>
      </c>
      <c r="P146" s="118">
        <v>28494</v>
      </c>
      <c r="Q146" s="123">
        <f t="shared" si="46"/>
        <v>0.51304553400650676</v>
      </c>
      <c r="R146" s="118">
        <v>0</v>
      </c>
      <c r="S146" s="123">
        <f t="shared" si="47"/>
        <v>0</v>
      </c>
      <c r="T146" s="118">
        <v>718632</v>
      </c>
      <c r="U146" s="123">
        <f t="shared" si="48"/>
        <v>12.939248199416156</v>
      </c>
      <c r="V146" s="118">
        <v>501376</v>
      </c>
      <c r="W146" s="118">
        <v>9433706.8299999982</v>
      </c>
      <c r="X146" s="117"/>
      <c r="Y146" s="118">
        <v>35515</v>
      </c>
      <c r="Z146" s="118">
        <f t="shared" si="49"/>
        <v>35515</v>
      </c>
      <c r="AA146" s="118">
        <f t="shared" si="50"/>
        <v>35515</v>
      </c>
      <c r="AB146" s="118">
        <f t="shared" si="51"/>
        <v>35515</v>
      </c>
    </row>
    <row r="147" spans="1:28" x14ac:dyDescent="0.2">
      <c r="A147" s="114">
        <v>94</v>
      </c>
      <c r="B147" s="114" t="s">
        <v>233</v>
      </c>
      <c r="C147" s="115">
        <v>177904</v>
      </c>
      <c r="D147" s="116">
        <f t="shared" si="39"/>
        <v>6.367130739773093</v>
      </c>
      <c r="F147" s="116">
        <f t="shared" si="40"/>
        <v>10.334321122609884</v>
      </c>
      <c r="G147" s="115">
        <v>2546001</v>
      </c>
      <c r="H147" s="116">
        <f t="shared" si="41"/>
        <v>91.120611288071288</v>
      </c>
      <c r="J147" s="116">
        <f t="shared" si="42"/>
        <v>98.620347718166272</v>
      </c>
      <c r="K147" s="115">
        <v>871853</v>
      </c>
      <c r="L147" s="116">
        <f t="shared" si="43"/>
        <v>31.203357073834152</v>
      </c>
      <c r="N147" s="116">
        <f t="shared" si="44"/>
        <v>55.367315508922978</v>
      </c>
      <c r="O147" s="115">
        <f t="shared" si="45"/>
        <v>3595758</v>
      </c>
      <c r="P147" s="115">
        <v>92130</v>
      </c>
      <c r="Q147" s="249">
        <f t="shared" si="46"/>
        <v>2.5621857755722162</v>
      </c>
      <c r="R147" s="115">
        <v>47380</v>
      </c>
      <c r="S147" s="249">
        <f t="shared" si="47"/>
        <v>1.31766375823957</v>
      </c>
      <c r="T147" s="115">
        <v>0</v>
      </c>
      <c r="U147" s="249">
        <f t="shared" si="48"/>
        <v>0</v>
      </c>
      <c r="V147" s="115">
        <v>935332</v>
      </c>
      <c r="W147" s="115">
        <v>13269857.699999999</v>
      </c>
      <c r="X147" s="114"/>
      <c r="Y147" s="115">
        <v>27941</v>
      </c>
      <c r="Z147" s="115">
        <f t="shared" si="49"/>
        <v>27941</v>
      </c>
      <c r="AA147" s="115">
        <f t="shared" si="50"/>
        <v>27941</v>
      </c>
      <c r="AB147" s="115">
        <f t="shared" si="51"/>
        <v>27941</v>
      </c>
    </row>
    <row r="148" spans="1:28" x14ac:dyDescent="0.2">
      <c r="A148" s="117">
        <v>95</v>
      </c>
      <c r="B148" s="117" t="s">
        <v>235</v>
      </c>
      <c r="C148" s="122">
        <v>0</v>
      </c>
      <c r="D148" s="119">
        <f t="shared" si="39"/>
        <v>0</v>
      </c>
      <c r="E148" s="169"/>
      <c r="F148" s="119">
        <f t="shared" si="40"/>
        <v>0</v>
      </c>
      <c r="G148" s="122">
        <v>6448278</v>
      </c>
      <c r="H148" s="119">
        <f t="shared" si="41"/>
        <v>90.197059769761225</v>
      </c>
      <c r="I148" s="169"/>
      <c r="J148" s="119">
        <f t="shared" si="42"/>
        <v>97.620782739575077</v>
      </c>
      <c r="K148" s="122">
        <v>8586715</v>
      </c>
      <c r="L148" s="119">
        <f t="shared" si="43"/>
        <v>120.109034703669</v>
      </c>
      <c r="M148" s="169"/>
      <c r="N148" s="119">
        <f t="shared" si="44"/>
        <v>213.12177417880247</v>
      </c>
      <c r="O148" s="122">
        <f t="shared" si="45"/>
        <v>15034993</v>
      </c>
      <c r="P148" s="122">
        <v>21451</v>
      </c>
      <c r="Q148" s="123">
        <f t="shared" si="46"/>
        <v>0.14267382764993639</v>
      </c>
      <c r="R148" s="122">
        <v>0</v>
      </c>
      <c r="S148" s="123">
        <f t="shared" si="47"/>
        <v>0</v>
      </c>
      <c r="T148" s="122">
        <v>0</v>
      </c>
      <c r="U148" s="123">
        <f t="shared" si="48"/>
        <v>0</v>
      </c>
      <c r="V148" s="122">
        <v>6962614</v>
      </c>
      <c r="W148" s="122">
        <v>2464188.96</v>
      </c>
      <c r="X148" s="117"/>
      <c r="Y148" s="122">
        <v>71491</v>
      </c>
      <c r="Z148" s="118">
        <f t="shared" si="49"/>
        <v>0</v>
      </c>
      <c r="AA148" s="118">
        <f t="shared" si="50"/>
        <v>71491</v>
      </c>
      <c r="AB148" s="118">
        <f t="shared" si="51"/>
        <v>71491</v>
      </c>
    </row>
    <row r="149" spans="1:28" ht="13.5" thickBot="1" x14ac:dyDescent="0.25">
      <c r="A149" s="125">
        <f>A148</f>
        <v>95</v>
      </c>
      <c r="B149" s="135" t="s">
        <v>255</v>
      </c>
      <c r="C149" s="127">
        <f>SUM(C54:C148)</f>
        <v>269247882</v>
      </c>
      <c r="D149" s="251">
        <f>IF(C149=0,0,IF(ISNONTEXT($E149),C149/$Y149,C149/$Z149))</f>
        <v>61.611504657454503</v>
      </c>
      <c r="E149" s="172" t="s">
        <v>352</v>
      </c>
      <c r="F149" s="252">
        <f t="shared" si="40"/>
        <v>100</v>
      </c>
      <c r="G149" s="127">
        <f>SUM(G54:G148)</f>
        <v>541279839</v>
      </c>
      <c r="H149" s="251">
        <f t="shared" si="41"/>
        <v>92.395345784495234</v>
      </c>
      <c r="I149" s="172"/>
      <c r="J149" s="252">
        <f t="shared" si="42"/>
        <v>100</v>
      </c>
      <c r="K149" s="127">
        <f>SUM(K54:K148)</f>
        <v>330156316</v>
      </c>
      <c r="L149" s="251">
        <f>IF(K149=0,0,IF(ISNONTEXT($M149),K149/$Y149,K149/$AB149))</f>
        <v>56.356998324770558</v>
      </c>
      <c r="M149" s="172"/>
      <c r="N149" s="252">
        <f t="shared" si="44"/>
        <v>100</v>
      </c>
      <c r="O149" s="127">
        <f>SUM(O54:O148)</f>
        <v>1140684037</v>
      </c>
      <c r="P149" s="127">
        <f>SUM(P54:P148)</f>
        <v>100125202</v>
      </c>
      <c r="Q149" s="252">
        <f t="shared" si="46"/>
        <v>8.7776455839015117</v>
      </c>
      <c r="R149" s="127">
        <f>SUM(R54:R148)</f>
        <v>13733831</v>
      </c>
      <c r="S149" s="252">
        <f t="shared" si="47"/>
        <v>1.2039995787194486</v>
      </c>
      <c r="T149" s="127">
        <f>SUM(T54:T148)</f>
        <v>12493651</v>
      </c>
      <c r="U149" s="252">
        <f t="shared" si="48"/>
        <v>1.0952770964392833</v>
      </c>
      <c r="V149" s="127">
        <f>SUM(V54:V148)</f>
        <v>389207984</v>
      </c>
      <c r="W149" s="127">
        <f>SUM(W54:W148)</f>
        <v>759985456.25999999</v>
      </c>
      <c r="X149" s="114"/>
      <c r="Y149" s="265">
        <f>SUM(Y54:Y148)</f>
        <v>5858302</v>
      </c>
      <c r="Z149" s="121">
        <f>SUM(Z54:Z148)</f>
        <v>4370091</v>
      </c>
      <c r="AA149" s="121">
        <f>SUM(AA54:AA148)</f>
        <v>5858302</v>
      </c>
      <c r="AB149" s="121">
        <f>SUM(AB54:AB148)</f>
        <v>5858302</v>
      </c>
    </row>
    <row r="150" spans="1:28" x14ac:dyDescent="0.2">
      <c r="A150" s="114"/>
      <c r="B150" s="165"/>
      <c r="C150" s="257"/>
      <c r="D150" s="258"/>
      <c r="F150" s="249"/>
      <c r="G150" s="257"/>
      <c r="H150" s="258"/>
      <c r="J150" s="249"/>
      <c r="K150" s="257"/>
      <c r="L150" s="258"/>
      <c r="N150" s="249"/>
      <c r="O150" s="257"/>
      <c r="P150" s="257"/>
      <c r="Q150" s="249"/>
      <c r="R150" s="257"/>
      <c r="S150" s="249"/>
      <c r="T150" s="257"/>
      <c r="U150" s="249"/>
      <c r="V150" s="257"/>
      <c r="W150" s="257"/>
      <c r="X150" s="114"/>
      <c r="Y150" s="121"/>
      <c r="Z150" s="121"/>
      <c r="AA150" s="121"/>
      <c r="AB150" s="121"/>
    </row>
    <row r="151" spans="1:28" x14ac:dyDescent="0.2">
      <c r="A151" s="114"/>
      <c r="B151" s="165"/>
      <c r="C151" s="257"/>
      <c r="D151" s="258"/>
      <c r="F151" s="249"/>
      <c r="G151" s="257"/>
      <c r="H151" s="258"/>
      <c r="J151" s="249"/>
      <c r="K151" s="257"/>
      <c r="L151" s="258"/>
      <c r="N151" s="249"/>
      <c r="O151" s="257"/>
      <c r="P151" s="257"/>
      <c r="Q151" s="249"/>
      <c r="R151" s="257"/>
      <c r="S151" s="249"/>
      <c r="T151" s="257"/>
      <c r="U151" s="249"/>
      <c r="V151" s="257"/>
      <c r="W151" s="257"/>
      <c r="X151" s="114"/>
      <c r="Y151" s="121"/>
      <c r="Z151" s="121"/>
      <c r="AA151" s="121"/>
      <c r="AB151" s="121"/>
    </row>
    <row r="152" spans="1:28" s="353" customFormat="1" ht="15.75" x14ac:dyDescent="0.25">
      <c r="A152" s="319" t="s">
        <v>0</v>
      </c>
      <c r="B152" s="319"/>
      <c r="C152" s="319"/>
      <c r="D152" s="319"/>
      <c r="E152" s="319"/>
      <c r="F152" s="319"/>
      <c r="G152" s="319"/>
      <c r="H152" s="319"/>
      <c r="I152" s="319"/>
      <c r="J152" s="319"/>
      <c r="K152" s="319"/>
      <c r="L152" s="319"/>
      <c r="M152" s="319"/>
      <c r="N152" s="319"/>
      <c r="O152" s="319"/>
      <c r="P152" s="319"/>
      <c r="Q152" s="319"/>
      <c r="R152" s="319"/>
      <c r="S152" s="319"/>
      <c r="T152" s="319"/>
      <c r="U152" s="319"/>
      <c r="V152" s="319"/>
      <c r="W152" s="319"/>
      <c r="X152" s="319"/>
      <c r="Y152" s="319"/>
    </row>
    <row r="153" spans="1:28" s="353" customFormat="1" ht="15.75" x14ac:dyDescent="0.25">
      <c r="A153" s="321" t="s">
        <v>421</v>
      </c>
      <c r="B153" s="321"/>
      <c r="C153" s="321"/>
      <c r="D153" s="321"/>
      <c r="E153" s="321"/>
      <c r="F153" s="321"/>
      <c r="G153" s="321"/>
      <c r="H153" s="321"/>
      <c r="I153" s="321"/>
      <c r="J153" s="321"/>
      <c r="K153" s="321"/>
      <c r="L153" s="321"/>
      <c r="M153" s="321"/>
      <c r="N153" s="321"/>
      <c r="O153" s="321"/>
      <c r="P153" s="321"/>
      <c r="Q153" s="321"/>
      <c r="R153" s="321"/>
      <c r="S153" s="321"/>
      <c r="T153" s="321"/>
      <c r="U153" s="321"/>
      <c r="V153" s="321"/>
      <c r="W153" s="321"/>
      <c r="X153" s="321"/>
      <c r="Y153" s="321"/>
    </row>
    <row r="154" spans="1:28" s="353" customFormat="1" ht="15.75" x14ac:dyDescent="0.25">
      <c r="A154" s="321" t="s">
        <v>370</v>
      </c>
      <c r="B154" s="321"/>
      <c r="C154" s="321"/>
      <c r="D154" s="321"/>
      <c r="E154" s="321"/>
      <c r="F154" s="321"/>
      <c r="G154" s="321"/>
      <c r="H154" s="321"/>
      <c r="I154" s="321"/>
      <c r="J154" s="321"/>
      <c r="K154" s="321"/>
      <c r="L154" s="321"/>
      <c r="M154" s="321"/>
      <c r="N154" s="321"/>
      <c r="O154" s="321"/>
      <c r="P154" s="321"/>
      <c r="Q154" s="321"/>
      <c r="R154" s="321"/>
      <c r="S154" s="321"/>
      <c r="T154" s="321"/>
      <c r="U154" s="321"/>
      <c r="V154" s="321"/>
      <c r="W154" s="321"/>
      <c r="X154" s="321"/>
      <c r="Y154" s="321"/>
    </row>
    <row r="155" spans="1:28" s="94" customFormat="1" ht="13.5" thickBot="1" x14ac:dyDescent="0.25">
      <c r="E155" s="222"/>
      <c r="I155" s="222"/>
      <c r="M155" s="222"/>
    </row>
    <row r="156" spans="1:28" s="94" customFormat="1" ht="15" x14ac:dyDescent="0.2">
      <c r="E156" s="222"/>
      <c r="I156" s="222"/>
      <c r="M156" s="222"/>
      <c r="P156" s="439" t="s">
        <v>346</v>
      </c>
      <c r="Q156" s="440"/>
      <c r="R156" s="440"/>
      <c r="S156" s="440"/>
      <c r="T156" s="440"/>
      <c r="U156" s="440"/>
      <c r="V156" s="441"/>
      <c r="W156" s="261" t="s">
        <v>378</v>
      </c>
    </row>
    <row r="157" spans="1:28" s="90" customFormat="1" ht="62.45" customHeight="1" x14ac:dyDescent="0.25">
      <c r="A157" s="141" t="s">
        <v>1</v>
      </c>
      <c r="B157" s="217" t="s">
        <v>342</v>
      </c>
      <c r="C157" s="142" t="s">
        <v>419</v>
      </c>
      <c r="D157" s="142" t="s">
        <v>362</v>
      </c>
      <c r="E157" s="219"/>
      <c r="F157" s="142" t="s">
        <v>363</v>
      </c>
      <c r="G157" s="142" t="s">
        <v>391</v>
      </c>
      <c r="H157" s="142" t="s">
        <v>362</v>
      </c>
      <c r="I157" s="219"/>
      <c r="J157" s="142" t="s">
        <v>363</v>
      </c>
      <c r="K157" s="142" t="s">
        <v>420</v>
      </c>
      <c r="L157" s="142" t="s">
        <v>362</v>
      </c>
      <c r="M157" s="219"/>
      <c r="N157" s="142" t="s">
        <v>363</v>
      </c>
      <c r="O157" s="142" t="s">
        <v>255</v>
      </c>
      <c r="P157" s="142" t="s">
        <v>349</v>
      </c>
      <c r="Q157" s="142" t="s">
        <v>364</v>
      </c>
      <c r="R157" s="142" t="s">
        <v>368</v>
      </c>
      <c r="S157" s="142" t="s">
        <v>364</v>
      </c>
      <c r="T157" s="142" t="s">
        <v>369</v>
      </c>
      <c r="U157" s="142" t="s">
        <v>364</v>
      </c>
      <c r="V157" s="142" t="s">
        <v>353</v>
      </c>
      <c r="W157" s="142" t="s">
        <v>384</v>
      </c>
      <c r="Y157" s="142" t="s">
        <v>253</v>
      </c>
      <c r="Z157" s="140" t="s">
        <v>354</v>
      </c>
      <c r="AA157" s="140" t="s">
        <v>354</v>
      </c>
      <c r="AB157" s="140" t="s">
        <v>354</v>
      </c>
    </row>
    <row r="158" spans="1:28" x14ac:dyDescent="0.2">
      <c r="A158" s="117">
        <v>1</v>
      </c>
      <c r="B158" s="117" t="s">
        <v>262</v>
      </c>
      <c r="C158" s="263">
        <v>3566460</v>
      </c>
      <c r="D158" s="266">
        <f t="shared" ref="D158:D194" si="52">IFERROR((C158/$Y158),0)</f>
        <v>425.79512893982809</v>
      </c>
      <c r="E158" s="169"/>
      <c r="F158" s="119">
        <f t="shared" ref="F158:F195" si="53">IF(D$195,D158/D$195*100,0)</f>
        <v>156.13880089787042</v>
      </c>
      <c r="G158" s="263">
        <v>288814</v>
      </c>
      <c r="H158" s="266">
        <f t="shared" ref="H158:H195" si="54">IFERROR((G158/$Y158),0)</f>
        <v>34.481136580706782</v>
      </c>
      <c r="I158" s="169"/>
      <c r="J158" s="119">
        <f t="shared" ref="J158:J195" si="55">IF(H$195,H158/H$195*100,0)</f>
        <v>33.336659794404071</v>
      </c>
      <c r="K158" s="263">
        <v>27043</v>
      </c>
      <c r="L158" s="266">
        <f t="shared" ref="L158:L194" si="56">IFERROR((K158/$Y158),0)</f>
        <v>3.228629417382999</v>
      </c>
      <c r="M158" s="169"/>
      <c r="N158" s="119">
        <f t="shared" ref="N158:N195" si="57">IF(L$195,L158/L$195*100,0)</f>
        <v>4.2472562732773884</v>
      </c>
      <c r="O158" s="263">
        <f t="shared" ref="O158:O194" si="58">(C158+G158+K158)</f>
        <v>3882317</v>
      </c>
      <c r="P158" s="263">
        <v>2185160</v>
      </c>
      <c r="Q158" s="119">
        <f t="shared" ref="Q158:Q195" si="59">IF($O158,P158/$O158*100,0)</f>
        <v>56.284945304569412</v>
      </c>
      <c r="R158" s="263">
        <v>0</v>
      </c>
      <c r="S158" s="119">
        <f t="shared" ref="S158:S195" si="60">IF($O158,R158/$O158*100,0)</f>
        <v>0</v>
      </c>
      <c r="T158" s="263">
        <v>0</v>
      </c>
      <c r="U158" s="119">
        <f t="shared" ref="U158:U186" si="61">IF($O158,T158/$O158*100,0)</f>
        <v>0</v>
      </c>
      <c r="V158" s="263">
        <v>700048</v>
      </c>
      <c r="W158" s="263">
        <v>0</v>
      </c>
      <c r="X158" s="117"/>
      <c r="Y158" s="264">
        <v>8376</v>
      </c>
      <c r="Z158" s="118">
        <f t="shared" ref="Z158:Z194" si="62">IF(C158,Y158,0)</f>
        <v>8376</v>
      </c>
      <c r="AA158" s="118">
        <f t="shared" ref="AA158:AA194" si="63">IF(G158,Y158,0)</f>
        <v>8376</v>
      </c>
      <c r="AB158" s="118">
        <f t="shared" ref="AB158:AB194" si="64">IF(K158,Y158,0)</f>
        <v>8376</v>
      </c>
    </row>
    <row r="159" spans="1:28" x14ac:dyDescent="0.2">
      <c r="A159" s="114">
        <v>2</v>
      </c>
      <c r="B159" s="114" t="s">
        <v>263</v>
      </c>
      <c r="C159" s="115">
        <v>2913718</v>
      </c>
      <c r="D159" s="116">
        <f t="shared" si="52"/>
        <v>385.15769993390614</v>
      </c>
      <c r="F159" s="116">
        <f t="shared" si="53"/>
        <v>141.237081725189</v>
      </c>
      <c r="G159" s="115">
        <v>318914</v>
      </c>
      <c r="H159" s="116">
        <f t="shared" si="54"/>
        <v>42.156510244547256</v>
      </c>
      <c r="J159" s="116">
        <f t="shared" si="55"/>
        <v>40.757277152172556</v>
      </c>
      <c r="K159" s="115">
        <v>484253</v>
      </c>
      <c r="L159" s="116">
        <f t="shared" si="56"/>
        <v>64.01229345670852</v>
      </c>
      <c r="N159" s="116">
        <f t="shared" si="57"/>
        <v>84.208058530065344</v>
      </c>
      <c r="O159" s="115">
        <f t="shared" si="58"/>
        <v>3716885</v>
      </c>
      <c r="P159" s="115">
        <v>2057994</v>
      </c>
      <c r="Q159" s="116">
        <f t="shared" si="59"/>
        <v>55.368783268785563</v>
      </c>
      <c r="R159" s="115">
        <v>545825</v>
      </c>
      <c r="S159" s="116">
        <f t="shared" si="60"/>
        <v>14.685011777335053</v>
      </c>
      <c r="T159" s="115">
        <v>0</v>
      </c>
      <c r="U159" s="116">
        <f t="shared" si="61"/>
        <v>0</v>
      </c>
      <c r="V159" s="115">
        <v>29183</v>
      </c>
      <c r="W159" s="115">
        <v>0</v>
      </c>
      <c r="X159" s="114"/>
      <c r="Y159" s="115">
        <v>7565</v>
      </c>
      <c r="Z159" s="115">
        <f t="shared" si="62"/>
        <v>7565</v>
      </c>
      <c r="AA159" s="115">
        <f t="shared" si="63"/>
        <v>7565</v>
      </c>
      <c r="AB159" s="115">
        <f t="shared" si="64"/>
        <v>7565</v>
      </c>
    </row>
    <row r="160" spans="1:28" x14ac:dyDescent="0.2">
      <c r="A160" s="117">
        <v>3</v>
      </c>
      <c r="B160" s="117" t="s">
        <v>97</v>
      </c>
      <c r="C160" s="118">
        <v>2116577</v>
      </c>
      <c r="D160" s="119">
        <f t="shared" si="52"/>
        <v>317.94757398227432</v>
      </c>
      <c r="E160" s="169"/>
      <c r="F160" s="119">
        <f t="shared" si="53"/>
        <v>116.59117161247462</v>
      </c>
      <c r="G160" s="118">
        <v>1155701</v>
      </c>
      <c r="H160" s="119">
        <f t="shared" si="54"/>
        <v>173.60687997596514</v>
      </c>
      <c r="I160" s="169"/>
      <c r="J160" s="119">
        <f t="shared" si="55"/>
        <v>167.84462664623862</v>
      </c>
      <c r="K160" s="118">
        <v>1580951</v>
      </c>
      <c r="L160" s="119">
        <f t="shared" si="56"/>
        <v>237.48700615893046</v>
      </c>
      <c r="M160" s="169"/>
      <c r="N160" s="119">
        <f t="shared" si="57"/>
        <v>312.41373546920414</v>
      </c>
      <c r="O160" s="118">
        <f t="shared" si="58"/>
        <v>4853229</v>
      </c>
      <c r="P160" s="118">
        <v>1733913</v>
      </c>
      <c r="Q160" s="119">
        <f t="shared" si="59"/>
        <v>35.726997427898006</v>
      </c>
      <c r="R160" s="118">
        <v>0</v>
      </c>
      <c r="S160" s="119">
        <f t="shared" si="60"/>
        <v>0</v>
      </c>
      <c r="T160" s="118">
        <v>0</v>
      </c>
      <c r="U160" s="119">
        <f t="shared" si="61"/>
        <v>0</v>
      </c>
      <c r="V160" s="118">
        <v>1016723</v>
      </c>
      <c r="W160" s="118">
        <v>0</v>
      </c>
      <c r="X160" s="117"/>
      <c r="Y160" s="118">
        <v>6657</v>
      </c>
      <c r="Z160" s="118">
        <f t="shared" si="62"/>
        <v>6657</v>
      </c>
      <c r="AA160" s="118">
        <f t="shared" si="63"/>
        <v>6657</v>
      </c>
      <c r="AB160" s="118">
        <f t="shared" si="64"/>
        <v>6657</v>
      </c>
    </row>
    <row r="161" spans="1:28" x14ac:dyDescent="0.2">
      <c r="A161" s="114">
        <v>4</v>
      </c>
      <c r="B161" s="114" t="s">
        <v>264</v>
      </c>
      <c r="C161" s="115">
        <v>490314</v>
      </c>
      <c r="D161" s="116">
        <f t="shared" si="52"/>
        <v>107.19588981198076</v>
      </c>
      <c r="F161" s="116">
        <f t="shared" si="53"/>
        <v>39.308664094154537</v>
      </c>
      <c r="G161" s="115">
        <v>352295</v>
      </c>
      <c r="H161" s="116">
        <f t="shared" si="54"/>
        <v>77.021206821163091</v>
      </c>
      <c r="J161" s="116">
        <f t="shared" si="55"/>
        <v>74.464766053802691</v>
      </c>
      <c r="K161" s="115">
        <v>103666</v>
      </c>
      <c r="L161" s="116">
        <f t="shared" si="56"/>
        <v>22.664188893747266</v>
      </c>
      <c r="N161" s="116">
        <f t="shared" si="57"/>
        <v>29.814700299589315</v>
      </c>
      <c r="O161" s="115">
        <f t="shared" si="58"/>
        <v>946275</v>
      </c>
      <c r="P161" s="115">
        <v>634038</v>
      </c>
      <c r="Q161" s="116">
        <f t="shared" si="59"/>
        <v>67.00356661646984</v>
      </c>
      <c r="R161" s="115">
        <v>0</v>
      </c>
      <c r="S161" s="116">
        <f t="shared" si="60"/>
        <v>0</v>
      </c>
      <c r="T161" s="115">
        <v>0</v>
      </c>
      <c r="U161" s="116">
        <f t="shared" si="61"/>
        <v>0</v>
      </c>
      <c r="V161" s="115">
        <v>28077</v>
      </c>
      <c r="W161" s="115">
        <v>0</v>
      </c>
      <c r="X161" s="114"/>
      <c r="Y161" s="115">
        <v>4574</v>
      </c>
      <c r="Z161" s="115">
        <f t="shared" si="62"/>
        <v>4574</v>
      </c>
      <c r="AA161" s="115">
        <f t="shared" si="63"/>
        <v>4574</v>
      </c>
      <c r="AB161" s="115">
        <f t="shared" si="64"/>
        <v>4574</v>
      </c>
    </row>
    <row r="162" spans="1:28" x14ac:dyDescent="0.2">
      <c r="A162" s="117">
        <v>5</v>
      </c>
      <c r="B162" s="117" t="s">
        <v>265</v>
      </c>
      <c r="C162" s="118">
        <v>0</v>
      </c>
      <c r="D162" s="119">
        <f t="shared" si="52"/>
        <v>0</v>
      </c>
      <c r="E162" s="169"/>
      <c r="F162" s="119">
        <f t="shared" si="53"/>
        <v>0</v>
      </c>
      <c r="G162" s="118">
        <v>0</v>
      </c>
      <c r="H162" s="119">
        <f t="shared" si="54"/>
        <v>0</v>
      </c>
      <c r="I162" s="169"/>
      <c r="J162" s="119">
        <f t="shared" si="55"/>
        <v>0</v>
      </c>
      <c r="K162" s="118">
        <v>0</v>
      </c>
      <c r="L162" s="119">
        <f t="shared" si="56"/>
        <v>0</v>
      </c>
      <c r="M162" s="169"/>
      <c r="N162" s="119">
        <f t="shared" si="57"/>
        <v>0</v>
      </c>
      <c r="O162" s="118">
        <f t="shared" si="58"/>
        <v>0</v>
      </c>
      <c r="P162" s="118">
        <v>0</v>
      </c>
      <c r="Q162" s="123">
        <f t="shared" si="59"/>
        <v>0</v>
      </c>
      <c r="R162" s="118">
        <v>0</v>
      </c>
      <c r="S162" s="123">
        <f t="shared" si="60"/>
        <v>0</v>
      </c>
      <c r="T162" s="118">
        <v>0</v>
      </c>
      <c r="U162" s="123">
        <f t="shared" si="61"/>
        <v>0</v>
      </c>
      <c r="V162" s="118">
        <v>0</v>
      </c>
      <c r="W162" s="118">
        <v>0</v>
      </c>
      <c r="X162" s="117"/>
      <c r="Y162" s="118">
        <v>0</v>
      </c>
      <c r="Z162" s="118">
        <f t="shared" si="62"/>
        <v>0</v>
      </c>
      <c r="AA162" s="118">
        <f t="shared" si="63"/>
        <v>0</v>
      </c>
      <c r="AB162" s="118">
        <f t="shared" si="64"/>
        <v>0</v>
      </c>
    </row>
    <row r="163" spans="1:28" x14ac:dyDescent="0.2">
      <c r="A163" s="114">
        <v>6</v>
      </c>
      <c r="B163" s="114" t="s">
        <v>266</v>
      </c>
      <c r="C163" s="115">
        <v>5329249</v>
      </c>
      <c r="D163" s="116">
        <f t="shared" si="52"/>
        <v>118.8874537099005</v>
      </c>
      <c r="F163" s="116">
        <f t="shared" si="53"/>
        <v>43.595953082610748</v>
      </c>
      <c r="G163" s="115">
        <v>3773773</v>
      </c>
      <c r="H163" s="116">
        <f t="shared" si="54"/>
        <v>84.187145852853249</v>
      </c>
      <c r="J163" s="116">
        <f t="shared" si="55"/>
        <v>81.392857622007</v>
      </c>
      <c r="K163" s="115">
        <v>885975</v>
      </c>
      <c r="L163" s="116">
        <f t="shared" si="56"/>
        <v>19.764757060634452</v>
      </c>
      <c r="N163" s="116">
        <f t="shared" si="57"/>
        <v>26.000502864657214</v>
      </c>
      <c r="O163" s="115">
        <f t="shared" si="58"/>
        <v>9988997</v>
      </c>
      <c r="P163" s="115">
        <v>4137029</v>
      </c>
      <c r="Q163" s="249">
        <f t="shared" si="59"/>
        <v>41.415859870615641</v>
      </c>
      <c r="R163" s="115">
        <v>0</v>
      </c>
      <c r="S163" s="249">
        <f t="shared" si="60"/>
        <v>0</v>
      </c>
      <c r="T163" s="115">
        <v>0</v>
      </c>
      <c r="U163" s="249">
        <f t="shared" si="61"/>
        <v>0</v>
      </c>
      <c r="V163" s="115">
        <v>4639037</v>
      </c>
      <c r="W163" s="115">
        <v>6592</v>
      </c>
      <c r="X163" s="114"/>
      <c r="Y163" s="115">
        <v>44826</v>
      </c>
      <c r="Z163" s="115">
        <f t="shared" si="62"/>
        <v>44826</v>
      </c>
      <c r="AA163" s="115">
        <f t="shared" si="63"/>
        <v>44826</v>
      </c>
      <c r="AB163" s="115">
        <f t="shared" si="64"/>
        <v>44826</v>
      </c>
    </row>
    <row r="164" spans="1:28" x14ac:dyDescent="0.2">
      <c r="A164" s="117">
        <v>7</v>
      </c>
      <c r="B164" s="117" t="s">
        <v>267</v>
      </c>
      <c r="C164" s="118">
        <v>1370082</v>
      </c>
      <c r="D164" s="119">
        <f t="shared" si="52"/>
        <v>268.85439560439562</v>
      </c>
      <c r="E164" s="169"/>
      <c r="F164" s="119">
        <f t="shared" si="53"/>
        <v>98.588734564232865</v>
      </c>
      <c r="G164" s="118">
        <v>536828</v>
      </c>
      <c r="H164" s="119">
        <f t="shared" si="54"/>
        <v>105.34301412872841</v>
      </c>
      <c r="I164" s="169"/>
      <c r="J164" s="119">
        <f t="shared" si="55"/>
        <v>101.84653326339215</v>
      </c>
      <c r="K164" s="118">
        <v>162294</v>
      </c>
      <c r="L164" s="119">
        <f t="shared" si="56"/>
        <v>31.847331240188382</v>
      </c>
      <c r="M164" s="169"/>
      <c r="N164" s="119">
        <f t="shared" si="57"/>
        <v>41.895107771976065</v>
      </c>
      <c r="O164" s="118">
        <f t="shared" si="58"/>
        <v>2069204</v>
      </c>
      <c r="P164" s="118">
        <v>1554880</v>
      </c>
      <c r="Q164" s="123">
        <f t="shared" si="59"/>
        <v>75.143871749716311</v>
      </c>
      <c r="R164" s="118">
        <v>0</v>
      </c>
      <c r="S164" s="123">
        <f t="shared" si="60"/>
        <v>0</v>
      </c>
      <c r="T164" s="118">
        <v>0</v>
      </c>
      <c r="U164" s="123">
        <f t="shared" si="61"/>
        <v>0</v>
      </c>
      <c r="V164" s="118">
        <v>394571</v>
      </c>
      <c r="W164" s="118">
        <v>0</v>
      </c>
      <c r="X164" s="117"/>
      <c r="Y164" s="118">
        <v>5096</v>
      </c>
      <c r="Z164" s="118">
        <f t="shared" si="62"/>
        <v>5096</v>
      </c>
      <c r="AA164" s="118">
        <f t="shared" si="63"/>
        <v>5096</v>
      </c>
      <c r="AB164" s="118">
        <f t="shared" si="64"/>
        <v>5096</v>
      </c>
    </row>
    <row r="165" spans="1:28" x14ac:dyDescent="0.2">
      <c r="A165" s="114">
        <v>8</v>
      </c>
      <c r="B165" s="114" t="s">
        <v>268</v>
      </c>
      <c r="C165" s="115">
        <v>1864626</v>
      </c>
      <c r="D165" s="116">
        <f t="shared" si="52"/>
        <v>282.69041843541538</v>
      </c>
      <c r="F165" s="116">
        <f t="shared" si="53"/>
        <v>103.66239526911207</v>
      </c>
      <c r="G165" s="115">
        <v>644083</v>
      </c>
      <c r="H165" s="116">
        <f t="shared" si="54"/>
        <v>97.647513644633108</v>
      </c>
      <c r="J165" s="116">
        <f t="shared" si="55"/>
        <v>94.406457122471082</v>
      </c>
      <c r="K165" s="115">
        <v>542869</v>
      </c>
      <c r="L165" s="116">
        <f t="shared" si="56"/>
        <v>82.302759248029105</v>
      </c>
      <c r="N165" s="116">
        <f t="shared" si="57"/>
        <v>108.26913384428325</v>
      </c>
      <c r="O165" s="115">
        <f t="shared" si="58"/>
        <v>3051578</v>
      </c>
      <c r="P165" s="115">
        <v>1449712</v>
      </c>
      <c r="Q165" s="249">
        <f t="shared" si="59"/>
        <v>47.506961971806064</v>
      </c>
      <c r="R165" s="115">
        <v>1517223</v>
      </c>
      <c r="S165" s="249">
        <f t="shared" si="60"/>
        <v>49.719292772460676</v>
      </c>
      <c r="T165" s="115">
        <v>0</v>
      </c>
      <c r="U165" s="249">
        <f t="shared" si="61"/>
        <v>0</v>
      </c>
      <c r="V165" s="115">
        <v>811126</v>
      </c>
      <c r="W165" s="115">
        <v>0</v>
      </c>
      <c r="X165" s="114"/>
      <c r="Y165" s="115">
        <v>6596</v>
      </c>
      <c r="Z165" s="115">
        <f t="shared" si="62"/>
        <v>6596</v>
      </c>
      <c r="AA165" s="115">
        <f t="shared" si="63"/>
        <v>6596</v>
      </c>
      <c r="AB165" s="115">
        <f t="shared" si="64"/>
        <v>6596</v>
      </c>
    </row>
    <row r="166" spans="1:28" x14ac:dyDescent="0.2">
      <c r="A166" s="117">
        <v>9</v>
      </c>
      <c r="B166" s="117" t="s">
        <v>269</v>
      </c>
      <c r="C166" s="118">
        <v>564059</v>
      </c>
      <c r="D166" s="119">
        <f t="shared" si="52"/>
        <v>135.26594724220624</v>
      </c>
      <c r="E166" s="169"/>
      <c r="F166" s="119">
        <f t="shared" si="53"/>
        <v>49.601936164228242</v>
      </c>
      <c r="G166" s="118">
        <v>242616</v>
      </c>
      <c r="H166" s="119">
        <f t="shared" si="54"/>
        <v>58.18129496402878</v>
      </c>
      <c r="I166" s="169"/>
      <c r="J166" s="119">
        <f t="shared" si="55"/>
        <v>56.250177022846437</v>
      </c>
      <c r="K166" s="118">
        <v>0</v>
      </c>
      <c r="L166" s="119">
        <f t="shared" si="56"/>
        <v>0</v>
      </c>
      <c r="M166" s="169"/>
      <c r="N166" s="119">
        <f t="shared" si="57"/>
        <v>0</v>
      </c>
      <c r="O166" s="118">
        <f t="shared" si="58"/>
        <v>806675</v>
      </c>
      <c r="P166" s="118">
        <v>557842</v>
      </c>
      <c r="Q166" s="123">
        <f t="shared" si="59"/>
        <v>69.153252549043913</v>
      </c>
      <c r="R166" s="118">
        <v>262438</v>
      </c>
      <c r="S166" s="123">
        <f t="shared" si="60"/>
        <v>32.533300275823592</v>
      </c>
      <c r="T166" s="118">
        <v>0</v>
      </c>
      <c r="U166" s="123">
        <f t="shared" si="61"/>
        <v>0</v>
      </c>
      <c r="V166" s="118">
        <v>233291</v>
      </c>
      <c r="W166" s="118">
        <v>0</v>
      </c>
      <c r="X166" s="117"/>
      <c r="Y166" s="118">
        <v>4170</v>
      </c>
      <c r="Z166" s="118">
        <f t="shared" si="62"/>
        <v>4170</v>
      </c>
      <c r="AA166" s="118">
        <f t="shared" si="63"/>
        <v>4170</v>
      </c>
      <c r="AB166" s="118">
        <f t="shared" si="64"/>
        <v>0</v>
      </c>
    </row>
    <row r="167" spans="1:28" x14ac:dyDescent="0.2">
      <c r="A167" s="114">
        <v>10</v>
      </c>
      <c r="B167" s="114" t="s">
        <v>270</v>
      </c>
      <c r="C167" s="115">
        <v>3972765</v>
      </c>
      <c r="D167" s="116">
        <f t="shared" si="52"/>
        <v>170.15440294671922</v>
      </c>
      <c r="F167" s="116">
        <f t="shared" si="53"/>
        <v>62.395510511695562</v>
      </c>
      <c r="G167" s="115">
        <v>3218462</v>
      </c>
      <c r="H167" s="116">
        <f t="shared" si="54"/>
        <v>137.84743875278397</v>
      </c>
      <c r="J167" s="116">
        <f t="shared" si="55"/>
        <v>133.27209091485571</v>
      </c>
      <c r="K167" s="115">
        <v>757625</v>
      </c>
      <c r="L167" s="116">
        <f t="shared" si="56"/>
        <v>32.44924618811033</v>
      </c>
      <c r="N167" s="116">
        <f t="shared" si="57"/>
        <v>42.686925818598809</v>
      </c>
      <c r="O167" s="115">
        <f t="shared" si="58"/>
        <v>7948852</v>
      </c>
      <c r="P167" s="115">
        <v>4535660</v>
      </c>
      <c r="Q167" s="249">
        <f t="shared" si="59"/>
        <v>57.060566733410056</v>
      </c>
      <c r="R167" s="115">
        <v>0</v>
      </c>
      <c r="S167" s="249">
        <f t="shared" si="60"/>
        <v>0</v>
      </c>
      <c r="T167" s="115">
        <v>0</v>
      </c>
      <c r="U167" s="249">
        <f t="shared" si="61"/>
        <v>0</v>
      </c>
      <c r="V167" s="115">
        <v>4694244</v>
      </c>
      <c r="W167" s="115">
        <v>4400</v>
      </c>
      <c r="X167" s="114"/>
      <c r="Y167" s="115">
        <v>23348</v>
      </c>
      <c r="Z167" s="115">
        <f t="shared" si="62"/>
        <v>23348</v>
      </c>
      <c r="AA167" s="115">
        <f t="shared" si="63"/>
        <v>23348</v>
      </c>
      <c r="AB167" s="115">
        <f t="shared" si="64"/>
        <v>23348</v>
      </c>
    </row>
    <row r="168" spans="1:28" x14ac:dyDescent="0.2">
      <c r="A168" s="117">
        <v>11</v>
      </c>
      <c r="B168" s="117" t="s">
        <v>271</v>
      </c>
      <c r="C168" s="118">
        <v>0</v>
      </c>
      <c r="D168" s="119">
        <f t="shared" si="52"/>
        <v>0</v>
      </c>
      <c r="E168" s="169"/>
      <c r="F168" s="119">
        <f t="shared" si="53"/>
        <v>0</v>
      </c>
      <c r="G168" s="118">
        <v>0</v>
      </c>
      <c r="H168" s="119">
        <f t="shared" si="54"/>
        <v>0</v>
      </c>
      <c r="I168" s="169"/>
      <c r="J168" s="119">
        <f t="shared" si="55"/>
        <v>0</v>
      </c>
      <c r="K168" s="118">
        <v>0</v>
      </c>
      <c r="L168" s="119">
        <f t="shared" si="56"/>
        <v>0</v>
      </c>
      <c r="M168" s="169"/>
      <c r="N168" s="119">
        <f t="shared" si="57"/>
        <v>0</v>
      </c>
      <c r="O168" s="118">
        <f t="shared" si="58"/>
        <v>0</v>
      </c>
      <c r="P168" s="118">
        <v>0</v>
      </c>
      <c r="Q168" s="123">
        <f t="shared" si="59"/>
        <v>0</v>
      </c>
      <c r="R168" s="118">
        <v>0</v>
      </c>
      <c r="S168" s="123">
        <f t="shared" si="60"/>
        <v>0</v>
      </c>
      <c r="T168" s="118">
        <v>0</v>
      </c>
      <c r="U168" s="123">
        <f t="shared" si="61"/>
        <v>0</v>
      </c>
      <c r="V168" s="118">
        <v>0</v>
      </c>
      <c r="W168" s="118">
        <v>0</v>
      </c>
      <c r="X168" s="117"/>
      <c r="Y168" s="118">
        <v>0</v>
      </c>
      <c r="Z168" s="118">
        <f t="shared" si="62"/>
        <v>0</v>
      </c>
      <c r="AA168" s="118">
        <f t="shared" si="63"/>
        <v>0</v>
      </c>
      <c r="AB168" s="118">
        <f t="shared" si="64"/>
        <v>0</v>
      </c>
    </row>
    <row r="169" spans="1:28" x14ac:dyDescent="0.2">
      <c r="A169" s="114">
        <v>12</v>
      </c>
      <c r="B169" s="114" t="s">
        <v>272</v>
      </c>
      <c r="C169" s="115">
        <v>2224196</v>
      </c>
      <c r="D169" s="116">
        <f t="shared" si="52"/>
        <v>569.13920163766636</v>
      </c>
      <c r="F169" s="116">
        <f t="shared" si="53"/>
        <v>208.70298048955505</v>
      </c>
      <c r="G169" s="115">
        <v>173129</v>
      </c>
      <c r="H169" s="116">
        <f t="shared" si="54"/>
        <v>44.301177072671443</v>
      </c>
      <c r="J169" s="116">
        <f t="shared" si="55"/>
        <v>42.830759511264041</v>
      </c>
      <c r="K169" s="115">
        <v>646060</v>
      </c>
      <c r="L169" s="116">
        <f t="shared" si="56"/>
        <v>165.31729785056294</v>
      </c>
      <c r="N169" s="116">
        <f t="shared" si="57"/>
        <v>217.47461216722766</v>
      </c>
      <c r="O169" s="115">
        <f t="shared" si="58"/>
        <v>3043385</v>
      </c>
      <c r="P169" s="115">
        <v>954058</v>
      </c>
      <c r="Q169" s="249">
        <f t="shared" si="59"/>
        <v>31.348580610077263</v>
      </c>
      <c r="R169" s="115">
        <v>915897</v>
      </c>
      <c r="S169" s="249">
        <f t="shared" si="60"/>
        <v>30.094680758431814</v>
      </c>
      <c r="T169" s="115">
        <v>0</v>
      </c>
      <c r="U169" s="249">
        <f t="shared" si="61"/>
        <v>0</v>
      </c>
      <c r="V169" s="115">
        <v>600</v>
      </c>
      <c r="W169" s="115">
        <v>0</v>
      </c>
      <c r="X169" s="114"/>
      <c r="Y169" s="115">
        <v>3908</v>
      </c>
      <c r="Z169" s="115">
        <f t="shared" si="62"/>
        <v>3908</v>
      </c>
      <c r="AA169" s="115">
        <f t="shared" si="63"/>
        <v>3908</v>
      </c>
      <c r="AB169" s="115">
        <f t="shared" si="64"/>
        <v>3908</v>
      </c>
    </row>
    <row r="170" spans="1:28" x14ac:dyDescent="0.2">
      <c r="A170" s="117">
        <v>13</v>
      </c>
      <c r="B170" s="117" t="s">
        <v>111</v>
      </c>
      <c r="C170" s="118">
        <v>3355906</v>
      </c>
      <c r="D170" s="119">
        <f t="shared" si="52"/>
        <v>167.27674209949157</v>
      </c>
      <c r="E170" s="169"/>
      <c r="F170" s="119">
        <f t="shared" si="53"/>
        <v>61.340274123257757</v>
      </c>
      <c r="G170" s="118">
        <v>601446</v>
      </c>
      <c r="H170" s="119">
        <f t="shared" si="54"/>
        <v>29.979363971687768</v>
      </c>
      <c r="I170" s="169"/>
      <c r="J170" s="119">
        <f t="shared" si="55"/>
        <v>28.984307267178956</v>
      </c>
      <c r="K170" s="118">
        <v>835562</v>
      </c>
      <c r="L170" s="119">
        <f t="shared" si="56"/>
        <v>41.648988136775998</v>
      </c>
      <c r="M170" s="169"/>
      <c r="N170" s="119">
        <f t="shared" si="57"/>
        <v>54.789170038276083</v>
      </c>
      <c r="O170" s="118">
        <f t="shared" si="58"/>
        <v>4792914</v>
      </c>
      <c r="P170" s="118">
        <v>2638905</v>
      </c>
      <c r="Q170" s="123">
        <f t="shared" si="59"/>
        <v>55.058467562739501</v>
      </c>
      <c r="R170" s="118">
        <v>62652</v>
      </c>
      <c r="S170" s="123">
        <f t="shared" si="60"/>
        <v>1.307179724067655</v>
      </c>
      <c r="T170" s="118">
        <v>0</v>
      </c>
      <c r="U170" s="123">
        <f t="shared" si="61"/>
        <v>0</v>
      </c>
      <c r="V170" s="118">
        <v>233827</v>
      </c>
      <c r="W170" s="118">
        <v>0</v>
      </c>
      <c r="X170" s="117"/>
      <c r="Y170" s="118">
        <v>20062</v>
      </c>
      <c r="Z170" s="118">
        <f t="shared" si="62"/>
        <v>20062</v>
      </c>
      <c r="AA170" s="118">
        <f t="shared" si="63"/>
        <v>20062</v>
      </c>
      <c r="AB170" s="118">
        <f t="shared" si="64"/>
        <v>20062</v>
      </c>
    </row>
    <row r="171" spans="1:28" x14ac:dyDescent="0.2">
      <c r="A171" s="114">
        <v>14</v>
      </c>
      <c r="B171" s="114" t="s">
        <v>273</v>
      </c>
      <c r="C171" s="115">
        <v>422524</v>
      </c>
      <c r="D171" s="116">
        <f t="shared" si="52"/>
        <v>74.401126958971645</v>
      </c>
      <c r="F171" s="116">
        <f t="shared" si="53"/>
        <v>27.282845573523961</v>
      </c>
      <c r="G171" s="115">
        <v>319803</v>
      </c>
      <c r="H171" s="116">
        <f t="shared" si="54"/>
        <v>56.313259376650819</v>
      </c>
      <c r="J171" s="116">
        <f t="shared" si="55"/>
        <v>54.444144129629599</v>
      </c>
      <c r="K171" s="115">
        <v>1296193</v>
      </c>
      <c r="L171" s="116">
        <f t="shared" si="56"/>
        <v>228.24317661560133</v>
      </c>
      <c r="N171" s="116">
        <f t="shared" si="57"/>
        <v>300.25349409692711</v>
      </c>
      <c r="O171" s="115">
        <f t="shared" si="58"/>
        <v>2038520</v>
      </c>
      <c r="P171" s="115">
        <v>325788</v>
      </c>
      <c r="Q171" s="249">
        <f t="shared" si="59"/>
        <v>15.981594490120282</v>
      </c>
      <c r="R171" s="115">
        <v>23688</v>
      </c>
      <c r="S171" s="249">
        <f t="shared" si="60"/>
        <v>1.1620195043462904</v>
      </c>
      <c r="T171" s="115">
        <v>0</v>
      </c>
      <c r="U171" s="249">
        <f t="shared" si="61"/>
        <v>0</v>
      </c>
      <c r="V171" s="115">
        <v>0</v>
      </c>
      <c r="W171" s="115">
        <v>0</v>
      </c>
      <c r="X171" s="114"/>
      <c r="Y171" s="115">
        <v>5679</v>
      </c>
      <c r="Z171" s="115">
        <f t="shared" si="62"/>
        <v>5679</v>
      </c>
      <c r="AA171" s="115">
        <f t="shared" si="63"/>
        <v>5679</v>
      </c>
      <c r="AB171" s="115">
        <f t="shared" si="64"/>
        <v>5679</v>
      </c>
    </row>
    <row r="172" spans="1:28" x14ac:dyDescent="0.2">
      <c r="A172" s="117">
        <v>15</v>
      </c>
      <c r="B172" s="117" t="s">
        <v>274</v>
      </c>
      <c r="C172" s="118">
        <v>2755146</v>
      </c>
      <c r="D172" s="119">
        <f t="shared" si="52"/>
        <v>368.68004817342432</v>
      </c>
      <c r="E172" s="169"/>
      <c r="F172" s="119">
        <f t="shared" si="53"/>
        <v>135.19473738484805</v>
      </c>
      <c r="G172" s="118">
        <v>948895</v>
      </c>
      <c r="H172" s="119">
        <f t="shared" si="54"/>
        <v>126.97644854810652</v>
      </c>
      <c r="I172" s="169"/>
      <c r="J172" s="119">
        <f t="shared" si="55"/>
        <v>122.76192396506885</v>
      </c>
      <c r="K172" s="118">
        <v>1029572</v>
      </c>
      <c r="L172" s="119">
        <f t="shared" si="56"/>
        <v>137.77224675498462</v>
      </c>
      <c r="M172" s="169"/>
      <c r="N172" s="119">
        <f t="shared" si="57"/>
        <v>181.23914629630417</v>
      </c>
      <c r="O172" s="118">
        <f t="shared" si="58"/>
        <v>4733613</v>
      </c>
      <c r="P172" s="118">
        <v>2048202</v>
      </c>
      <c r="Q172" s="123">
        <f t="shared" si="59"/>
        <v>43.269316693189744</v>
      </c>
      <c r="R172" s="118">
        <v>0</v>
      </c>
      <c r="S172" s="123">
        <f t="shared" si="60"/>
        <v>0</v>
      </c>
      <c r="T172" s="118">
        <v>0</v>
      </c>
      <c r="U172" s="123">
        <f t="shared" si="61"/>
        <v>0</v>
      </c>
      <c r="V172" s="118">
        <v>460750</v>
      </c>
      <c r="W172" s="118">
        <v>1318.78</v>
      </c>
      <c r="X172" s="117"/>
      <c r="Y172" s="118">
        <v>7473</v>
      </c>
      <c r="Z172" s="118">
        <f t="shared" si="62"/>
        <v>7473</v>
      </c>
      <c r="AA172" s="118">
        <f t="shared" si="63"/>
        <v>7473</v>
      </c>
      <c r="AB172" s="118">
        <f t="shared" si="64"/>
        <v>7473</v>
      </c>
    </row>
    <row r="173" spans="1:28" x14ac:dyDescent="0.2">
      <c r="A173" s="114">
        <v>16</v>
      </c>
      <c r="B173" s="114" t="s">
        <v>275</v>
      </c>
      <c r="C173" s="115">
        <v>3950495</v>
      </c>
      <c r="D173" s="116">
        <f t="shared" si="52"/>
        <v>263.17333955099593</v>
      </c>
      <c r="F173" s="116">
        <f t="shared" si="53"/>
        <v>96.505494950336839</v>
      </c>
      <c r="G173" s="115">
        <v>865038</v>
      </c>
      <c r="H173" s="116">
        <f t="shared" si="54"/>
        <v>57.626940243821196</v>
      </c>
      <c r="J173" s="116">
        <f t="shared" si="55"/>
        <v>55.71422210530109</v>
      </c>
      <c r="K173" s="115">
        <v>748799</v>
      </c>
      <c r="L173" s="116">
        <f t="shared" si="56"/>
        <v>49.883352208380522</v>
      </c>
      <c r="N173" s="116">
        <f t="shared" si="57"/>
        <v>65.621461372572469</v>
      </c>
      <c r="O173" s="115">
        <f t="shared" si="58"/>
        <v>5564332</v>
      </c>
      <c r="P173" s="115">
        <v>2466785</v>
      </c>
      <c r="Q173" s="249">
        <f t="shared" si="59"/>
        <v>44.332095928136567</v>
      </c>
      <c r="R173" s="115">
        <v>0</v>
      </c>
      <c r="S173" s="249">
        <f t="shared" si="60"/>
        <v>0</v>
      </c>
      <c r="T173" s="115">
        <v>0</v>
      </c>
      <c r="U173" s="249">
        <f t="shared" si="61"/>
        <v>0</v>
      </c>
      <c r="V173" s="115">
        <v>1134072</v>
      </c>
      <c r="W173" s="115">
        <v>0</v>
      </c>
      <c r="X173" s="114"/>
      <c r="Y173" s="115">
        <v>15011</v>
      </c>
      <c r="Z173" s="115">
        <f t="shared" si="62"/>
        <v>15011</v>
      </c>
      <c r="AA173" s="115">
        <f t="shared" si="63"/>
        <v>15011</v>
      </c>
      <c r="AB173" s="115">
        <f t="shared" si="64"/>
        <v>15011</v>
      </c>
    </row>
    <row r="174" spans="1:28" x14ac:dyDescent="0.2">
      <c r="A174" s="117">
        <v>17</v>
      </c>
      <c r="B174" s="117" t="s">
        <v>276</v>
      </c>
      <c r="C174" s="118">
        <v>6836472</v>
      </c>
      <c r="D174" s="119">
        <f t="shared" si="52"/>
        <v>277.28541877915228</v>
      </c>
      <c r="E174" s="169"/>
      <c r="F174" s="119">
        <f t="shared" si="53"/>
        <v>101.68038535912652</v>
      </c>
      <c r="G174" s="118">
        <v>3555824</v>
      </c>
      <c r="H174" s="119">
        <f t="shared" si="54"/>
        <v>144.22324072196309</v>
      </c>
      <c r="I174" s="169"/>
      <c r="J174" s="119">
        <f t="shared" si="55"/>
        <v>139.43627116644123</v>
      </c>
      <c r="K174" s="118">
        <v>4848203</v>
      </c>
      <c r="L174" s="119">
        <f t="shared" si="56"/>
        <v>196.6417765159197</v>
      </c>
      <c r="M174" s="169"/>
      <c r="N174" s="119">
        <f t="shared" si="57"/>
        <v>258.68190830418098</v>
      </c>
      <c r="O174" s="118">
        <f t="shared" si="58"/>
        <v>15240499</v>
      </c>
      <c r="P174" s="118">
        <v>2384548</v>
      </c>
      <c r="Q174" s="123">
        <f t="shared" si="59"/>
        <v>15.646128122182876</v>
      </c>
      <c r="R174" s="118">
        <v>0</v>
      </c>
      <c r="S174" s="123">
        <f t="shared" si="60"/>
        <v>0</v>
      </c>
      <c r="T174" s="118">
        <v>0</v>
      </c>
      <c r="U174" s="123">
        <f t="shared" si="61"/>
        <v>0</v>
      </c>
      <c r="V174" s="118">
        <v>1609372</v>
      </c>
      <c r="W174" s="118">
        <v>0</v>
      </c>
      <c r="X174" s="117"/>
      <c r="Y174" s="118">
        <v>24655</v>
      </c>
      <c r="Z174" s="118">
        <f t="shared" si="62"/>
        <v>24655</v>
      </c>
      <c r="AA174" s="118">
        <f t="shared" si="63"/>
        <v>24655</v>
      </c>
      <c r="AB174" s="118">
        <f t="shared" si="64"/>
        <v>24655</v>
      </c>
    </row>
    <row r="175" spans="1:28" x14ac:dyDescent="0.2">
      <c r="A175" s="114">
        <v>18</v>
      </c>
      <c r="B175" s="114" t="s">
        <v>277</v>
      </c>
      <c r="C175" s="115">
        <v>9853585</v>
      </c>
      <c r="D175" s="116">
        <f t="shared" si="52"/>
        <v>204.21937823834196</v>
      </c>
      <c r="F175" s="116">
        <f t="shared" si="53"/>
        <v>74.887115119509673</v>
      </c>
      <c r="G175" s="115">
        <v>5114772</v>
      </c>
      <c r="H175" s="116">
        <f t="shared" si="54"/>
        <v>106.00563730569948</v>
      </c>
      <c r="J175" s="116">
        <f t="shared" si="55"/>
        <v>102.48716305733379</v>
      </c>
      <c r="K175" s="115">
        <v>1363717</v>
      </c>
      <c r="L175" s="116">
        <f t="shared" si="56"/>
        <v>28.263564766839377</v>
      </c>
      <c r="N175" s="116">
        <f t="shared" si="57"/>
        <v>37.180669331335693</v>
      </c>
      <c r="O175" s="115">
        <f t="shared" si="58"/>
        <v>16332074</v>
      </c>
      <c r="P175" s="115">
        <v>4681031</v>
      </c>
      <c r="Q175" s="249">
        <f t="shared" si="59"/>
        <v>28.661583335955989</v>
      </c>
      <c r="R175" s="115">
        <v>0</v>
      </c>
      <c r="S175" s="249">
        <f t="shared" si="60"/>
        <v>0</v>
      </c>
      <c r="T175" s="115">
        <v>0</v>
      </c>
      <c r="U175" s="249">
        <f t="shared" si="61"/>
        <v>0</v>
      </c>
      <c r="V175" s="115">
        <v>0</v>
      </c>
      <c r="W175" s="115">
        <v>0</v>
      </c>
      <c r="X175" s="114"/>
      <c r="Y175" s="115">
        <v>48250</v>
      </c>
      <c r="Z175" s="115">
        <f t="shared" si="62"/>
        <v>48250</v>
      </c>
      <c r="AA175" s="115">
        <f t="shared" si="63"/>
        <v>48250</v>
      </c>
      <c r="AB175" s="115">
        <f t="shared" si="64"/>
        <v>48250</v>
      </c>
    </row>
    <row r="176" spans="1:28" x14ac:dyDescent="0.2">
      <c r="A176" s="117">
        <v>19</v>
      </c>
      <c r="B176" s="117" t="s">
        <v>278</v>
      </c>
      <c r="C176" s="118">
        <v>3870626</v>
      </c>
      <c r="D176" s="119">
        <f t="shared" si="52"/>
        <v>801.20596149865457</v>
      </c>
      <c r="E176" s="169"/>
      <c r="F176" s="119">
        <f t="shared" si="53"/>
        <v>293.80171260320805</v>
      </c>
      <c r="G176" s="118">
        <v>593279</v>
      </c>
      <c r="H176" s="119">
        <f t="shared" si="54"/>
        <v>122.80666528669012</v>
      </c>
      <c r="I176" s="169"/>
      <c r="J176" s="119">
        <f t="shared" si="55"/>
        <v>118.73054159816574</v>
      </c>
      <c r="K176" s="118">
        <v>757610</v>
      </c>
      <c r="L176" s="119">
        <f t="shared" si="56"/>
        <v>156.82260401573174</v>
      </c>
      <c r="M176" s="169"/>
      <c r="N176" s="119">
        <f t="shared" si="57"/>
        <v>206.29985749104623</v>
      </c>
      <c r="O176" s="118">
        <f t="shared" si="58"/>
        <v>5221515</v>
      </c>
      <c r="P176" s="118">
        <v>2335256</v>
      </c>
      <c r="Q176" s="123">
        <f t="shared" si="59"/>
        <v>44.723724819329256</v>
      </c>
      <c r="R176" s="118">
        <v>0</v>
      </c>
      <c r="S176" s="123">
        <f t="shared" si="60"/>
        <v>0</v>
      </c>
      <c r="T176" s="118">
        <v>847394</v>
      </c>
      <c r="U176" s="123">
        <f t="shared" si="61"/>
        <v>16.228891423274664</v>
      </c>
      <c r="V176" s="118">
        <v>299561</v>
      </c>
      <c r="W176" s="118">
        <v>0</v>
      </c>
      <c r="X176" s="117"/>
      <c r="Y176" s="118">
        <v>4831</v>
      </c>
      <c r="Z176" s="118">
        <f t="shared" si="62"/>
        <v>4831</v>
      </c>
      <c r="AA176" s="118">
        <f t="shared" si="63"/>
        <v>4831</v>
      </c>
      <c r="AB176" s="118">
        <f t="shared" si="64"/>
        <v>4831</v>
      </c>
    </row>
    <row r="177" spans="1:28" x14ac:dyDescent="0.2">
      <c r="A177" s="114">
        <v>20</v>
      </c>
      <c r="B177" s="114" t="s">
        <v>279</v>
      </c>
      <c r="C177" s="115">
        <v>3322867</v>
      </c>
      <c r="D177" s="116">
        <f t="shared" si="52"/>
        <v>577.78942792557814</v>
      </c>
      <c r="F177" s="116">
        <f t="shared" si="53"/>
        <v>211.87501292555936</v>
      </c>
      <c r="G177" s="115">
        <v>517915</v>
      </c>
      <c r="H177" s="116">
        <f t="shared" si="54"/>
        <v>90.056511910972006</v>
      </c>
      <c r="J177" s="116">
        <f t="shared" si="55"/>
        <v>87.067411273402811</v>
      </c>
      <c r="K177" s="115">
        <v>0</v>
      </c>
      <c r="L177" s="116">
        <f t="shared" si="56"/>
        <v>0</v>
      </c>
      <c r="N177" s="116">
        <f t="shared" si="57"/>
        <v>0</v>
      </c>
      <c r="O177" s="115">
        <f t="shared" si="58"/>
        <v>3840782</v>
      </c>
      <c r="P177" s="115">
        <v>1575069</v>
      </c>
      <c r="Q177" s="249">
        <f t="shared" si="59"/>
        <v>41.009070548653895</v>
      </c>
      <c r="R177" s="115">
        <v>0</v>
      </c>
      <c r="S177" s="249">
        <f t="shared" si="60"/>
        <v>0</v>
      </c>
      <c r="T177" s="115">
        <v>0</v>
      </c>
      <c r="U177" s="249">
        <f t="shared" si="61"/>
        <v>0</v>
      </c>
      <c r="V177" s="115">
        <v>451790</v>
      </c>
      <c r="W177" s="115">
        <v>0</v>
      </c>
      <c r="X177" s="114"/>
      <c r="Y177" s="115">
        <v>5751</v>
      </c>
      <c r="Z177" s="115">
        <f t="shared" si="62"/>
        <v>5751</v>
      </c>
      <c r="AA177" s="115">
        <f t="shared" si="63"/>
        <v>5751</v>
      </c>
      <c r="AB177" s="115">
        <f t="shared" si="64"/>
        <v>0</v>
      </c>
    </row>
    <row r="178" spans="1:28" x14ac:dyDescent="0.2">
      <c r="A178" s="117">
        <v>21</v>
      </c>
      <c r="B178" s="117" t="s">
        <v>179</v>
      </c>
      <c r="C178" s="118">
        <v>1674306</v>
      </c>
      <c r="D178" s="119">
        <f t="shared" si="52"/>
        <v>343.09549180327866</v>
      </c>
      <c r="E178" s="169"/>
      <c r="F178" s="119">
        <f t="shared" si="53"/>
        <v>125.81289696059315</v>
      </c>
      <c r="G178" s="118">
        <v>325901</v>
      </c>
      <c r="H178" s="119">
        <f t="shared" si="54"/>
        <v>66.782991803278691</v>
      </c>
      <c r="I178" s="169"/>
      <c r="J178" s="119">
        <f t="shared" si="55"/>
        <v>64.566371604005383</v>
      </c>
      <c r="K178" s="118">
        <v>196793</v>
      </c>
      <c r="L178" s="119">
        <f t="shared" si="56"/>
        <v>40.326434426229511</v>
      </c>
      <c r="M178" s="169"/>
      <c r="N178" s="119">
        <f t="shared" si="57"/>
        <v>53.049352977320865</v>
      </c>
      <c r="O178" s="118">
        <f t="shared" si="58"/>
        <v>2197000</v>
      </c>
      <c r="P178" s="118">
        <v>1178600</v>
      </c>
      <c r="Q178" s="123">
        <f t="shared" si="59"/>
        <v>53.645880746472464</v>
      </c>
      <c r="R178" s="118">
        <v>0</v>
      </c>
      <c r="S178" s="123">
        <f t="shared" si="60"/>
        <v>0</v>
      </c>
      <c r="T178" s="118">
        <v>0</v>
      </c>
      <c r="U178" s="123">
        <f t="shared" si="61"/>
        <v>0</v>
      </c>
      <c r="V178" s="118">
        <v>166042</v>
      </c>
      <c r="W178" s="118">
        <v>0</v>
      </c>
      <c r="X178" s="117"/>
      <c r="Y178" s="118">
        <v>4880</v>
      </c>
      <c r="Z178" s="118">
        <f t="shared" si="62"/>
        <v>4880</v>
      </c>
      <c r="AA178" s="118">
        <f t="shared" si="63"/>
        <v>4880</v>
      </c>
      <c r="AB178" s="118">
        <f t="shared" si="64"/>
        <v>4880</v>
      </c>
    </row>
    <row r="179" spans="1:28" x14ac:dyDescent="0.2">
      <c r="A179" s="114">
        <v>22</v>
      </c>
      <c r="B179" s="114" t="s">
        <v>195</v>
      </c>
      <c r="C179" s="115">
        <v>2547771</v>
      </c>
      <c r="D179" s="116">
        <f t="shared" si="52"/>
        <v>283.55826377295494</v>
      </c>
      <c r="F179" s="116">
        <f t="shared" si="53"/>
        <v>103.98063359820151</v>
      </c>
      <c r="G179" s="115">
        <v>460004</v>
      </c>
      <c r="H179" s="116">
        <f t="shared" si="54"/>
        <v>51.196883695047298</v>
      </c>
      <c r="J179" s="116">
        <f t="shared" si="55"/>
        <v>49.497588058928208</v>
      </c>
      <c r="K179" s="115">
        <v>393760</v>
      </c>
      <c r="L179" s="116">
        <f t="shared" si="56"/>
        <v>43.824151363383415</v>
      </c>
      <c r="N179" s="116">
        <f t="shared" si="57"/>
        <v>57.650593405687189</v>
      </c>
      <c r="O179" s="115">
        <f t="shared" si="58"/>
        <v>3401535</v>
      </c>
      <c r="P179" s="115">
        <v>2463538</v>
      </c>
      <c r="Q179" s="249">
        <f t="shared" si="59"/>
        <v>72.424302557521827</v>
      </c>
      <c r="R179" s="115">
        <v>434587</v>
      </c>
      <c r="S179" s="249">
        <f t="shared" si="60"/>
        <v>12.776202508573336</v>
      </c>
      <c r="T179" s="115">
        <v>598106</v>
      </c>
      <c r="U179" s="249">
        <f t="shared" si="61"/>
        <v>17.583414546667903</v>
      </c>
      <c r="V179" s="115">
        <v>859237</v>
      </c>
      <c r="W179" s="115">
        <v>0</v>
      </c>
      <c r="X179" s="114"/>
      <c r="Y179" s="115">
        <v>8985</v>
      </c>
      <c r="Z179" s="115">
        <f t="shared" si="62"/>
        <v>8985</v>
      </c>
      <c r="AA179" s="115">
        <f t="shared" si="63"/>
        <v>8985</v>
      </c>
      <c r="AB179" s="115">
        <f t="shared" si="64"/>
        <v>8985</v>
      </c>
    </row>
    <row r="180" spans="1:28" x14ac:dyDescent="0.2">
      <c r="A180" s="117">
        <v>23</v>
      </c>
      <c r="B180" s="134" t="s">
        <v>280</v>
      </c>
      <c r="C180" s="118">
        <v>838420</v>
      </c>
      <c r="D180" s="119">
        <f t="shared" si="52"/>
        <v>93.898532870422216</v>
      </c>
      <c r="E180" s="169"/>
      <c r="F180" s="119">
        <f t="shared" si="53"/>
        <v>34.432531825719565</v>
      </c>
      <c r="G180" s="118">
        <v>576846</v>
      </c>
      <c r="H180" s="119">
        <f t="shared" si="54"/>
        <v>64.603651024750818</v>
      </c>
      <c r="I180" s="169"/>
      <c r="J180" s="119">
        <f t="shared" si="55"/>
        <v>62.459366171054931</v>
      </c>
      <c r="K180" s="118">
        <v>926729</v>
      </c>
      <c r="L180" s="119">
        <f t="shared" si="56"/>
        <v>103.78866614402509</v>
      </c>
      <c r="M180" s="169"/>
      <c r="N180" s="119">
        <f t="shared" si="57"/>
        <v>136.53380626526413</v>
      </c>
      <c r="O180" s="118">
        <f t="shared" si="58"/>
        <v>2341995</v>
      </c>
      <c r="P180" s="118">
        <v>838136</v>
      </c>
      <c r="Q180" s="123">
        <f t="shared" si="59"/>
        <v>35.787266838742184</v>
      </c>
      <c r="R180" s="118">
        <v>99450</v>
      </c>
      <c r="S180" s="123">
        <f t="shared" si="60"/>
        <v>4.2463796891112064</v>
      </c>
      <c r="T180" s="118">
        <v>0</v>
      </c>
      <c r="U180" s="123">
        <f t="shared" si="61"/>
        <v>0</v>
      </c>
      <c r="V180" s="118">
        <v>0</v>
      </c>
      <c r="W180" s="118">
        <v>0</v>
      </c>
      <c r="X180" s="117"/>
      <c r="Y180" s="118">
        <v>8929</v>
      </c>
      <c r="Z180" s="118">
        <f t="shared" si="62"/>
        <v>8929</v>
      </c>
      <c r="AA180" s="118">
        <f t="shared" si="63"/>
        <v>8929</v>
      </c>
      <c r="AB180" s="118">
        <f t="shared" si="64"/>
        <v>8929</v>
      </c>
    </row>
    <row r="181" spans="1:28" x14ac:dyDescent="0.2">
      <c r="A181" s="114">
        <v>24</v>
      </c>
      <c r="B181" s="114" t="s">
        <v>281</v>
      </c>
      <c r="C181" s="115">
        <v>0</v>
      </c>
      <c r="D181" s="116">
        <f t="shared" si="52"/>
        <v>0</v>
      </c>
      <c r="F181" s="116">
        <f t="shared" si="53"/>
        <v>0</v>
      </c>
      <c r="G181" s="115">
        <v>0</v>
      </c>
      <c r="H181" s="116">
        <f t="shared" si="54"/>
        <v>0</v>
      </c>
      <c r="J181" s="116">
        <f t="shared" si="55"/>
        <v>0</v>
      </c>
      <c r="K181" s="115">
        <v>0</v>
      </c>
      <c r="L181" s="116">
        <f t="shared" si="56"/>
        <v>0</v>
      </c>
      <c r="N181" s="116">
        <f t="shared" si="57"/>
        <v>0</v>
      </c>
      <c r="O181" s="115">
        <f t="shared" si="58"/>
        <v>0</v>
      </c>
      <c r="P181" s="115">
        <v>0</v>
      </c>
      <c r="Q181" s="249">
        <f t="shared" si="59"/>
        <v>0</v>
      </c>
      <c r="R181" s="115">
        <v>0</v>
      </c>
      <c r="S181" s="249">
        <f t="shared" si="60"/>
        <v>0</v>
      </c>
      <c r="T181" s="115">
        <v>0</v>
      </c>
      <c r="U181" s="249">
        <f t="shared" si="61"/>
        <v>0</v>
      </c>
      <c r="V181" s="115">
        <v>0</v>
      </c>
      <c r="W181" s="115">
        <v>0</v>
      </c>
      <c r="X181" s="114"/>
      <c r="Y181" s="115">
        <v>0</v>
      </c>
      <c r="Z181" s="115">
        <f t="shared" si="62"/>
        <v>0</v>
      </c>
      <c r="AA181" s="115">
        <f t="shared" si="63"/>
        <v>0</v>
      </c>
      <c r="AB181" s="115">
        <f t="shared" si="64"/>
        <v>0</v>
      </c>
    </row>
    <row r="182" spans="1:28" x14ac:dyDescent="0.2">
      <c r="A182" s="117">
        <v>25</v>
      </c>
      <c r="B182" s="117" t="s">
        <v>282</v>
      </c>
      <c r="C182" s="118">
        <v>1483619</v>
      </c>
      <c r="D182" s="119">
        <f t="shared" si="52"/>
        <v>302.59412604527841</v>
      </c>
      <c r="E182" s="169"/>
      <c r="F182" s="119">
        <f t="shared" si="53"/>
        <v>110.96107209372414</v>
      </c>
      <c r="G182" s="118">
        <v>124197</v>
      </c>
      <c r="H182" s="119">
        <f t="shared" si="54"/>
        <v>25.330817866612279</v>
      </c>
      <c r="I182" s="169"/>
      <c r="J182" s="119">
        <f t="shared" si="55"/>
        <v>24.490052859967435</v>
      </c>
      <c r="K182" s="118">
        <v>450533</v>
      </c>
      <c r="L182" s="119">
        <f t="shared" si="56"/>
        <v>91.889251478686518</v>
      </c>
      <c r="M182" s="169"/>
      <c r="N182" s="119">
        <f t="shared" si="57"/>
        <v>120.88014737410103</v>
      </c>
      <c r="O182" s="118">
        <f t="shared" si="58"/>
        <v>2058349</v>
      </c>
      <c r="P182" s="118">
        <v>1740992</v>
      </c>
      <c r="Q182" s="123">
        <f t="shared" si="59"/>
        <v>84.581963505702873</v>
      </c>
      <c r="R182" s="118">
        <v>0</v>
      </c>
      <c r="S182" s="123">
        <f t="shared" si="60"/>
        <v>0</v>
      </c>
      <c r="T182" s="118">
        <v>296857</v>
      </c>
      <c r="U182" s="123">
        <f t="shared" si="61"/>
        <v>14.422092657756288</v>
      </c>
      <c r="V182" s="118">
        <v>245076</v>
      </c>
      <c r="W182" s="118">
        <v>0</v>
      </c>
      <c r="X182" s="117"/>
      <c r="Y182" s="118">
        <v>4903</v>
      </c>
      <c r="Z182" s="118">
        <f t="shared" si="62"/>
        <v>4903</v>
      </c>
      <c r="AA182" s="118">
        <f t="shared" si="63"/>
        <v>4903</v>
      </c>
      <c r="AB182" s="118">
        <f t="shared" si="64"/>
        <v>4903</v>
      </c>
    </row>
    <row r="183" spans="1:28" x14ac:dyDescent="0.2">
      <c r="A183" s="114">
        <v>26</v>
      </c>
      <c r="B183" s="114" t="s">
        <v>283</v>
      </c>
      <c r="C183" s="115">
        <v>1729591</v>
      </c>
      <c r="D183" s="116">
        <f t="shared" si="52"/>
        <v>202.69436306105706</v>
      </c>
      <c r="F183" s="116">
        <f t="shared" si="53"/>
        <v>74.327893031353824</v>
      </c>
      <c r="G183" s="115">
        <v>1380754</v>
      </c>
      <c r="H183" s="116">
        <f t="shared" si="54"/>
        <v>161.81343021211765</v>
      </c>
      <c r="J183" s="116">
        <f t="shared" si="55"/>
        <v>156.44261785051464</v>
      </c>
      <c r="K183" s="115">
        <v>346642</v>
      </c>
      <c r="L183" s="116">
        <f t="shared" si="56"/>
        <v>40.623696238134301</v>
      </c>
      <c r="N183" s="116">
        <f t="shared" si="57"/>
        <v>53.440400363750797</v>
      </c>
      <c r="O183" s="115">
        <f t="shared" si="58"/>
        <v>3456987</v>
      </c>
      <c r="P183" s="115">
        <v>1519195</v>
      </c>
      <c r="Q183" s="249">
        <f t="shared" si="59"/>
        <v>43.945638210383784</v>
      </c>
      <c r="R183" s="115">
        <v>1147254</v>
      </c>
      <c r="S183" s="249">
        <f t="shared" si="60"/>
        <v>33.186529194353348</v>
      </c>
      <c r="T183" s="115">
        <v>0</v>
      </c>
      <c r="U183" s="249">
        <f t="shared" si="61"/>
        <v>0</v>
      </c>
      <c r="V183" s="115">
        <v>228549</v>
      </c>
      <c r="W183" s="115">
        <v>0</v>
      </c>
      <c r="X183" s="114"/>
      <c r="Y183" s="115">
        <v>8533</v>
      </c>
      <c r="Z183" s="115">
        <f t="shared" si="62"/>
        <v>8533</v>
      </c>
      <c r="AA183" s="115">
        <f t="shared" si="63"/>
        <v>8533</v>
      </c>
      <c r="AB183" s="115">
        <f t="shared" si="64"/>
        <v>8533</v>
      </c>
    </row>
    <row r="184" spans="1:28" x14ac:dyDescent="0.2">
      <c r="A184" s="117">
        <v>27</v>
      </c>
      <c r="B184" s="117" t="s">
        <v>284</v>
      </c>
      <c r="C184" s="118">
        <v>4605347</v>
      </c>
      <c r="D184" s="119">
        <f t="shared" si="52"/>
        <v>578.12540798393172</v>
      </c>
      <c r="E184" s="169"/>
      <c r="F184" s="119">
        <f t="shared" si="53"/>
        <v>211.99821659763413</v>
      </c>
      <c r="G184" s="118">
        <v>123882</v>
      </c>
      <c r="H184" s="119">
        <f t="shared" si="54"/>
        <v>15.551343208636705</v>
      </c>
      <c r="I184" s="169"/>
      <c r="J184" s="119">
        <f t="shared" si="55"/>
        <v>15.035172540757108</v>
      </c>
      <c r="K184" s="118">
        <v>378567</v>
      </c>
      <c r="L184" s="119">
        <f t="shared" si="56"/>
        <v>47.522847100175746</v>
      </c>
      <c r="M184" s="169"/>
      <c r="N184" s="119">
        <f t="shared" si="57"/>
        <v>62.516221088584565</v>
      </c>
      <c r="O184" s="118">
        <f t="shared" si="58"/>
        <v>5107796</v>
      </c>
      <c r="P184" s="118">
        <v>2757646</v>
      </c>
      <c r="Q184" s="123">
        <f t="shared" si="59"/>
        <v>53.988961187956605</v>
      </c>
      <c r="R184" s="118">
        <v>285665</v>
      </c>
      <c r="S184" s="123">
        <f t="shared" si="60"/>
        <v>5.592725316359541</v>
      </c>
      <c r="T184" s="118">
        <v>0</v>
      </c>
      <c r="U184" s="123">
        <f t="shared" si="61"/>
        <v>0</v>
      </c>
      <c r="V184" s="118">
        <v>9050</v>
      </c>
      <c r="W184" s="118">
        <v>826.7</v>
      </c>
      <c r="X184" s="117"/>
      <c r="Y184" s="118">
        <v>7966</v>
      </c>
      <c r="Z184" s="118">
        <f t="shared" si="62"/>
        <v>7966</v>
      </c>
      <c r="AA184" s="118">
        <f t="shared" si="63"/>
        <v>7966</v>
      </c>
      <c r="AB184" s="118">
        <f t="shared" si="64"/>
        <v>7966</v>
      </c>
    </row>
    <row r="185" spans="1:28" x14ac:dyDescent="0.2">
      <c r="A185" s="114">
        <v>28</v>
      </c>
      <c r="B185" s="114" t="s">
        <v>285</v>
      </c>
      <c r="C185" s="115">
        <v>2723145</v>
      </c>
      <c r="D185" s="116">
        <f t="shared" si="52"/>
        <v>580.62793176972286</v>
      </c>
      <c r="F185" s="116">
        <f t="shared" si="53"/>
        <v>212.91589046606168</v>
      </c>
      <c r="G185" s="115">
        <v>867666</v>
      </c>
      <c r="H185" s="116">
        <f t="shared" si="54"/>
        <v>185.00341151385928</v>
      </c>
      <c r="J185" s="116">
        <f t="shared" si="55"/>
        <v>178.86289148288995</v>
      </c>
      <c r="K185" s="115">
        <v>590728</v>
      </c>
      <c r="L185" s="116">
        <f t="shared" si="56"/>
        <v>125.9547974413646</v>
      </c>
      <c r="N185" s="116">
        <f t="shared" si="57"/>
        <v>165.69331267997865</v>
      </c>
      <c r="O185" s="115">
        <f t="shared" si="58"/>
        <v>4181539</v>
      </c>
      <c r="P185" s="115">
        <v>1874651</v>
      </c>
      <c r="Q185" s="249">
        <f t="shared" si="59"/>
        <v>44.831603866423343</v>
      </c>
      <c r="R185" s="115">
        <v>0</v>
      </c>
      <c r="S185" s="249">
        <f t="shared" si="60"/>
        <v>0</v>
      </c>
      <c r="T185" s="115">
        <v>0</v>
      </c>
      <c r="U185" s="249">
        <f t="shared" si="61"/>
        <v>0</v>
      </c>
      <c r="V185" s="115">
        <v>795647</v>
      </c>
      <c r="W185" s="115">
        <v>747.87</v>
      </c>
      <c r="X185" s="114"/>
      <c r="Y185" s="115">
        <v>4690</v>
      </c>
      <c r="Z185" s="115">
        <f t="shared" si="62"/>
        <v>4690</v>
      </c>
      <c r="AA185" s="115">
        <f t="shared" si="63"/>
        <v>4690</v>
      </c>
      <c r="AB185" s="115">
        <f t="shared" si="64"/>
        <v>4690</v>
      </c>
    </row>
    <row r="186" spans="1:28" x14ac:dyDescent="0.2">
      <c r="A186" s="117">
        <v>29</v>
      </c>
      <c r="B186" s="117" t="s">
        <v>286</v>
      </c>
      <c r="C186" s="118">
        <v>1981250</v>
      </c>
      <c r="D186" s="119">
        <f t="shared" si="52"/>
        <v>279.71904560214597</v>
      </c>
      <c r="E186" s="169"/>
      <c r="F186" s="119">
        <f t="shared" si="53"/>
        <v>102.57279475545107</v>
      </c>
      <c r="G186" s="118">
        <v>518580</v>
      </c>
      <c r="H186" s="119">
        <f t="shared" si="54"/>
        <v>73.214739517153745</v>
      </c>
      <c r="I186" s="169"/>
      <c r="J186" s="119">
        <f t="shared" si="55"/>
        <v>70.784640683362213</v>
      </c>
      <c r="K186" s="118">
        <v>0</v>
      </c>
      <c r="L186" s="119">
        <f t="shared" si="56"/>
        <v>0</v>
      </c>
      <c r="M186" s="169"/>
      <c r="N186" s="119">
        <f t="shared" si="57"/>
        <v>0</v>
      </c>
      <c r="O186" s="118">
        <f t="shared" si="58"/>
        <v>2499830</v>
      </c>
      <c r="P186" s="118">
        <v>1266380</v>
      </c>
      <c r="Q186" s="123">
        <f t="shared" si="59"/>
        <v>50.658644787845574</v>
      </c>
      <c r="R186" s="118">
        <v>0</v>
      </c>
      <c r="S186" s="123">
        <f t="shared" si="60"/>
        <v>0</v>
      </c>
      <c r="T186" s="118">
        <v>0</v>
      </c>
      <c r="U186" s="123">
        <f t="shared" si="61"/>
        <v>0</v>
      </c>
      <c r="V186" s="118">
        <v>413915</v>
      </c>
      <c r="W186" s="118">
        <v>0</v>
      </c>
      <c r="X186" s="117"/>
      <c r="Y186" s="118">
        <v>7083</v>
      </c>
      <c r="Z186" s="118">
        <f t="shared" si="62"/>
        <v>7083</v>
      </c>
      <c r="AA186" s="118">
        <f t="shared" si="63"/>
        <v>7083</v>
      </c>
      <c r="AB186" s="118">
        <f t="shared" si="64"/>
        <v>0</v>
      </c>
    </row>
    <row r="187" spans="1:28" x14ac:dyDescent="0.2">
      <c r="A187" s="114">
        <v>30</v>
      </c>
      <c r="B187" s="114" t="s">
        <v>223</v>
      </c>
      <c r="C187" s="115">
        <v>968935</v>
      </c>
      <c r="D187" s="116">
        <f t="shared" si="52"/>
        <v>215.99086045474812</v>
      </c>
      <c r="F187" s="116">
        <f t="shared" si="53"/>
        <v>79.203710104136661</v>
      </c>
      <c r="G187" s="115">
        <v>241804</v>
      </c>
      <c r="H187" s="116">
        <f t="shared" si="54"/>
        <v>53.901917075345523</v>
      </c>
      <c r="J187" s="116">
        <f t="shared" si="55"/>
        <v>52.112837626483511</v>
      </c>
      <c r="K187" s="115">
        <v>113232</v>
      </c>
      <c r="L187" s="116">
        <f t="shared" si="56"/>
        <v>25.241194828354882</v>
      </c>
      <c r="N187" s="116">
        <f t="shared" si="57"/>
        <v>33.204747036791822</v>
      </c>
      <c r="O187" s="115">
        <f t="shared" si="58"/>
        <v>1323971</v>
      </c>
      <c r="P187" s="115">
        <v>1318178</v>
      </c>
      <c r="Q187" s="249">
        <f t="shared" si="59"/>
        <v>99.562452651908544</v>
      </c>
      <c r="R187" s="115">
        <v>0</v>
      </c>
      <c r="S187" s="249">
        <f t="shared" si="60"/>
        <v>0</v>
      </c>
      <c r="T187" s="115">
        <v>99958</v>
      </c>
      <c r="U187" s="249">
        <f t="shared" ref="U187:U194" si="65">IF($O187,T187/$O187*100,0)</f>
        <v>7.5498632522917806</v>
      </c>
      <c r="V187" s="115">
        <v>467471</v>
      </c>
      <c r="W187" s="115">
        <v>8008.54</v>
      </c>
      <c r="X187" s="114"/>
      <c r="Y187" s="115">
        <v>4486</v>
      </c>
      <c r="Z187" s="115">
        <f t="shared" si="62"/>
        <v>4486</v>
      </c>
      <c r="AA187" s="115">
        <f t="shared" si="63"/>
        <v>4486</v>
      </c>
      <c r="AB187" s="115">
        <f t="shared" si="64"/>
        <v>4486</v>
      </c>
    </row>
    <row r="188" spans="1:28" x14ac:dyDescent="0.2">
      <c r="A188" s="117">
        <v>31</v>
      </c>
      <c r="B188" s="117" t="s">
        <v>287</v>
      </c>
      <c r="C188" s="118">
        <v>10731535</v>
      </c>
      <c r="D188" s="119">
        <f t="shared" si="52"/>
        <v>651.4620894797547</v>
      </c>
      <c r="E188" s="169"/>
      <c r="F188" s="119">
        <f t="shared" si="53"/>
        <v>238.89073070200521</v>
      </c>
      <c r="G188" s="118">
        <v>5884168</v>
      </c>
      <c r="H188" s="119">
        <f t="shared" si="54"/>
        <v>357.20075274691919</v>
      </c>
      <c r="I188" s="169"/>
      <c r="J188" s="119">
        <f t="shared" si="55"/>
        <v>345.344763933678</v>
      </c>
      <c r="K188" s="118">
        <v>2803404</v>
      </c>
      <c r="L188" s="119">
        <f t="shared" si="56"/>
        <v>170.18175195774904</v>
      </c>
      <c r="M188" s="169"/>
      <c r="N188" s="119">
        <f t="shared" si="57"/>
        <v>223.87379291915263</v>
      </c>
      <c r="O188" s="118">
        <f t="shared" si="58"/>
        <v>19419107</v>
      </c>
      <c r="P188" s="118">
        <v>2594836</v>
      </c>
      <c r="Q188" s="123">
        <f t="shared" si="59"/>
        <v>13.362282827938484</v>
      </c>
      <c r="R188" s="118">
        <v>3557052</v>
      </c>
      <c r="S188" s="123">
        <f t="shared" si="60"/>
        <v>18.317278956236247</v>
      </c>
      <c r="T188" s="118">
        <v>0</v>
      </c>
      <c r="U188" s="123">
        <f t="shared" si="65"/>
        <v>0</v>
      </c>
      <c r="V188" s="118">
        <v>0</v>
      </c>
      <c r="W188" s="118">
        <v>0</v>
      </c>
      <c r="X188" s="117"/>
      <c r="Y188" s="118">
        <v>16473</v>
      </c>
      <c r="Z188" s="118">
        <f t="shared" si="62"/>
        <v>16473</v>
      </c>
      <c r="AA188" s="118">
        <f t="shared" si="63"/>
        <v>16473</v>
      </c>
      <c r="AB188" s="118">
        <f t="shared" si="64"/>
        <v>16473</v>
      </c>
    </row>
    <row r="189" spans="1:28" x14ac:dyDescent="0.2">
      <c r="A189" s="114">
        <v>32</v>
      </c>
      <c r="B189" s="114" t="s">
        <v>288</v>
      </c>
      <c r="C189" s="115">
        <v>0</v>
      </c>
      <c r="D189" s="116">
        <f t="shared" si="52"/>
        <v>0</v>
      </c>
      <c r="F189" s="116">
        <f t="shared" si="53"/>
        <v>0</v>
      </c>
      <c r="G189" s="115">
        <v>0</v>
      </c>
      <c r="H189" s="116">
        <f t="shared" si="54"/>
        <v>0</v>
      </c>
      <c r="J189" s="116">
        <f t="shared" si="55"/>
        <v>0</v>
      </c>
      <c r="K189" s="115">
        <v>0</v>
      </c>
      <c r="L189" s="116">
        <f t="shared" si="56"/>
        <v>0</v>
      </c>
      <c r="N189" s="116">
        <f t="shared" si="57"/>
        <v>0</v>
      </c>
      <c r="O189" s="115">
        <f t="shared" si="58"/>
        <v>0</v>
      </c>
      <c r="P189" s="115">
        <v>0</v>
      </c>
      <c r="Q189" s="249">
        <f t="shared" si="59"/>
        <v>0</v>
      </c>
      <c r="R189" s="115">
        <v>0</v>
      </c>
      <c r="S189" s="249">
        <f t="shared" si="60"/>
        <v>0</v>
      </c>
      <c r="T189" s="115">
        <v>0</v>
      </c>
      <c r="U189" s="249">
        <f t="shared" si="65"/>
        <v>0</v>
      </c>
      <c r="V189" s="115">
        <v>0</v>
      </c>
      <c r="W189" s="115">
        <v>0</v>
      </c>
      <c r="X189" s="114"/>
      <c r="Y189" s="115">
        <v>0</v>
      </c>
      <c r="Z189" s="115">
        <f t="shared" si="62"/>
        <v>0</v>
      </c>
      <c r="AA189" s="115">
        <f t="shared" si="63"/>
        <v>0</v>
      </c>
      <c r="AB189" s="115">
        <f t="shared" si="64"/>
        <v>0</v>
      </c>
    </row>
    <row r="190" spans="1:28" x14ac:dyDescent="0.2">
      <c r="A190" s="117">
        <v>33</v>
      </c>
      <c r="B190" s="117" t="s">
        <v>289</v>
      </c>
      <c r="C190" s="118">
        <v>2985569</v>
      </c>
      <c r="D190" s="119">
        <f t="shared" si="52"/>
        <v>296.8647708064035</v>
      </c>
      <c r="E190" s="169"/>
      <c r="F190" s="119">
        <f t="shared" si="53"/>
        <v>108.86012119946844</v>
      </c>
      <c r="G190" s="118">
        <v>1340435</v>
      </c>
      <c r="H190" s="119">
        <f t="shared" si="54"/>
        <v>133.28378244009147</v>
      </c>
      <c r="I190" s="169"/>
      <c r="J190" s="119">
        <f t="shared" si="55"/>
        <v>128.85990868998266</v>
      </c>
      <c r="K190" s="118">
        <v>1726622</v>
      </c>
      <c r="L190" s="119">
        <f t="shared" si="56"/>
        <v>171.68360346027643</v>
      </c>
      <c r="M190" s="169"/>
      <c r="N190" s="119">
        <f t="shared" si="57"/>
        <v>225.84947590751213</v>
      </c>
      <c r="O190" s="118">
        <f t="shared" si="58"/>
        <v>6052626</v>
      </c>
      <c r="P190" s="118">
        <v>1818543</v>
      </c>
      <c r="Q190" s="123">
        <f t="shared" si="59"/>
        <v>30.045520737610421</v>
      </c>
      <c r="R190" s="118">
        <v>0</v>
      </c>
      <c r="S190" s="123">
        <f t="shared" si="60"/>
        <v>0</v>
      </c>
      <c r="T190" s="118">
        <v>0</v>
      </c>
      <c r="U190" s="123">
        <f t="shared" si="65"/>
        <v>0</v>
      </c>
      <c r="V190" s="118">
        <v>654290</v>
      </c>
      <c r="W190" s="118">
        <v>1587.35</v>
      </c>
      <c r="X190" s="117"/>
      <c r="Y190" s="118">
        <v>10057</v>
      </c>
      <c r="Z190" s="118">
        <f t="shared" si="62"/>
        <v>10057</v>
      </c>
      <c r="AA190" s="118">
        <f t="shared" si="63"/>
        <v>10057</v>
      </c>
      <c r="AB190" s="118">
        <f t="shared" si="64"/>
        <v>10057</v>
      </c>
    </row>
    <row r="191" spans="1:28" x14ac:dyDescent="0.2">
      <c r="A191" s="114">
        <v>34</v>
      </c>
      <c r="B191" s="114" t="s">
        <v>290</v>
      </c>
      <c r="C191" s="115">
        <v>758994</v>
      </c>
      <c r="D191" s="116">
        <f t="shared" si="52"/>
        <v>222.31810193321616</v>
      </c>
      <c r="F191" s="116">
        <f t="shared" si="53"/>
        <v>81.523905499276736</v>
      </c>
      <c r="G191" s="115">
        <v>202158</v>
      </c>
      <c r="H191" s="116">
        <f t="shared" si="54"/>
        <v>59.214411247803163</v>
      </c>
      <c r="J191" s="116">
        <f t="shared" si="55"/>
        <v>57.249002743095936</v>
      </c>
      <c r="K191" s="115">
        <v>726578</v>
      </c>
      <c r="L191" s="116">
        <f t="shared" si="56"/>
        <v>212.82308142940832</v>
      </c>
      <c r="N191" s="116">
        <f t="shared" si="57"/>
        <v>279.96838622376066</v>
      </c>
      <c r="O191" s="115">
        <f t="shared" si="58"/>
        <v>1687730</v>
      </c>
      <c r="P191" s="115">
        <v>0</v>
      </c>
      <c r="Q191" s="249">
        <f t="shared" si="59"/>
        <v>0</v>
      </c>
      <c r="R191" s="115">
        <v>26273</v>
      </c>
      <c r="S191" s="249">
        <f t="shared" si="60"/>
        <v>1.5567063452092456</v>
      </c>
      <c r="T191" s="115">
        <v>0</v>
      </c>
      <c r="U191" s="249">
        <f t="shared" si="65"/>
        <v>0</v>
      </c>
      <c r="V191" s="115">
        <v>196736</v>
      </c>
      <c r="W191" s="115">
        <v>627.87</v>
      </c>
      <c r="X191" s="114"/>
      <c r="Y191" s="115">
        <v>3414</v>
      </c>
      <c r="Z191" s="115">
        <f t="shared" si="62"/>
        <v>3414</v>
      </c>
      <c r="AA191" s="115">
        <f t="shared" si="63"/>
        <v>3414</v>
      </c>
      <c r="AB191" s="115">
        <f t="shared" si="64"/>
        <v>3414</v>
      </c>
    </row>
    <row r="192" spans="1:28" x14ac:dyDescent="0.2">
      <c r="A192" s="117">
        <v>35</v>
      </c>
      <c r="B192" s="117" t="s">
        <v>231</v>
      </c>
      <c r="C192" s="118">
        <v>1044081</v>
      </c>
      <c r="D192" s="119">
        <f t="shared" si="52"/>
        <v>351.42409962975427</v>
      </c>
      <c r="E192" s="169"/>
      <c r="F192" s="119">
        <f t="shared" si="53"/>
        <v>128.86699211290826</v>
      </c>
      <c r="G192" s="118">
        <v>640856</v>
      </c>
      <c r="H192" s="119">
        <f t="shared" si="54"/>
        <v>215.70380343318749</v>
      </c>
      <c r="I192" s="169"/>
      <c r="J192" s="119">
        <f t="shared" si="55"/>
        <v>208.54429477926985</v>
      </c>
      <c r="K192" s="118">
        <v>113702</v>
      </c>
      <c r="L192" s="119">
        <f t="shared" si="56"/>
        <v>38.270615954224169</v>
      </c>
      <c r="M192" s="169"/>
      <c r="N192" s="119">
        <f t="shared" si="57"/>
        <v>50.344927422956154</v>
      </c>
      <c r="O192" s="118">
        <f t="shared" si="58"/>
        <v>1798639</v>
      </c>
      <c r="P192" s="118">
        <v>815600</v>
      </c>
      <c r="Q192" s="123">
        <f t="shared" si="59"/>
        <v>45.345397269824574</v>
      </c>
      <c r="R192" s="118">
        <v>1635853</v>
      </c>
      <c r="S192" s="123">
        <f t="shared" si="60"/>
        <v>90.949490142268687</v>
      </c>
      <c r="T192" s="118">
        <v>0</v>
      </c>
      <c r="U192" s="123">
        <f>IF($O192,T192/$O192*100,0)</f>
        <v>0</v>
      </c>
      <c r="V192" s="118">
        <v>267900</v>
      </c>
      <c r="W192" s="118">
        <v>0</v>
      </c>
      <c r="X192" s="117"/>
      <c r="Y192" s="118">
        <v>2971</v>
      </c>
      <c r="Z192" s="118">
        <f t="shared" si="62"/>
        <v>2971</v>
      </c>
      <c r="AA192" s="118">
        <f t="shared" si="63"/>
        <v>2971</v>
      </c>
      <c r="AB192" s="118">
        <f t="shared" si="64"/>
        <v>2971</v>
      </c>
    </row>
    <row r="193" spans="1:28" x14ac:dyDescent="0.2">
      <c r="A193" s="114">
        <v>36</v>
      </c>
      <c r="B193" s="114" t="s">
        <v>291</v>
      </c>
      <c r="C193" s="115">
        <v>1383064</v>
      </c>
      <c r="D193" s="116">
        <f t="shared" si="52"/>
        <v>238.1718615464095</v>
      </c>
      <c r="F193" s="116">
        <f t="shared" si="53"/>
        <v>87.337468989048148</v>
      </c>
      <c r="G193" s="115">
        <v>431863</v>
      </c>
      <c r="H193" s="116">
        <f t="shared" si="54"/>
        <v>74.369381780609615</v>
      </c>
      <c r="J193" s="116">
        <f t="shared" si="55"/>
        <v>71.900958767337613</v>
      </c>
      <c r="K193" s="115">
        <v>357901</v>
      </c>
      <c r="L193" s="116">
        <f t="shared" si="56"/>
        <v>61.632684690890308</v>
      </c>
      <c r="N193" s="116">
        <f t="shared" si="57"/>
        <v>81.077687418363269</v>
      </c>
      <c r="O193" s="115">
        <f t="shared" si="58"/>
        <v>2172828</v>
      </c>
      <c r="P193" s="115">
        <v>986792</v>
      </c>
      <c r="Q193" s="249">
        <f t="shared" si="59"/>
        <v>45.415099584504617</v>
      </c>
      <c r="R193" s="115">
        <v>12694</v>
      </c>
      <c r="S193" s="249">
        <f t="shared" si="60"/>
        <v>0.58421559368712106</v>
      </c>
      <c r="T193" s="115">
        <v>0</v>
      </c>
      <c r="U193" s="249">
        <f>IF($O193,T193/$O193*100,0)</f>
        <v>0</v>
      </c>
      <c r="V193" s="115">
        <v>362495</v>
      </c>
      <c r="W193" s="115">
        <v>0</v>
      </c>
      <c r="X193" s="114"/>
      <c r="Y193" s="115">
        <v>5807</v>
      </c>
      <c r="Z193" s="115">
        <f t="shared" si="62"/>
        <v>5807</v>
      </c>
      <c r="AA193" s="115">
        <f t="shared" si="63"/>
        <v>5807</v>
      </c>
      <c r="AB193" s="115">
        <f t="shared" si="64"/>
        <v>5807</v>
      </c>
    </row>
    <row r="194" spans="1:28" x14ac:dyDescent="0.2">
      <c r="A194" s="117">
        <v>37</v>
      </c>
      <c r="B194" s="117" t="s">
        <v>292</v>
      </c>
      <c r="C194" s="122">
        <v>2375183</v>
      </c>
      <c r="D194" s="119">
        <f t="shared" si="52"/>
        <v>287.37846339987902</v>
      </c>
      <c r="E194" s="169"/>
      <c r="F194" s="119">
        <f t="shared" si="53"/>
        <v>105.38149835309802</v>
      </c>
      <c r="G194" s="122">
        <v>302539</v>
      </c>
      <c r="H194" s="119">
        <f t="shared" si="54"/>
        <v>36.604839685420451</v>
      </c>
      <c r="I194" s="169"/>
      <c r="J194" s="119">
        <f t="shared" si="55"/>
        <v>35.389874245164741</v>
      </c>
      <c r="K194" s="122">
        <v>1734898</v>
      </c>
      <c r="L194" s="119">
        <f t="shared" si="56"/>
        <v>209.9090139140956</v>
      </c>
      <c r="M194" s="169"/>
      <c r="N194" s="119">
        <f t="shared" si="57"/>
        <v>276.13493557484787</v>
      </c>
      <c r="O194" s="122">
        <f t="shared" si="58"/>
        <v>4412620</v>
      </c>
      <c r="P194" s="122">
        <v>3221248</v>
      </c>
      <c r="Q194" s="123">
        <f t="shared" si="59"/>
        <v>73.000802244471544</v>
      </c>
      <c r="R194" s="122">
        <v>0</v>
      </c>
      <c r="S194" s="123">
        <f t="shared" si="60"/>
        <v>0</v>
      </c>
      <c r="T194" s="122">
        <v>0</v>
      </c>
      <c r="U194" s="123">
        <f t="shared" si="65"/>
        <v>0</v>
      </c>
      <c r="V194" s="122">
        <v>33681</v>
      </c>
      <c r="W194" s="122">
        <v>0</v>
      </c>
      <c r="X194" s="117"/>
      <c r="Y194" s="122">
        <v>8265</v>
      </c>
      <c r="Z194" s="118">
        <f t="shared" si="62"/>
        <v>8265</v>
      </c>
      <c r="AA194" s="118">
        <f t="shared" si="63"/>
        <v>8265</v>
      </c>
      <c r="AB194" s="118">
        <f t="shared" si="64"/>
        <v>8265</v>
      </c>
    </row>
    <row r="195" spans="1:28" ht="13.5" thickBot="1" x14ac:dyDescent="0.25">
      <c r="A195" s="125">
        <f>A194</f>
        <v>37</v>
      </c>
      <c r="B195" s="135" t="s">
        <v>255</v>
      </c>
      <c r="C195" s="127">
        <f>SUM(C158:C194)</f>
        <v>96610477</v>
      </c>
      <c r="D195" s="251">
        <f>IF(C195=0,0,IF(ISNONTEXT($E195),C195/$Y195,C195/$Z195))</f>
        <v>272.70295819572641</v>
      </c>
      <c r="E195" s="172"/>
      <c r="F195" s="252">
        <f t="shared" si="53"/>
        <v>100</v>
      </c>
      <c r="G195" s="127">
        <f>SUM(G158:G194)</f>
        <v>36643240</v>
      </c>
      <c r="H195" s="251">
        <f t="shared" si="54"/>
        <v>103.43308775792475</v>
      </c>
      <c r="I195" s="172"/>
      <c r="J195" s="252">
        <f t="shared" si="55"/>
        <v>100</v>
      </c>
      <c r="K195" s="127">
        <f>SUM(K158:K194)</f>
        <v>26930481</v>
      </c>
      <c r="L195" s="251">
        <f>IF(K195=0,0,IF(ISNONTEXT($M195),K195/$Y195,K195/$AB195))</f>
        <v>76.016826149546958</v>
      </c>
      <c r="M195" s="172"/>
      <c r="N195" s="252">
        <f t="shared" si="57"/>
        <v>100</v>
      </c>
      <c r="O195" s="127">
        <f>SUM(O158:O194)</f>
        <v>160184198</v>
      </c>
      <c r="P195" s="127">
        <f>SUM(P158:P194)</f>
        <v>62650205</v>
      </c>
      <c r="Q195" s="252">
        <f t="shared" si="59"/>
        <v>39.111351670281486</v>
      </c>
      <c r="R195" s="127">
        <f>SUM(R158:R194)</f>
        <v>10526551</v>
      </c>
      <c r="S195" s="252">
        <f t="shared" si="60"/>
        <v>6.5715289844008211</v>
      </c>
      <c r="T195" s="127">
        <f>SUM(T158:T194)</f>
        <v>1842315</v>
      </c>
      <c r="U195" s="252">
        <f>IF($O195,T195/$O195*100,0)</f>
        <v>1.1501228104909575</v>
      </c>
      <c r="V195" s="127">
        <f>SUM(V158:V194)</f>
        <v>21436361</v>
      </c>
      <c r="W195" s="127">
        <f>SUM(W158:W194)</f>
        <v>24109.11</v>
      </c>
      <c r="X195" s="199"/>
      <c r="Y195" s="250">
        <f>SUM(Y158:Y194)</f>
        <v>354270</v>
      </c>
      <c r="Z195" s="267">
        <f>SUM(Z158:Z194)</f>
        <v>354270</v>
      </c>
      <c r="AA195" s="267">
        <f>SUM(AA158:AA194)</f>
        <v>354270</v>
      </c>
      <c r="AB195" s="267">
        <f>SUM(AB158:AB194)</f>
        <v>337266</v>
      </c>
    </row>
    <row r="197" spans="1:28" s="83" customFormat="1" ht="16.5" customHeight="1" thickBot="1" x14ac:dyDescent="0.25">
      <c r="A197" s="208">
        <f>(A45+A149+A195)</f>
        <v>170</v>
      </c>
      <c r="B197" s="209" t="s">
        <v>293</v>
      </c>
      <c r="C197" s="241">
        <f>C45+C149+C195</f>
        <v>952406220</v>
      </c>
      <c r="D197" s="242">
        <f>IF(C197=0,0,IF(ISNONTEXT($E197),C197/$Y197,C197/$Z197))</f>
        <v>133.3797096951599</v>
      </c>
      <c r="E197" s="228" t="s">
        <v>352</v>
      </c>
      <c r="F197" s="208"/>
      <c r="G197" s="241">
        <f>(G45+G149+G195)</f>
        <v>886233460</v>
      </c>
      <c r="H197" s="242">
        <f>IFERROR((G197/$Y197),0)</f>
        <v>102.70676459946685</v>
      </c>
      <c r="I197" s="228"/>
      <c r="J197" s="208"/>
      <c r="K197" s="241">
        <f>(K45+K149+K195)</f>
        <v>493375578</v>
      </c>
      <c r="L197" s="242">
        <f>IF(K197=0,0,IF(ISNONTEXT($M197),K197/$Y197,K197/$AB197))</f>
        <v>57.177946484633857</v>
      </c>
      <c r="M197" s="228"/>
      <c r="N197" s="208"/>
      <c r="O197" s="241">
        <f>(O45+O149+O195)</f>
        <v>2332015258</v>
      </c>
      <c r="P197" s="241">
        <f>(P45+P149+P195)</f>
        <v>544965944</v>
      </c>
      <c r="Q197" s="243">
        <f>IF($O197,P197/$O197*100,0)</f>
        <v>23.3688841498995</v>
      </c>
      <c r="R197" s="241">
        <f>(R45+R149+R195)</f>
        <v>39943116</v>
      </c>
      <c r="S197" s="243">
        <f>IF($O197,R197/$O197*100,0)</f>
        <v>1.7128153798726131</v>
      </c>
      <c r="T197" s="241">
        <f>(T45+T149+T195)</f>
        <v>30698675</v>
      </c>
      <c r="U197" s="243">
        <f>IF($O197,T197/$O197*100,0)</f>
        <v>1.3164011210770561</v>
      </c>
      <c r="V197" s="241">
        <f>(V45+V149+V195)</f>
        <v>782292624</v>
      </c>
      <c r="W197" s="241">
        <f>(W45+W149+W195)</f>
        <v>812214605.98000002</v>
      </c>
      <c r="Y197" s="268">
        <f>(Y45+Y149+Y195)</f>
        <v>8628774</v>
      </c>
      <c r="Z197" s="268">
        <f>(Z45+Z149+Z195)</f>
        <v>7140563</v>
      </c>
      <c r="AA197" s="268">
        <f>(AA45+AA149+AA195)</f>
        <v>8628774</v>
      </c>
      <c r="AB197" s="268">
        <f>(AB45+AB149+AB195)</f>
        <v>8611770</v>
      </c>
    </row>
    <row r="198" spans="1:28" ht="13.5" thickTop="1" x14ac:dyDescent="0.2"/>
    <row r="199" spans="1:28" ht="13.5" thickBot="1" x14ac:dyDescent="0.25"/>
    <row r="200" spans="1:28" x14ac:dyDescent="0.2">
      <c r="A200" s="223" t="s">
        <v>501</v>
      </c>
      <c r="B200" s="335"/>
      <c r="C200" s="335"/>
      <c r="D200" s="335"/>
      <c r="E200" s="335"/>
      <c r="F200" s="335"/>
      <c r="G200" s="335"/>
      <c r="H200" s="335"/>
      <c r="I200" s="335"/>
      <c r="J200" s="335"/>
      <c r="K200" s="335"/>
      <c r="L200" s="335"/>
      <c r="M200" s="335"/>
      <c r="N200" s="336"/>
      <c r="U200" s="168"/>
      <c r="Y200" s="168"/>
    </row>
    <row r="201" spans="1:28" ht="29.25" customHeight="1" thickBot="1" x14ac:dyDescent="0.25">
      <c r="A201" s="410" t="s">
        <v>502</v>
      </c>
      <c r="B201" s="411"/>
      <c r="C201" s="411"/>
      <c r="D201" s="411"/>
      <c r="E201" s="411"/>
      <c r="F201" s="411"/>
      <c r="G201" s="411"/>
      <c r="H201" s="411"/>
      <c r="I201" s="411"/>
      <c r="J201" s="411"/>
      <c r="K201" s="411"/>
      <c r="L201" s="411"/>
      <c r="M201" s="411"/>
      <c r="N201" s="412"/>
      <c r="U201" s="168"/>
      <c r="Y201" s="168"/>
    </row>
    <row r="213" spans="1:24" x14ac:dyDescent="0.2">
      <c r="A213" s="182"/>
      <c r="X213" s="262"/>
    </row>
  </sheetData>
  <autoFilter ref="A6:AB45" xr:uid="{D30BD4FD-74EB-4111-8347-EB89C871401A}"/>
  <mergeCells count="4">
    <mergeCell ref="A201:N201"/>
    <mergeCell ref="P156:V156"/>
    <mergeCell ref="P5:V5"/>
    <mergeCell ref="P52:V52"/>
  </mergeCells>
  <printOptions gridLinesSet="0"/>
  <pageMargins left="3.75" right="0.25" top="0.5" bottom="0.3" header="0" footer="0"/>
  <pageSetup paperSize="17" pageOrder="overThenDown"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5CA71-B6B8-49C0-8BB4-3A5CFFB2B709}">
  <sheetPr transitionEvaluation="1" transitionEntry="1"/>
  <dimension ref="A1:AX213"/>
  <sheetViews>
    <sheetView showGridLines="0" zoomScaleNormal="100" workbookViewId="0">
      <pane xSplit="2" ySplit="6" topLeftCell="C7" activePane="bottomRight" state="frozen"/>
      <selection pane="topRight"/>
      <selection pane="bottomLeft"/>
      <selection pane="bottomRight"/>
    </sheetView>
  </sheetViews>
  <sheetFormatPr defaultColWidth="12.7109375" defaultRowHeight="12.75" x14ac:dyDescent="0.2"/>
  <cols>
    <col min="1" max="1" width="5.5703125" style="70" customWidth="1"/>
    <col min="2" max="2" width="14.7109375" style="70" customWidth="1"/>
    <col min="3" max="3" width="14.5703125" style="70" customWidth="1"/>
    <col min="4" max="4" width="10" style="70" customWidth="1"/>
    <col min="5" max="5" width="3.7109375" style="168" customWidth="1"/>
    <col min="6" max="6" width="9.85546875" style="70" customWidth="1"/>
    <col min="7" max="7" width="16.28515625" style="70" customWidth="1"/>
    <col min="8" max="8" width="11" style="70" customWidth="1"/>
    <col min="9" max="9" width="3.7109375" style="168" customWidth="1"/>
    <col min="10" max="10" width="11.85546875" style="70" customWidth="1"/>
    <col min="11" max="11" width="15.42578125" style="70" customWidth="1"/>
    <col min="12" max="12" width="11.85546875" style="70" customWidth="1"/>
    <col min="13" max="13" width="3.7109375" style="168" customWidth="1"/>
    <col min="14" max="14" width="11.85546875" style="70" customWidth="1"/>
    <col min="15" max="15" width="15.140625" style="70" customWidth="1"/>
    <col min="16" max="16" width="14.42578125" style="70" customWidth="1"/>
    <col min="17" max="17" width="18" style="70" customWidth="1"/>
    <col min="18" max="18" width="12.7109375" style="70" customWidth="1"/>
    <col min="19" max="19" width="15.85546875" style="70" customWidth="1"/>
    <col min="20" max="20" width="12.7109375" style="70" customWidth="1"/>
    <col min="21" max="21" width="15.5703125" style="70" customWidth="1"/>
    <col min="22" max="22" width="12.7109375" style="70" customWidth="1"/>
    <col min="23" max="23" width="14.42578125" style="70" customWidth="1"/>
    <col min="24" max="24" width="18.85546875" style="70" customWidth="1"/>
    <col min="25" max="25" width="16.7109375" style="70" customWidth="1"/>
    <col min="26" max="26" width="3.85546875" style="70" hidden="1" customWidth="1"/>
    <col min="27" max="27" width="11.85546875" style="70" hidden="1" customWidth="1"/>
    <col min="28" max="30" width="12.7109375" style="70" hidden="1" customWidth="1"/>
    <col min="31" max="16384" width="12.7109375" style="70"/>
  </cols>
  <sheetData>
    <row r="1" spans="1:50" s="319" customFormat="1" ht="15.75" x14ac:dyDescent="0.2">
      <c r="A1" s="319" t="s">
        <v>0</v>
      </c>
      <c r="Z1" s="322"/>
      <c r="AA1" s="322"/>
      <c r="AB1" s="322"/>
      <c r="AC1" s="322"/>
      <c r="AD1" s="322"/>
      <c r="AE1" s="322"/>
      <c r="AF1" s="322"/>
      <c r="AG1" s="322"/>
      <c r="AH1" s="322"/>
      <c r="AI1" s="322"/>
      <c r="AJ1" s="322"/>
      <c r="AK1" s="322"/>
      <c r="AL1" s="322"/>
      <c r="AM1" s="322"/>
      <c r="AN1" s="322"/>
      <c r="AO1" s="322"/>
      <c r="AP1" s="322"/>
      <c r="AQ1" s="322"/>
      <c r="AR1" s="322"/>
      <c r="AS1" s="322"/>
      <c r="AT1" s="322"/>
      <c r="AU1" s="322"/>
      <c r="AV1" s="322"/>
      <c r="AW1" s="322"/>
      <c r="AX1" s="322"/>
    </row>
    <row r="2" spans="1:50" s="321" customFormat="1" ht="15.75" x14ac:dyDescent="0.2">
      <c r="A2" s="321" t="s">
        <v>418</v>
      </c>
      <c r="Z2" s="324"/>
      <c r="AA2" s="324"/>
      <c r="AB2" s="324"/>
      <c r="AC2" s="324"/>
      <c r="AD2" s="324"/>
      <c r="AE2" s="324"/>
      <c r="AF2" s="324"/>
      <c r="AG2" s="324"/>
      <c r="AH2" s="324"/>
      <c r="AI2" s="324"/>
      <c r="AJ2" s="324"/>
      <c r="AK2" s="324"/>
      <c r="AL2" s="324"/>
      <c r="AM2" s="324"/>
      <c r="AN2" s="324"/>
      <c r="AO2" s="324"/>
      <c r="AP2" s="324"/>
      <c r="AQ2" s="324"/>
      <c r="AR2" s="324"/>
      <c r="AS2" s="324"/>
      <c r="AT2" s="324"/>
      <c r="AU2" s="324"/>
      <c r="AV2" s="324"/>
      <c r="AW2" s="324"/>
      <c r="AX2" s="324"/>
    </row>
    <row r="3" spans="1:50" s="321" customFormat="1" ht="15.75" x14ac:dyDescent="0.2">
      <c r="A3" s="321" t="s">
        <v>370</v>
      </c>
      <c r="Z3" s="324"/>
      <c r="AA3" s="324"/>
      <c r="AB3" s="324"/>
      <c r="AC3" s="324"/>
      <c r="AD3" s="324"/>
      <c r="AE3" s="324"/>
      <c r="AF3" s="324"/>
      <c r="AG3" s="324"/>
      <c r="AH3" s="324"/>
      <c r="AI3" s="324"/>
      <c r="AJ3" s="324"/>
      <c r="AK3" s="324"/>
      <c r="AL3" s="324"/>
      <c r="AM3" s="324"/>
      <c r="AN3" s="324"/>
      <c r="AO3" s="324"/>
      <c r="AP3" s="324"/>
      <c r="AQ3" s="324"/>
      <c r="AR3" s="324"/>
      <c r="AS3" s="324"/>
      <c r="AT3" s="324"/>
      <c r="AU3" s="324"/>
      <c r="AV3" s="324"/>
      <c r="AW3" s="324"/>
      <c r="AX3" s="324"/>
    </row>
    <row r="4" spans="1:50" ht="13.5" thickBot="1" x14ac:dyDescent="0.25">
      <c r="B4"/>
      <c r="C4"/>
      <c r="D4"/>
      <c r="E4" s="222"/>
      <c r="F4"/>
      <c r="G4"/>
      <c r="H4"/>
      <c r="I4" s="222"/>
      <c r="J4"/>
      <c r="K4"/>
      <c r="L4"/>
      <c r="M4" s="222"/>
      <c r="N4"/>
      <c r="O4"/>
      <c r="P4"/>
      <c r="Q4"/>
      <c r="R4"/>
      <c r="S4"/>
      <c r="T4"/>
      <c r="U4"/>
      <c r="V4"/>
      <c r="W4"/>
      <c r="X4"/>
      <c r="Y4"/>
      <c r="AC4" s="188"/>
    </row>
    <row r="5" spans="1:50" ht="15" x14ac:dyDescent="0.2">
      <c r="F5" s="75"/>
      <c r="J5" s="75"/>
      <c r="N5" s="75"/>
      <c r="O5" s="193" t="s">
        <v>378</v>
      </c>
      <c r="Q5" s="439" t="s">
        <v>346</v>
      </c>
      <c r="R5" s="440"/>
      <c r="S5" s="440"/>
      <c r="T5" s="440"/>
      <c r="U5" s="440"/>
      <c r="V5" s="440"/>
      <c r="W5" s="441"/>
      <c r="X5" s="439" t="s">
        <v>378</v>
      </c>
      <c r="Y5" s="441"/>
      <c r="AC5" s="75"/>
      <c r="AD5" s="75"/>
    </row>
    <row r="6" spans="1:50" ht="60" customHeight="1" x14ac:dyDescent="0.25">
      <c r="A6" s="141" t="s">
        <v>1</v>
      </c>
      <c r="B6" s="217" t="s">
        <v>339</v>
      </c>
      <c r="C6" s="142" t="s">
        <v>389</v>
      </c>
      <c r="D6" s="142" t="s">
        <v>362</v>
      </c>
      <c r="E6" s="219"/>
      <c r="F6" s="142" t="s">
        <v>363</v>
      </c>
      <c r="G6" s="142" t="s">
        <v>390</v>
      </c>
      <c r="H6" s="142" t="s">
        <v>362</v>
      </c>
      <c r="I6" s="219"/>
      <c r="J6" s="142" t="s">
        <v>363</v>
      </c>
      <c r="K6" s="142" t="s">
        <v>415</v>
      </c>
      <c r="L6" s="142" t="s">
        <v>362</v>
      </c>
      <c r="M6" s="219"/>
      <c r="N6" s="142" t="s">
        <v>363</v>
      </c>
      <c r="O6" s="142" t="s">
        <v>417</v>
      </c>
      <c r="P6" s="142" t="s">
        <v>255</v>
      </c>
      <c r="Q6" s="142" t="s">
        <v>349</v>
      </c>
      <c r="R6" s="142" t="s">
        <v>364</v>
      </c>
      <c r="S6" s="142" t="s">
        <v>368</v>
      </c>
      <c r="T6" s="142" t="s">
        <v>364</v>
      </c>
      <c r="U6" s="142" t="s">
        <v>369</v>
      </c>
      <c r="V6" s="142" t="s">
        <v>364</v>
      </c>
      <c r="W6" s="142" t="s">
        <v>353</v>
      </c>
      <c r="X6" s="142" t="s">
        <v>384</v>
      </c>
      <c r="Y6" s="142" t="s">
        <v>416</v>
      </c>
      <c r="Z6" s="256"/>
      <c r="AA6" s="184" t="s">
        <v>253</v>
      </c>
      <c r="AB6" s="215" t="s">
        <v>354</v>
      </c>
      <c r="AC6" s="215" t="s">
        <v>354</v>
      </c>
      <c r="AD6" s="215" t="s">
        <v>354</v>
      </c>
    </row>
    <row r="7" spans="1:50" x14ac:dyDescent="0.2">
      <c r="A7" s="117">
        <v>1</v>
      </c>
      <c r="B7" s="117" t="s">
        <v>12</v>
      </c>
      <c r="C7" s="137">
        <v>9188703</v>
      </c>
      <c r="D7" s="255">
        <f t="shared" ref="D7:D44" si="0">IFERROR((C7/$AA7),0)</f>
        <v>58.109272235151273</v>
      </c>
      <c r="E7" s="169"/>
      <c r="F7" s="123">
        <f t="shared" ref="F7:F45" si="1">IF(D$45,D7/D$45*100,0)</f>
        <v>226.23966655790636</v>
      </c>
      <c r="G7" s="137">
        <v>43529326</v>
      </c>
      <c r="H7" s="255">
        <f t="shared" ref="H7:H44" si="2">IFERROR((G7/$AA7),0)</f>
        <v>275.27905241323487</v>
      </c>
      <c r="I7" s="169"/>
      <c r="J7" s="123">
        <f t="shared" ref="J7:J45" si="3">IF(H$45,H7/H$45*100,0)</f>
        <v>129.54048053297967</v>
      </c>
      <c r="K7" s="137">
        <v>64434473</v>
      </c>
      <c r="L7" s="255">
        <f t="shared" ref="L7:L44" si="4">IFERROR((K7/$AA7),0)</f>
        <v>407.48300743701304</v>
      </c>
      <c r="M7" s="169"/>
      <c r="N7" s="123">
        <f t="shared" ref="N7:N45" si="5">IF(L$45,L7/L$45*100,0)</f>
        <v>140.46970817475744</v>
      </c>
      <c r="O7" s="137">
        <v>2881298</v>
      </c>
      <c r="P7" s="137">
        <f t="shared" ref="P7:P45" si="6">(C7+G7+K7)</f>
        <v>117152502</v>
      </c>
      <c r="Q7" s="137">
        <v>16577788</v>
      </c>
      <c r="R7" s="123">
        <f t="shared" ref="R7:R45" si="7">IF($P7,Q7/$P7*100,0)</f>
        <v>14.150605165905889</v>
      </c>
      <c r="S7" s="137">
        <v>17412021</v>
      </c>
      <c r="T7" s="123">
        <f t="shared" ref="T7:T45" si="8">IF($P7,S7/$P7*100,0)</f>
        <v>14.862696658411956</v>
      </c>
      <c r="U7" s="137">
        <v>6529875</v>
      </c>
      <c r="V7" s="123">
        <f t="shared" ref="V7:V45" si="9">IF($P7,U7/$P7*100,0)</f>
        <v>5.5738246204933803</v>
      </c>
      <c r="W7" s="137">
        <v>5819017</v>
      </c>
      <c r="X7" s="137">
        <v>6605393.3762999997</v>
      </c>
      <c r="Y7" s="137">
        <v>1385979.9136999999</v>
      </c>
      <c r="Z7" s="117"/>
      <c r="AA7" s="122">
        <v>158128</v>
      </c>
      <c r="AB7" s="122">
        <f t="shared" ref="AB7:AB44" si="10">IF(C7,AA7,0)</f>
        <v>158128</v>
      </c>
      <c r="AC7" s="122">
        <f t="shared" ref="AC7:AC44" si="11">IF(G7,AA7,0)</f>
        <v>158128</v>
      </c>
      <c r="AD7" s="122">
        <f t="shared" ref="AD7:AD44" si="12">IF(K7,AA7,0)</f>
        <v>158128</v>
      </c>
    </row>
    <row r="8" spans="1:50" x14ac:dyDescent="0.2">
      <c r="A8" s="114">
        <v>2</v>
      </c>
      <c r="B8" s="114" t="s">
        <v>14</v>
      </c>
      <c r="C8" s="115">
        <v>425421</v>
      </c>
      <c r="D8" s="116">
        <f t="shared" si="0"/>
        <v>25.318157471880021</v>
      </c>
      <c r="F8" s="116">
        <f t="shared" si="1"/>
        <v>98.572418548270079</v>
      </c>
      <c r="G8" s="115">
        <v>9436354</v>
      </c>
      <c r="H8" s="116">
        <f t="shared" si="2"/>
        <v>561.58745462119862</v>
      </c>
      <c r="J8" s="116">
        <f t="shared" si="3"/>
        <v>264.27113903210085</v>
      </c>
      <c r="K8" s="115">
        <v>8944306</v>
      </c>
      <c r="L8" s="116">
        <f t="shared" si="4"/>
        <v>532.30411236088798</v>
      </c>
      <c r="N8" s="116">
        <f t="shared" si="5"/>
        <v>183.49870291245273</v>
      </c>
      <c r="O8" s="115">
        <v>161464</v>
      </c>
      <c r="P8" s="115">
        <f t="shared" si="6"/>
        <v>18806081</v>
      </c>
      <c r="Q8" s="115">
        <v>6852415</v>
      </c>
      <c r="R8" s="116">
        <f t="shared" si="7"/>
        <v>36.437230064041522</v>
      </c>
      <c r="S8" s="115">
        <v>4504049</v>
      </c>
      <c r="T8" s="116">
        <f t="shared" si="8"/>
        <v>23.949960653684304</v>
      </c>
      <c r="U8" s="115">
        <v>242921</v>
      </c>
      <c r="V8" s="116">
        <f t="shared" si="9"/>
        <v>1.2917151638345064</v>
      </c>
      <c r="W8" s="115">
        <v>5568053</v>
      </c>
      <c r="X8" s="115">
        <v>1357765.7574359998</v>
      </c>
      <c r="Y8" s="115">
        <v>1198316.572564</v>
      </c>
      <c r="Z8" s="114"/>
      <c r="AA8" s="115">
        <v>16803</v>
      </c>
      <c r="AB8" s="115">
        <f t="shared" si="10"/>
        <v>16803</v>
      </c>
      <c r="AC8" s="115">
        <f t="shared" si="11"/>
        <v>16803</v>
      </c>
      <c r="AD8" s="115">
        <f t="shared" si="12"/>
        <v>16803</v>
      </c>
    </row>
    <row r="9" spans="1:50" x14ac:dyDescent="0.2">
      <c r="A9" s="117">
        <v>3</v>
      </c>
      <c r="B9" s="117" t="s">
        <v>16</v>
      </c>
      <c r="C9" s="118">
        <v>39332</v>
      </c>
      <c r="D9" s="119">
        <f t="shared" si="0"/>
        <v>5.9172559049195126</v>
      </c>
      <c r="E9" s="169"/>
      <c r="F9" s="119">
        <f t="shared" si="1"/>
        <v>23.037941302196863</v>
      </c>
      <c r="G9" s="118">
        <v>1305933</v>
      </c>
      <c r="H9" s="119">
        <f t="shared" si="2"/>
        <v>196.46953512862945</v>
      </c>
      <c r="I9" s="169"/>
      <c r="J9" s="119">
        <f t="shared" si="3"/>
        <v>92.454394068635509</v>
      </c>
      <c r="K9" s="118">
        <v>4282028</v>
      </c>
      <c r="L9" s="119">
        <f t="shared" si="4"/>
        <v>644.20460358056266</v>
      </c>
      <c r="M9" s="169"/>
      <c r="N9" s="119">
        <f t="shared" si="5"/>
        <v>222.07363501847297</v>
      </c>
      <c r="O9" s="118">
        <v>75811</v>
      </c>
      <c r="P9" s="118">
        <f t="shared" si="6"/>
        <v>5627293</v>
      </c>
      <c r="Q9" s="118">
        <v>3508820</v>
      </c>
      <c r="R9" s="119">
        <f t="shared" si="7"/>
        <v>62.353604121910834</v>
      </c>
      <c r="S9" s="118">
        <v>771955</v>
      </c>
      <c r="T9" s="119">
        <f t="shared" si="8"/>
        <v>13.718052356612672</v>
      </c>
      <c r="U9" s="118">
        <v>1197</v>
      </c>
      <c r="V9" s="119">
        <f t="shared" si="9"/>
        <v>2.1271328860963876E-2</v>
      </c>
      <c r="W9" s="118">
        <v>755807</v>
      </c>
      <c r="X9" s="118">
        <v>126421.10552</v>
      </c>
      <c r="Y9" s="118">
        <v>277626.33448000002</v>
      </c>
      <c r="Z9" s="117"/>
      <c r="AA9" s="118">
        <v>6647</v>
      </c>
      <c r="AB9" s="118">
        <f t="shared" si="10"/>
        <v>6647</v>
      </c>
      <c r="AC9" s="118">
        <f t="shared" si="11"/>
        <v>6647</v>
      </c>
      <c r="AD9" s="118">
        <f t="shared" si="12"/>
        <v>6647</v>
      </c>
    </row>
    <row r="10" spans="1:50" x14ac:dyDescent="0.2">
      <c r="A10" s="114">
        <v>4</v>
      </c>
      <c r="B10" s="114" t="s">
        <v>18</v>
      </c>
      <c r="C10" s="115">
        <v>1568779</v>
      </c>
      <c r="D10" s="116">
        <f t="shared" si="0"/>
        <v>30.593607394984204</v>
      </c>
      <c r="F10" s="116">
        <f t="shared" si="1"/>
        <v>119.1115852877228</v>
      </c>
      <c r="G10" s="115">
        <v>24485526</v>
      </c>
      <c r="H10" s="116">
        <f t="shared" si="2"/>
        <v>477.50547993291468</v>
      </c>
      <c r="J10" s="116">
        <f t="shared" si="3"/>
        <v>224.70394599726146</v>
      </c>
      <c r="K10" s="115">
        <v>30743658</v>
      </c>
      <c r="L10" s="116">
        <f t="shared" si="4"/>
        <v>599.54869534693239</v>
      </c>
      <c r="N10" s="116">
        <f t="shared" si="5"/>
        <v>206.67961297737861</v>
      </c>
      <c r="O10" s="115">
        <v>933006</v>
      </c>
      <c r="P10" s="115">
        <f t="shared" si="6"/>
        <v>56797963</v>
      </c>
      <c r="Q10" s="115">
        <v>22214860</v>
      </c>
      <c r="R10" s="116">
        <f t="shared" si="7"/>
        <v>39.112071677640976</v>
      </c>
      <c r="S10" s="115">
        <v>9096054</v>
      </c>
      <c r="T10" s="116">
        <f t="shared" si="8"/>
        <v>16.014753909396362</v>
      </c>
      <c r="U10" s="115">
        <v>1689199</v>
      </c>
      <c r="V10" s="116">
        <f t="shared" si="9"/>
        <v>2.9740485587484886</v>
      </c>
      <c r="W10" s="115">
        <v>13588734</v>
      </c>
      <c r="X10" s="115">
        <v>1871669.630717</v>
      </c>
      <c r="Y10" s="115">
        <v>1082389.7592829999</v>
      </c>
      <c r="Z10" s="114"/>
      <c r="AA10" s="115">
        <v>51278</v>
      </c>
      <c r="AB10" s="115">
        <f t="shared" si="10"/>
        <v>51278</v>
      </c>
      <c r="AC10" s="115">
        <f t="shared" si="11"/>
        <v>51278</v>
      </c>
      <c r="AD10" s="115">
        <f t="shared" si="12"/>
        <v>51278</v>
      </c>
    </row>
    <row r="11" spans="1:50" x14ac:dyDescent="0.2">
      <c r="A11" s="117">
        <v>5</v>
      </c>
      <c r="B11" s="117" t="s">
        <v>20</v>
      </c>
      <c r="C11" s="118">
        <v>6966482</v>
      </c>
      <c r="D11" s="119">
        <f t="shared" si="0"/>
        <v>27.649268333339947</v>
      </c>
      <c r="E11" s="169"/>
      <c r="F11" s="119">
        <f t="shared" si="1"/>
        <v>107.64824627283727</v>
      </c>
      <c r="G11" s="118">
        <v>31844653</v>
      </c>
      <c r="H11" s="119">
        <f t="shared" si="2"/>
        <v>126.38823379994365</v>
      </c>
      <c r="I11" s="169"/>
      <c r="J11" s="119">
        <f t="shared" si="3"/>
        <v>59.475620816878873</v>
      </c>
      <c r="K11" s="118">
        <v>31417420</v>
      </c>
      <c r="L11" s="119">
        <f t="shared" si="4"/>
        <v>124.69258887358657</v>
      </c>
      <c r="M11" s="169"/>
      <c r="N11" s="119">
        <f t="shared" si="5"/>
        <v>42.984692001752208</v>
      </c>
      <c r="O11" s="118">
        <v>1753095</v>
      </c>
      <c r="P11" s="118">
        <f t="shared" si="6"/>
        <v>70228555</v>
      </c>
      <c r="Q11" s="118">
        <v>21435767</v>
      </c>
      <c r="R11" s="119">
        <f t="shared" si="7"/>
        <v>30.522864951443186</v>
      </c>
      <c r="S11" s="118">
        <v>13813751</v>
      </c>
      <c r="T11" s="119">
        <f t="shared" si="8"/>
        <v>19.669707001660509</v>
      </c>
      <c r="U11" s="118">
        <v>0</v>
      </c>
      <c r="V11" s="119">
        <f t="shared" si="9"/>
        <v>0</v>
      </c>
      <c r="W11" s="118">
        <v>8895598</v>
      </c>
      <c r="X11" s="118">
        <v>4288893.7515850002</v>
      </c>
      <c r="Y11" s="118">
        <v>3594448.4584149998</v>
      </c>
      <c r="Z11" s="117"/>
      <c r="AA11" s="118">
        <v>251959</v>
      </c>
      <c r="AB11" s="118">
        <f t="shared" si="10"/>
        <v>251959</v>
      </c>
      <c r="AC11" s="118">
        <f t="shared" si="11"/>
        <v>251959</v>
      </c>
      <c r="AD11" s="118">
        <f t="shared" si="12"/>
        <v>251959</v>
      </c>
    </row>
    <row r="12" spans="1:50" x14ac:dyDescent="0.2">
      <c r="A12" s="114">
        <v>6</v>
      </c>
      <c r="B12" s="114" t="s">
        <v>22</v>
      </c>
      <c r="C12" s="115">
        <v>0</v>
      </c>
      <c r="D12" s="116">
        <f t="shared" si="0"/>
        <v>0</v>
      </c>
      <c r="F12" s="116">
        <f t="shared" si="1"/>
        <v>0</v>
      </c>
      <c r="G12" s="115">
        <v>0</v>
      </c>
      <c r="H12" s="116">
        <f t="shared" si="2"/>
        <v>0</v>
      </c>
      <c r="J12" s="116">
        <f t="shared" si="3"/>
        <v>0</v>
      </c>
      <c r="K12" s="115">
        <v>0</v>
      </c>
      <c r="L12" s="116">
        <f t="shared" si="4"/>
        <v>0</v>
      </c>
      <c r="N12" s="116">
        <f t="shared" si="5"/>
        <v>0</v>
      </c>
      <c r="O12" s="115">
        <v>0</v>
      </c>
      <c r="P12" s="115">
        <f t="shared" si="6"/>
        <v>0</v>
      </c>
      <c r="Q12" s="115">
        <v>0</v>
      </c>
      <c r="R12" s="116">
        <f t="shared" si="7"/>
        <v>0</v>
      </c>
      <c r="S12" s="115">
        <v>0</v>
      </c>
      <c r="T12" s="116">
        <f t="shared" si="8"/>
        <v>0</v>
      </c>
      <c r="U12" s="115">
        <v>0</v>
      </c>
      <c r="V12" s="116">
        <f t="shared" si="9"/>
        <v>0</v>
      </c>
      <c r="W12" s="115">
        <v>0</v>
      </c>
      <c r="X12" s="115">
        <v>0</v>
      </c>
      <c r="Y12" s="115">
        <v>0</v>
      </c>
      <c r="Z12" s="114"/>
      <c r="AA12" s="115">
        <v>0</v>
      </c>
      <c r="AB12" s="115">
        <f t="shared" si="10"/>
        <v>0</v>
      </c>
      <c r="AC12" s="115">
        <f t="shared" si="11"/>
        <v>0</v>
      </c>
      <c r="AD12" s="115">
        <f t="shared" si="12"/>
        <v>0</v>
      </c>
    </row>
    <row r="13" spans="1:50" x14ac:dyDescent="0.2">
      <c r="A13" s="117">
        <v>7</v>
      </c>
      <c r="B13" s="117" t="s">
        <v>254</v>
      </c>
      <c r="C13" s="118">
        <v>100781</v>
      </c>
      <c r="D13" s="119">
        <f t="shared" si="0"/>
        <v>17.837345132743362</v>
      </c>
      <c r="E13" s="169"/>
      <c r="F13" s="119">
        <f t="shared" si="1"/>
        <v>69.447006646023723</v>
      </c>
      <c r="G13" s="118">
        <v>3685004</v>
      </c>
      <c r="H13" s="119">
        <f t="shared" si="2"/>
        <v>652.21309734513272</v>
      </c>
      <c r="I13" s="169"/>
      <c r="J13" s="119">
        <f t="shared" si="3"/>
        <v>306.91764338523825</v>
      </c>
      <c r="K13" s="118">
        <v>1588244</v>
      </c>
      <c r="L13" s="119">
        <f t="shared" si="4"/>
        <v>281.10513274336284</v>
      </c>
      <c r="M13" s="169"/>
      <c r="N13" s="119">
        <f t="shared" si="5"/>
        <v>96.904055487492485</v>
      </c>
      <c r="O13" s="118">
        <v>32833</v>
      </c>
      <c r="P13" s="118">
        <f t="shared" si="6"/>
        <v>5374029</v>
      </c>
      <c r="Q13" s="118">
        <v>2309649</v>
      </c>
      <c r="R13" s="119">
        <f t="shared" si="7"/>
        <v>42.977977975183983</v>
      </c>
      <c r="S13" s="118">
        <v>596078</v>
      </c>
      <c r="T13" s="119">
        <f t="shared" si="8"/>
        <v>11.091827007260289</v>
      </c>
      <c r="U13" s="118">
        <v>0</v>
      </c>
      <c r="V13" s="119">
        <f t="shared" si="9"/>
        <v>0</v>
      </c>
      <c r="W13" s="118">
        <v>1904884</v>
      </c>
      <c r="X13" s="118">
        <v>331672.20640000002</v>
      </c>
      <c r="Y13" s="118">
        <v>293575.64360000001</v>
      </c>
      <c r="Z13" s="117"/>
      <c r="AA13" s="118">
        <v>5650</v>
      </c>
      <c r="AB13" s="118">
        <f t="shared" si="10"/>
        <v>5650</v>
      </c>
      <c r="AC13" s="118">
        <f t="shared" si="11"/>
        <v>5650</v>
      </c>
      <c r="AD13" s="118">
        <f t="shared" si="12"/>
        <v>5650</v>
      </c>
    </row>
    <row r="14" spans="1:50" x14ac:dyDescent="0.2">
      <c r="A14" s="114">
        <v>8</v>
      </c>
      <c r="B14" s="114" t="s">
        <v>26</v>
      </c>
      <c r="C14" s="115">
        <v>619970</v>
      </c>
      <c r="D14" s="116">
        <f t="shared" si="0"/>
        <v>14.639888542552187</v>
      </c>
      <c r="F14" s="116">
        <f t="shared" si="1"/>
        <v>56.998192799743265</v>
      </c>
      <c r="G14" s="115">
        <v>12422112</v>
      </c>
      <c r="H14" s="116">
        <f t="shared" si="2"/>
        <v>293.33408897704732</v>
      </c>
      <c r="J14" s="116">
        <f t="shared" si="3"/>
        <v>138.03679760474074</v>
      </c>
      <c r="K14" s="115">
        <v>15960851</v>
      </c>
      <c r="L14" s="116">
        <f t="shared" si="4"/>
        <v>376.89739775195994</v>
      </c>
      <c r="N14" s="116">
        <f t="shared" si="5"/>
        <v>129.9260742356893</v>
      </c>
      <c r="O14" s="115">
        <v>188059</v>
      </c>
      <c r="P14" s="115">
        <f t="shared" si="6"/>
        <v>29002933</v>
      </c>
      <c r="Q14" s="115">
        <v>15200087</v>
      </c>
      <c r="R14" s="116">
        <f t="shared" si="7"/>
        <v>52.408792586598054</v>
      </c>
      <c r="S14" s="115">
        <v>2474148</v>
      </c>
      <c r="T14" s="116">
        <f t="shared" si="8"/>
        <v>8.5306820520531499</v>
      </c>
      <c r="U14" s="115">
        <v>55332</v>
      </c>
      <c r="V14" s="116">
        <f t="shared" si="9"/>
        <v>0.19078070483423176</v>
      </c>
      <c r="W14" s="115">
        <v>7396224</v>
      </c>
      <c r="X14" s="115">
        <v>1539701.9429000001</v>
      </c>
      <c r="Y14" s="115">
        <v>3452762.8270999999</v>
      </c>
      <c r="Z14" s="114"/>
      <c r="AA14" s="115">
        <v>42348</v>
      </c>
      <c r="AB14" s="115">
        <f t="shared" si="10"/>
        <v>42348</v>
      </c>
      <c r="AC14" s="115">
        <f t="shared" si="11"/>
        <v>42348</v>
      </c>
      <c r="AD14" s="115">
        <f t="shared" si="12"/>
        <v>42348</v>
      </c>
    </row>
    <row r="15" spans="1:50" x14ac:dyDescent="0.2">
      <c r="A15" s="117">
        <v>9</v>
      </c>
      <c r="B15" s="117" t="s">
        <v>28</v>
      </c>
      <c r="C15" s="118">
        <v>0</v>
      </c>
      <c r="D15" s="119">
        <f t="shared" si="0"/>
        <v>0</v>
      </c>
      <c r="E15" s="169"/>
      <c r="F15" s="119">
        <f t="shared" si="1"/>
        <v>0</v>
      </c>
      <c r="G15" s="118">
        <v>0</v>
      </c>
      <c r="H15" s="119">
        <f t="shared" si="2"/>
        <v>0</v>
      </c>
      <c r="I15" s="169"/>
      <c r="J15" s="119">
        <f t="shared" si="3"/>
        <v>0</v>
      </c>
      <c r="K15" s="118">
        <v>0</v>
      </c>
      <c r="L15" s="119">
        <f t="shared" si="4"/>
        <v>0</v>
      </c>
      <c r="M15" s="169"/>
      <c r="N15" s="119">
        <f t="shared" si="5"/>
        <v>0</v>
      </c>
      <c r="O15" s="118">
        <v>0</v>
      </c>
      <c r="P15" s="118">
        <f t="shared" si="6"/>
        <v>0</v>
      </c>
      <c r="Q15" s="118">
        <v>0</v>
      </c>
      <c r="R15" s="119">
        <f t="shared" si="7"/>
        <v>0</v>
      </c>
      <c r="S15" s="118">
        <v>0</v>
      </c>
      <c r="T15" s="119">
        <f t="shared" si="8"/>
        <v>0</v>
      </c>
      <c r="U15" s="118">
        <v>0</v>
      </c>
      <c r="V15" s="119">
        <f t="shared" si="9"/>
        <v>0</v>
      </c>
      <c r="W15" s="118">
        <v>0</v>
      </c>
      <c r="X15" s="118">
        <v>0</v>
      </c>
      <c r="Y15" s="118">
        <v>0</v>
      </c>
      <c r="Z15" s="117"/>
      <c r="AA15" s="118">
        <v>0</v>
      </c>
      <c r="AB15" s="118">
        <f t="shared" si="10"/>
        <v>0</v>
      </c>
      <c r="AC15" s="118">
        <f t="shared" si="11"/>
        <v>0</v>
      </c>
      <c r="AD15" s="118">
        <f t="shared" si="12"/>
        <v>0</v>
      </c>
    </row>
    <row r="16" spans="1:50" x14ac:dyDescent="0.2">
      <c r="A16" s="114">
        <v>10</v>
      </c>
      <c r="B16" s="114" t="s">
        <v>30</v>
      </c>
      <c r="C16" s="115">
        <v>2111580</v>
      </c>
      <c r="D16" s="116">
        <f t="shared" si="0"/>
        <v>87.97150356205475</v>
      </c>
      <c r="F16" s="116">
        <f t="shared" si="1"/>
        <v>342.50374969310826</v>
      </c>
      <c r="G16" s="115">
        <v>2707098</v>
      </c>
      <c r="H16" s="116">
        <f t="shared" si="2"/>
        <v>112.78165229346332</v>
      </c>
      <c r="J16" s="116">
        <f t="shared" si="3"/>
        <v>53.072652297085057</v>
      </c>
      <c r="K16" s="115">
        <v>3940468</v>
      </c>
      <c r="L16" s="116">
        <f t="shared" si="4"/>
        <v>164.16564596092155</v>
      </c>
      <c r="N16" s="116">
        <f t="shared" si="5"/>
        <v>56.592054047838445</v>
      </c>
      <c r="O16" s="115">
        <v>1131748</v>
      </c>
      <c r="P16" s="115">
        <f t="shared" si="6"/>
        <v>8759146</v>
      </c>
      <c r="Q16" s="115">
        <v>136563</v>
      </c>
      <c r="R16" s="116">
        <f t="shared" si="7"/>
        <v>1.5590903496756419</v>
      </c>
      <c r="S16" s="115">
        <v>64835</v>
      </c>
      <c r="T16" s="116">
        <f t="shared" si="8"/>
        <v>0.74019773160534141</v>
      </c>
      <c r="U16" s="115">
        <v>1623</v>
      </c>
      <c r="V16" s="116">
        <f t="shared" si="9"/>
        <v>1.8529203646108876E-2</v>
      </c>
      <c r="W16" s="115">
        <v>442853</v>
      </c>
      <c r="X16" s="115">
        <v>65618.574789999999</v>
      </c>
      <c r="Y16" s="115">
        <v>56567.355210000009</v>
      </c>
      <c r="Z16" s="114"/>
      <c r="AA16" s="115">
        <v>24003</v>
      </c>
      <c r="AB16" s="115">
        <f t="shared" si="10"/>
        <v>24003</v>
      </c>
      <c r="AC16" s="115">
        <f t="shared" si="11"/>
        <v>24003</v>
      </c>
      <c r="AD16" s="115">
        <f t="shared" si="12"/>
        <v>24003</v>
      </c>
    </row>
    <row r="17" spans="1:30" x14ac:dyDescent="0.2">
      <c r="A17" s="117">
        <v>11</v>
      </c>
      <c r="B17" s="117" t="s">
        <v>32</v>
      </c>
      <c r="C17" s="118">
        <v>294478</v>
      </c>
      <c r="D17" s="119">
        <f t="shared" si="0"/>
        <v>20.216806261156115</v>
      </c>
      <c r="E17" s="169"/>
      <c r="F17" s="119">
        <f t="shared" si="1"/>
        <v>78.711078825436715</v>
      </c>
      <c r="G17" s="118">
        <v>1215431</v>
      </c>
      <c r="H17" s="119">
        <f t="shared" si="2"/>
        <v>83.443017987093228</v>
      </c>
      <c r="I17" s="169"/>
      <c r="J17" s="119">
        <f t="shared" si="3"/>
        <v>39.26651357017834</v>
      </c>
      <c r="K17" s="118">
        <v>2296070</v>
      </c>
      <c r="L17" s="119">
        <f t="shared" si="4"/>
        <v>157.63215707812714</v>
      </c>
      <c r="M17" s="169"/>
      <c r="N17" s="119">
        <f t="shared" si="5"/>
        <v>54.339795033403306</v>
      </c>
      <c r="O17" s="118">
        <v>659934</v>
      </c>
      <c r="P17" s="118">
        <f t="shared" si="6"/>
        <v>3805979</v>
      </c>
      <c r="Q17" s="118">
        <v>61314</v>
      </c>
      <c r="R17" s="119">
        <f t="shared" si="7"/>
        <v>1.6109915477725969</v>
      </c>
      <c r="S17" s="118">
        <v>37719</v>
      </c>
      <c r="T17" s="119">
        <f t="shared" si="8"/>
        <v>0.99104593062652213</v>
      </c>
      <c r="U17" s="118">
        <v>729</v>
      </c>
      <c r="V17" s="119">
        <f t="shared" si="9"/>
        <v>1.9154073104449606E-2</v>
      </c>
      <c r="W17" s="118">
        <v>204832</v>
      </c>
      <c r="X17" s="118">
        <v>84729.623500000002</v>
      </c>
      <c r="Y17" s="118">
        <v>47202.306499999999</v>
      </c>
      <c r="Z17" s="117"/>
      <c r="AA17" s="118">
        <v>14566</v>
      </c>
      <c r="AB17" s="118">
        <f t="shared" si="10"/>
        <v>14566</v>
      </c>
      <c r="AC17" s="118">
        <f t="shared" si="11"/>
        <v>14566</v>
      </c>
      <c r="AD17" s="118">
        <f t="shared" si="12"/>
        <v>14566</v>
      </c>
    </row>
    <row r="18" spans="1:30" x14ac:dyDescent="0.2">
      <c r="A18" s="114">
        <v>12</v>
      </c>
      <c r="B18" s="114" t="s">
        <v>34</v>
      </c>
      <c r="C18" s="115">
        <v>104252</v>
      </c>
      <c r="D18" s="116">
        <f t="shared" si="0"/>
        <v>13.052710654814073</v>
      </c>
      <c r="F18" s="116">
        <f t="shared" si="1"/>
        <v>50.818755641472713</v>
      </c>
      <c r="G18" s="115">
        <v>1476053</v>
      </c>
      <c r="H18" s="116">
        <f t="shared" si="2"/>
        <v>184.80693627144109</v>
      </c>
      <c r="J18" s="116">
        <f t="shared" si="3"/>
        <v>86.96622253150143</v>
      </c>
      <c r="K18" s="115">
        <v>3550065</v>
      </c>
      <c r="L18" s="116">
        <f t="shared" si="4"/>
        <v>444.48040565919621</v>
      </c>
      <c r="N18" s="116">
        <f t="shared" si="5"/>
        <v>153.22364793824238</v>
      </c>
      <c r="O18" s="115">
        <v>117036</v>
      </c>
      <c r="P18" s="115">
        <f t="shared" si="6"/>
        <v>5130370</v>
      </c>
      <c r="Q18" s="115">
        <v>2052748</v>
      </c>
      <c r="R18" s="116">
        <f t="shared" si="7"/>
        <v>40.011695062929185</v>
      </c>
      <c r="S18" s="115">
        <v>1323565</v>
      </c>
      <c r="T18" s="116">
        <f t="shared" si="8"/>
        <v>25.798626609776683</v>
      </c>
      <c r="U18" s="115">
        <v>0</v>
      </c>
      <c r="V18" s="116">
        <f t="shared" si="9"/>
        <v>0</v>
      </c>
      <c r="W18" s="115">
        <v>974793</v>
      </c>
      <c r="X18" s="115">
        <v>501889.73583600007</v>
      </c>
      <c r="Y18" s="115">
        <v>725793.204164</v>
      </c>
      <c r="Z18" s="114"/>
      <c r="AA18" s="115">
        <v>7987</v>
      </c>
      <c r="AB18" s="115">
        <f t="shared" si="10"/>
        <v>7987</v>
      </c>
      <c r="AC18" s="115">
        <f t="shared" si="11"/>
        <v>7987</v>
      </c>
      <c r="AD18" s="115">
        <f t="shared" si="12"/>
        <v>7987</v>
      </c>
    </row>
    <row r="19" spans="1:30" x14ac:dyDescent="0.2">
      <c r="A19" s="117">
        <v>13</v>
      </c>
      <c r="B19" s="117" t="s">
        <v>36</v>
      </c>
      <c r="C19" s="118">
        <v>302162</v>
      </c>
      <c r="D19" s="119">
        <f t="shared" si="0"/>
        <v>10.921386489319406</v>
      </c>
      <c r="E19" s="169"/>
      <c r="F19" s="119">
        <f t="shared" si="1"/>
        <v>42.520767214134665</v>
      </c>
      <c r="G19" s="118">
        <v>7585752</v>
      </c>
      <c r="H19" s="119">
        <f t="shared" si="2"/>
        <v>274.18050384935123</v>
      </c>
      <c r="I19" s="169"/>
      <c r="J19" s="119">
        <f t="shared" si="3"/>
        <v>129.02352689046029</v>
      </c>
      <c r="K19" s="118">
        <v>9516673</v>
      </c>
      <c r="L19" s="119">
        <f t="shared" si="4"/>
        <v>343.97198828929771</v>
      </c>
      <c r="M19" s="169"/>
      <c r="N19" s="119">
        <f t="shared" si="5"/>
        <v>118.57585208079496</v>
      </c>
      <c r="O19" s="118">
        <v>135242</v>
      </c>
      <c r="P19" s="118">
        <f t="shared" si="6"/>
        <v>17404587</v>
      </c>
      <c r="Q19" s="118">
        <v>5628964</v>
      </c>
      <c r="R19" s="119">
        <f t="shared" si="7"/>
        <v>32.341841837442047</v>
      </c>
      <c r="S19" s="118">
        <v>4071996</v>
      </c>
      <c r="T19" s="119">
        <f t="shared" si="8"/>
        <v>23.396108163899552</v>
      </c>
      <c r="U19" s="118">
        <v>0</v>
      </c>
      <c r="V19" s="119">
        <f t="shared" si="9"/>
        <v>0</v>
      </c>
      <c r="W19" s="118">
        <v>5617768</v>
      </c>
      <c r="X19" s="118">
        <v>1444750.5880799999</v>
      </c>
      <c r="Y19" s="118">
        <v>759036.43192</v>
      </c>
      <c r="Z19" s="117"/>
      <c r="AA19" s="118">
        <v>27667</v>
      </c>
      <c r="AB19" s="118">
        <f t="shared" si="10"/>
        <v>27667</v>
      </c>
      <c r="AC19" s="118">
        <f t="shared" si="11"/>
        <v>27667</v>
      </c>
      <c r="AD19" s="118">
        <f t="shared" si="12"/>
        <v>27667</v>
      </c>
    </row>
    <row r="20" spans="1:30" x14ac:dyDescent="0.2">
      <c r="A20" s="114">
        <v>14</v>
      </c>
      <c r="B20" s="114" t="s">
        <v>38</v>
      </c>
      <c r="C20" s="115">
        <v>115000</v>
      </c>
      <c r="D20" s="116">
        <f t="shared" si="0"/>
        <v>16.966656830923576</v>
      </c>
      <c r="F20" s="116">
        <f t="shared" si="1"/>
        <v>66.057113372495181</v>
      </c>
      <c r="G20" s="115">
        <v>4471803</v>
      </c>
      <c r="H20" s="116">
        <f t="shared" si="2"/>
        <v>659.75258188256123</v>
      </c>
      <c r="J20" s="116">
        <f t="shared" si="3"/>
        <v>310.46556481764475</v>
      </c>
      <c r="K20" s="115">
        <v>3886615</v>
      </c>
      <c r="L20" s="116">
        <f t="shared" si="4"/>
        <v>573.41619946886988</v>
      </c>
      <c r="N20" s="116">
        <f t="shared" si="5"/>
        <v>197.67108009901824</v>
      </c>
      <c r="O20" s="115">
        <v>38482</v>
      </c>
      <c r="P20" s="115">
        <f t="shared" si="6"/>
        <v>8473418</v>
      </c>
      <c r="Q20" s="115">
        <v>2748630</v>
      </c>
      <c r="R20" s="116">
        <f t="shared" si="7"/>
        <v>32.438267532653292</v>
      </c>
      <c r="S20" s="115">
        <v>1898397</v>
      </c>
      <c r="T20" s="116">
        <f t="shared" si="8"/>
        <v>22.404146709155619</v>
      </c>
      <c r="U20" s="115">
        <v>157618</v>
      </c>
      <c r="V20" s="116">
        <f t="shared" si="9"/>
        <v>1.8601466374018136</v>
      </c>
      <c r="W20" s="115">
        <v>3182129</v>
      </c>
      <c r="X20" s="115">
        <v>183883.37254000001</v>
      </c>
      <c r="Y20" s="115">
        <v>508203.71746000001</v>
      </c>
      <c r="Z20" s="114"/>
      <c r="AA20" s="115">
        <v>6778</v>
      </c>
      <c r="AB20" s="115">
        <f t="shared" si="10"/>
        <v>6778</v>
      </c>
      <c r="AC20" s="115">
        <f t="shared" si="11"/>
        <v>6778</v>
      </c>
      <c r="AD20" s="115">
        <f t="shared" si="12"/>
        <v>6778</v>
      </c>
    </row>
    <row r="21" spans="1:30" x14ac:dyDescent="0.2">
      <c r="A21" s="117">
        <v>15</v>
      </c>
      <c r="B21" s="117" t="s">
        <v>40</v>
      </c>
      <c r="C21" s="118">
        <v>5305809</v>
      </c>
      <c r="D21" s="119">
        <f t="shared" si="0"/>
        <v>38.90260068774883</v>
      </c>
      <c r="E21" s="169"/>
      <c r="F21" s="119">
        <f t="shared" si="1"/>
        <v>151.46139452952247</v>
      </c>
      <c r="G21" s="118">
        <v>30784680</v>
      </c>
      <c r="H21" s="119">
        <f t="shared" si="2"/>
        <v>225.7156473857479</v>
      </c>
      <c r="I21" s="169"/>
      <c r="J21" s="119">
        <f t="shared" si="3"/>
        <v>106.21699388251966</v>
      </c>
      <c r="K21" s="118">
        <v>50954453</v>
      </c>
      <c r="L21" s="119">
        <f t="shared" si="4"/>
        <v>373.6019781944027</v>
      </c>
      <c r="M21" s="169"/>
      <c r="N21" s="119">
        <f t="shared" si="5"/>
        <v>128.79005969001526</v>
      </c>
      <c r="O21" s="118">
        <v>6583658</v>
      </c>
      <c r="P21" s="118">
        <f t="shared" si="6"/>
        <v>87044942</v>
      </c>
      <c r="Q21" s="118">
        <v>24548720</v>
      </c>
      <c r="R21" s="119">
        <f t="shared" si="7"/>
        <v>28.202350918908074</v>
      </c>
      <c r="S21" s="118">
        <v>16249409</v>
      </c>
      <c r="T21" s="119">
        <f t="shared" si="8"/>
        <v>18.667838276002296</v>
      </c>
      <c r="U21" s="118">
        <v>460737</v>
      </c>
      <c r="V21" s="119">
        <f t="shared" si="9"/>
        <v>0.52930933080522935</v>
      </c>
      <c r="W21" s="118">
        <v>19156835</v>
      </c>
      <c r="X21" s="118">
        <v>3521590.5234269998</v>
      </c>
      <c r="Y21" s="118">
        <v>4493883.4365730006</v>
      </c>
      <c r="Z21" s="117"/>
      <c r="AA21" s="118">
        <v>136387</v>
      </c>
      <c r="AB21" s="118">
        <f t="shared" si="10"/>
        <v>136387</v>
      </c>
      <c r="AC21" s="118">
        <f t="shared" si="11"/>
        <v>136387</v>
      </c>
      <c r="AD21" s="118">
        <f t="shared" si="12"/>
        <v>136387</v>
      </c>
    </row>
    <row r="22" spans="1:30" x14ac:dyDescent="0.2">
      <c r="A22" s="114">
        <v>16</v>
      </c>
      <c r="B22" s="114" t="s">
        <v>42</v>
      </c>
      <c r="C22" s="115">
        <v>344470</v>
      </c>
      <c r="D22" s="116">
        <f t="shared" si="0"/>
        <v>6.1843806104129264</v>
      </c>
      <c r="F22" s="116">
        <f t="shared" si="1"/>
        <v>24.077950959444838</v>
      </c>
      <c r="G22" s="115">
        <v>7800679</v>
      </c>
      <c r="H22" s="116">
        <f t="shared" si="2"/>
        <v>140.04809694793536</v>
      </c>
      <c r="J22" s="116">
        <f t="shared" si="3"/>
        <v>65.903662546510006</v>
      </c>
      <c r="K22" s="115">
        <v>13442871</v>
      </c>
      <c r="L22" s="116">
        <f t="shared" si="4"/>
        <v>241.34418312387791</v>
      </c>
      <c r="N22" s="116">
        <f t="shared" si="5"/>
        <v>83.197449597518997</v>
      </c>
      <c r="O22" s="115">
        <v>172635</v>
      </c>
      <c r="P22" s="115">
        <f t="shared" si="6"/>
        <v>21588020</v>
      </c>
      <c r="Q22" s="115">
        <v>8857825</v>
      </c>
      <c r="R22" s="116">
        <f t="shared" si="7"/>
        <v>41.031206196770249</v>
      </c>
      <c r="S22" s="115">
        <v>4262588</v>
      </c>
      <c r="T22" s="116">
        <f t="shared" si="8"/>
        <v>19.745154951681535</v>
      </c>
      <c r="U22" s="115">
        <v>0</v>
      </c>
      <c r="V22" s="116">
        <f t="shared" si="9"/>
        <v>0</v>
      </c>
      <c r="W22" s="115">
        <v>3998424</v>
      </c>
      <c r="X22" s="115">
        <v>951865.77810699993</v>
      </c>
      <c r="Y22" s="115">
        <v>720884.151893</v>
      </c>
      <c r="Z22" s="114"/>
      <c r="AA22" s="115">
        <v>55700</v>
      </c>
      <c r="AB22" s="115">
        <f t="shared" si="10"/>
        <v>55700</v>
      </c>
      <c r="AC22" s="115">
        <f t="shared" si="11"/>
        <v>55700</v>
      </c>
      <c r="AD22" s="115">
        <f t="shared" si="12"/>
        <v>55700</v>
      </c>
    </row>
    <row r="23" spans="1:30" x14ac:dyDescent="0.2">
      <c r="A23" s="117">
        <v>17</v>
      </c>
      <c r="B23" s="117" t="s">
        <v>44</v>
      </c>
      <c r="C23" s="118">
        <v>0</v>
      </c>
      <c r="D23" s="119">
        <f t="shared" si="0"/>
        <v>0</v>
      </c>
      <c r="E23" s="169"/>
      <c r="F23" s="119">
        <f t="shared" si="1"/>
        <v>0</v>
      </c>
      <c r="G23" s="118">
        <v>0</v>
      </c>
      <c r="H23" s="119">
        <f t="shared" si="2"/>
        <v>0</v>
      </c>
      <c r="I23" s="169"/>
      <c r="J23" s="119">
        <f t="shared" si="3"/>
        <v>0</v>
      </c>
      <c r="K23" s="118">
        <v>0</v>
      </c>
      <c r="L23" s="119">
        <f t="shared" si="4"/>
        <v>0</v>
      </c>
      <c r="M23" s="169"/>
      <c r="N23" s="119">
        <f t="shared" si="5"/>
        <v>0</v>
      </c>
      <c r="O23" s="118">
        <v>0</v>
      </c>
      <c r="P23" s="118">
        <f t="shared" si="6"/>
        <v>0</v>
      </c>
      <c r="Q23" s="118">
        <v>0</v>
      </c>
      <c r="R23" s="119">
        <f t="shared" si="7"/>
        <v>0</v>
      </c>
      <c r="S23" s="118">
        <v>0</v>
      </c>
      <c r="T23" s="119">
        <f t="shared" si="8"/>
        <v>0</v>
      </c>
      <c r="U23" s="118">
        <v>0</v>
      </c>
      <c r="V23" s="119">
        <f t="shared" si="9"/>
        <v>0</v>
      </c>
      <c r="W23" s="118">
        <v>0</v>
      </c>
      <c r="X23" s="118">
        <v>0</v>
      </c>
      <c r="Y23" s="118">
        <v>0</v>
      </c>
      <c r="Z23" s="117"/>
      <c r="AA23" s="118">
        <v>0</v>
      </c>
      <c r="AB23" s="118">
        <f t="shared" si="10"/>
        <v>0</v>
      </c>
      <c r="AC23" s="118">
        <f t="shared" si="11"/>
        <v>0</v>
      </c>
      <c r="AD23" s="118">
        <f t="shared" si="12"/>
        <v>0</v>
      </c>
    </row>
    <row r="24" spans="1:30" x14ac:dyDescent="0.2">
      <c r="A24" s="114">
        <v>18</v>
      </c>
      <c r="B24" s="114" t="s">
        <v>46</v>
      </c>
      <c r="C24" s="115">
        <v>57628</v>
      </c>
      <c r="D24" s="116">
        <f t="shared" si="0"/>
        <v>7.9333700440528636</v>
      </c>
      <c r="F24" s="116">
        <f t="shared" si="1"/>
        <v>30.887376909209891</v>
      </c>
      <c r="G24" s="115">
        <v>1507295</v>
      </c>
      <c r="H24" s="116">
        <f t="shared" si="2"/>
        <v>207.50206497797356</v>
      </c>
      <c r="J24" s="116">
        <f t="shared" si="3"/>
        <v>97.646068500996961</v>
      </c>
      <c r="K24" s="115">
        <v>1556384</v>
      </c>
      <c r="L24" s="116">
        <f t="shared" si="4"/>
        <v>214.25991189427313</v>
      </c>
      <c r="N24" s="116">
        <f t="shared" si="5"/>
        <v>73.860815661104724</v>
      </c>
      <c r="O24" s="115">
        <v>61472</v>
      </c>
      <c r="P24" s="115">
        <f t="shared" si="6"/>
        <v>3121307</v>
      </c>
      <c r="Q24" s="115">
        <v>1785792</v>
      </c>
      <c r="R24" s="116">
        <f t="shared" si="7"/>
        <v>57.212955982862312</v>
      </c>
      <c r="S24" s="115">
        <v>393769</v>
      </c>
      <c r="T24" s="116">
        <f t="shared" si="8"/>
        <v>12.615516512794159</v>
      </c>
      <c r="U24" s="115">
        <v>1382</v>
      </c>
      <c r="V24" s="116">
        <f t="shared" si="9"/>
        <v>4.4276323988636811E-2</v>
      </c>
      <c r="W24" s="115">
        <v>920237</v>
      </c>
      <c r="X24" s="115">
        <v>173294.40779999999</v>
      </c>
      <c r="Y24" s="115">
        <v>108365.2222</v>
      </c>
      <c r="Z24" s="114"/>
      <c r="AA24" s="115">
        <v>7264</v>
      </c>
      <c r="AB24" s="115">
        <f t="shared" si="10"/>
        <v>7264</v>
      </c>
      <c r="AC24" s="115">
        <f t="shared" si="11"/>
        <v>7264</v>
      </c>
      <c r="AD24" s="115">
        <f t="shared" si="12"/>
        <v>7264</v>
      </c>
    </row>
    <row r="25" spans="1:30" x14ac:dyDescent="0.2">
      <c r="A25" s="117">
        <v>19</v>
      </c>
      <c r="B25" s="117" t="s">
        <v>48</v>
      </c>
      <c r="C25" s="118">
        <v>617173</v>
      </c>
      <c r="D25" s="119">
        <f t="shared" si="0"/>
        <v>7.7024348846206649</v>
      </c>
      <c r="E25" s="169"/>
      <c r="F25" s="119">
        <f t="shared" si="1"/>
        <v>29.98826577845935</v>
      </c>
      <c r="G25" s="118">
        <v>21082260</v>
      </c>
      <c r="H25" s="119">
        <f t="shared" si="2"/>
        <v>263.11056198285223</v>
      </c>
      <c r="I25" s="169"/>
      <c r="J25" s="119">
        <f t="shared" si="3"/>
        <v>123.81424715672387</v>
      </c>
      <c r="K25" s="118">
        <v>35322429</v>
      </c>
      <c r="L25" s="119">
        <f t="shared" si="4"/>
        <v>440.8305440113819</v>
      </c>
      <c r="M25" s="169"/>
      <c r="N25" s="119">
        <f t="shared" si="5"/>
        <v>151.96544823128659</v>
      </c>
      <c r="O25" s="118">
        <v>588895</v>
      </c>
      <c r="P25" s="118">
        <f t="shared" si="6"/>
        <v>57021862</v>
      </c>
      <c r="Q25" s="118">
        <v>16893798</v>
      </c>
      <c r="R25" s="119">
        <f t="shared" si="7"/>
        <v>29.626878897781346</v>
      </c>
      <c r="S25" s="118">
        <v>13818999</v>
      </c>
      <c r="T25" s="119">
        <f t="shared" si="8"/>
        <v>24.234562876954104</v>
      </c>
      <c r="U25" s="118">
        <v>3406557</v>
      </c>
      <c r="V25" s="119">
        <f t="shared" si="9"/>
        <v>5.9741244507238296</v>
      </c>
      <c r="W25" s="118">
        <v>20195624</v>
      </c>
      <c r="X25" s="118">
        <v>2179572.5828500004</v>
      </c>
      <c r="Y25" s="118">
        <v>3557365.6171500003</v>
      </c>
      <c r="Z25" s="117"/>
      <c r="AA25" s="118">
        <v>80127</v>
      </c>
      <c r="AB25" s="118">
        <f t="shared" si="10"/>
        <v>80127</v>
      </c>
      <c r="AC25" s="118">
        <f t="shared" si="11"/>
        <v>80127</v>
      </c>
      <c r="AD25" s="118">
        <f t="shared" si="12"/>
        <v>80127</v>
      </c>
    </row>
    <row r="26" spans="1:30" x14ac:dyDescent="0.2">
      <c r="A26" s="114">
        <v>20</v>
      </c>
      <c r="B26" s="114" t="s">
        <v>50</v>
      </c>
      <c r="C26" s="115">
        <v>605551</v>
      </c>
      <c r="D26" s="116">
        <f t="shared" si="0"/>
        <v>14.206141791394924</v>
      </c>
      <c r="F26" s="116">
        <f t="shared" si="1"/>
        <v>55.309465397422883</v>
      </c>
      <c r="G26" s="115">
        <v>5298694</v>
      </c>
      <c r="H26" s="116">
        <f t="shared" si="2"/>
        <v>124.30662037254258</v>
      </c>
      <c r="J26" s="116">
        <f t="shared" si="3"/>
        <v>58.496057710621706</v>
      </c>
      <c r="K26" s="115">
        <v>8997324</v>
      </c>
      <c r="L26" s="116">
        <f t="shared" si="4"/>
        <v>211.07596302726037</v>
      </c>
      <c r="N26" s="116">
        <f t="shared" si="5"/>
        <v>72.763227884363474</v>
      </c>
      <c r="O26" s="115">
        <v>1879650</v>
      </c>
      <c r="P26" s="115">
        <f t="shared" si="6"/>
        <v>14901569</v>
      </c>
      <c r="Q26" s="115">
        <v>4269246</v>
      </c>
      <c r="R26" s="116">
        <f t="shared" si="7"/>
        <v>28.649640853255114</v>
      </c>
      <c r="S26" s="115">
        <v>2895889</v>
      </c>
      <c r="T26" s="116">
        <f t="shared" si="8"/>
        <v>19.433450262854869</v>
      </c>
      <c r="U26" s="115">
        <v>1688</v>
      </c>
      <c r="V26" s="116">
        <f t="shared" si="9"/>
        <v>1.1327666234340828E-2</v>
      </c>
      <c r="W26" s="115">
        <v>69461</v>
      </c>
      <c r="X26" s="115">
        <v>2926500.889612</v>
      </c>
      <c r="Y26" s="115">
        <v>286563.36038799997</v>
      </c>
      <c r="Z26" s="114"/>
      <c r="AA26" s="115">
        <v>42626</v>
      </c>
      <c r="AB26" s="115">
        <f t="shared" si="10"/>
        <v>42626</v>
      </c>
      <c r="AC26" s="115">
        <f t="shared" si="11"/>
        <v>42626</v>
      </c>
      <c r="AD26" s="115">
        <f t="shared" si="12"/>
        <v>42626</v>
      </c>
    </row>
    <row r="27" spans="1:30" x14ac:dyDescent="0.2">
      <c r="A27" s="117">
        <v>21</v>
      </c>
      <c r="B27" s="117" t="s">
        <v>52</v>
      </c>
      <c r="C27" s="118">
        <v>62942</v>
      </c>
      <c r="D27" s="119">
        <f t="shared" si="0"/>
        <v>3.6431093361115936</v>
      </c>
      <c r="E27" s="169"/>
      <c r="F27" s="119">
        <f t="shared" si="1"/>
        <v>14.183895439277256</v>
      </c>
      <c r="G27" s="118">
        <v>2178470</v>
      </c>
      <c r="H27" s="119">
        <f t="shared" si="2"/>
        <v>126.09075649707704</v>
      </c>
      <c r="I27" s="169"/>
      <c r="J27" s="119">
        <f t="shared" si="3"/>
        <v>59.335634310738371</v>
      </c>
      <c r="K27" s="118">
        <v>4491601</v>
      </c>
      <c r="L27" s="119">
        <f t="shared" si="4"/>
        <v>259.97574810441625</v>
      </c>
      <c r="M27" s="169"/>
      <c r="N27" s="119">
        <f t="shared" si="5"/>
        <v>89.620221707984967</v>
      </c>
      <c r="O27" s="118">
        <v>491085</v>
      </c>
      <c r="P27" s="118">
        <f t="shared" si="6"/>
        <v>6733013</v>
      </c>
      <c r="Q27" s="118">
        <v>1976416</v>
      </c>
      <c r="R27" s="119">
        <f t="shared" si="7"/>
        <v>29.35410937124286</v>
      </c>
      <c r="S27" s="118">
        <v>1683919</v>
      </c>
      <c r="T27" s="119">
        <f t="shared" si="8"/>
        <v>25.009887846644585</v>
      </c>
      <c r="U27" s="118">
        <v>694</v>
      </c>
      <c r="V27" s="119">
        <f t="shared" si="9"/>
        <v>1.0307421060972257E-2</v>
      </c>
      <c r="W27" s="118">
        <v>28558</v>
      </c>
      <c r="X27" s="118">
        <v>144958.782764</v>
      </c>
      <c r="Y27" s="118">
        <v>52493.147235999997</v>
      </c>
      <c r="Z27" s="117"/>
      <c r="AA27" s="118">
        <v>17277</v>
      </c>
      <c r="AB27" s="118">
        <f t="shared" si="10"/>
        <v>17277</v>
      </c>
      <c r="AC27" s="118">
        <f t="shared" si="11"/>
        <v>17277</v>
      </c>
      <c r="AD27" s="118">
        <f t="shared" si="12"/>
        <v>17277</v>
      </c>
    </row>
    <row r="28" spans="1:30" x14ac:dyDescent="0.2">
      <c r="A28" s="114">
        <v>22</v>
      </c>
      <c r="B28" s="114" t="s">
        <v>54</v>
      </c>
      <c r="C28" s="115">
        <v>110800</v>
      </c>
      <c r="D28" s="116">
        <f t="shared" si="0"/>
        <v>8.3723741876983535</v>
      </c>
      <c r="F28" s="116">
        <f t="shared" si="1"/>
        <v>32.596573174376921</v>
      </c>
      <c r="G28" s="115">
        <v>4692381</v>
      </c>
      <c r="H28" s="116">
        <f t="shared" si="2"/>
        <v>354.57012241196918</v>
      </c>
      <c r="J28" s="116">
        <f t="shared" si="3"/>
        <v>166.85317548584976</v>
      </c>
      <c r="K28" s="115">
        <v>4433000</v>
      </c>
      <c r="L28" s="116">
        <f t="shared" si="4"/>
        <v>334.97053045186641</v>
      </c>
      <c r="N28" s="116">
        <f t="shared" si="5"/>
        <v>115.47282169058461</v>
      </c>
      <c r="O28" s="115">
        <v>106064</v>
      </c>
      <c r="P28" s="115">
        <f t="shared" si="6"/>
        <v>9236181</v>
      </c>
      <c r="Q28" s="115">
        <v>3199053</v>
      </c>
      <c r="R28" s="116">
        <f t="shared" si="7"/>
        <v>34.636101219757386</v>
      </c>
      <c r="S28" s="115">
        <v>2257234</v>
      </c>
      <c r="T28" s="116">
        <f t="shared" si="8"/>
        <v>24.439040334960954</v>
      </c>
      <c r="U28" s="115">
        <v>65846</v>
      </c>
      <c r="V28" s="116">
        <f t="shared" si="9"/>
        <v>0.71291370318533165</v>
      </c>
      <c r="W28" s="115">
        <v>2857044</v>
      </c>
      <c r="X28" s="115">
        <v>551411.58539999998</v>
      </c>
      <c r="Y28" s="115">
        <v>1007526.5845999999</v>
      </c>
      <c r="Z28" s="114"/>
      <c r="AA28" s="115">
        <v>13234</v>
      </c>
      <c r="AB28" s="115">
        <f t="shared" si="10"/>
        <v>13234</v>
      </c>
      <c r="AC28" s="115">
        <f t="shared" si="11"/>
        <v>13234</v>
      </c>
      <c r="AD28" s="115">
        <f t="shared" si="12"/>
        <v>13234</v>
      </c>
    </row>
    <row r="29" spans="1:30" x14ac:dyDescent="0.2">
      <c r="A29" s="117">
        <v>23</v>
      </c>
      <c r="B29" s="117" t="s">
        <v>56</v>
      </c>
      <c r="C29" s="118">
        <v>2405257</v>
      </c>
      <c r="D29" s="119">
        <f t="shared" si="0"/>
        <v>13.107381855436394</v>
      </c>
      <c r="E29" s="169"/>
      <c r="F29" s="119">
        <f t="shared" si="1"/>
        <v>51.031609695969578</v>
      </c>
      <c r="G29" s="118">
        <v>28894966</v>
      </c>
      <c r="H29" s="119">
        <f t="shared" si="2"/>
        <v>157.46232234719679</v>
      </c>
      <c r="I29" s="169"/>
      <c r="J29" s="119">
        <f t="shared" si="3"/>
        <v>74.09842748250513</v>
      </c>
      <c r="K29" s="118">
        <v>61593185</v>
      </c>
      <c r="L29" s="119">
        <f t="shared" si="4"/>
        <v>335.65036729444591</v>
      </c>
      <c r="M29" s="169"/>
      <c r="N29" s="119">
        <f t="shared" si="5"/>
        <v>115.70717866042305</v>
      </c>
      <c r="O29" s="118">
        <v>5283077</v>
      </c>
      <c r="P29" s="118">
        <f t="shared" si="6"/>
        <v>92893408</v>
      </c>
      <c r="Q29" s="118">
        <v>27147885</v>
      </c>
      <c r="R29" s="119">
        <f t="shared" si="7"/>
        <v>29.224770179601979</v>
      </c>
      <c r="S29" s="118">
        <v>24628633</v>
      </c>
      <c r="T29" s="119">
        <f t="shared" si="8"/>
        <v>26.512788722317087</v>
      </c>
      <c r="U29" s="118">
        <v>664546</v>
      </c>
      <c r="V29" s="119">
        <f t="shared" si="9"/>
        <v>0.71538553090871637</v>
      </c>
      <c r="W29" s="118">
        <v>14553683</v>
      </c>
      <c r="X29" s="118">
        <v>6191657.3448799998</v>
      </c>
      <c r="Y29" s="118">
        <v>7557827.9351199996</v>
      </c>
      <c r="Z29" s="117"/>
      <c r="AA29" s="118">
        <v>183504</v>
      </c>
      <c r="AB29" s="118">
        <f t="shared" si="10"/>
        <v>183504</v>
      </c>
      <c r="AC29" s="118">
        <f t="shared" si="11"/>
        <v>183504</v>
      </c>
      <c r="AD29" s="118">
        <f t="shared" si="12"/>
        <v>183504</v>
      </c>
    </row>
    <row r="30" spans="1:30" x14ac:dyDescent="0.2">
      <c r="A30" s="114">
        <v>24</v>
      </c>
      <c r="B30" s="114" t="s">
        <v>58</v>
      </c>
      <c r="C30" s="115">
        <v>14650042</v>
      </c>
      <c r="D30" s="116">
        <f t="shared" si="0"/>
        <v>61.614341590612774</v>
      </c>
      <c r="F30" s="116">
        <f t="shared" si="1"/>
        <v>239.88612420124019</v>
      </c>
      <c r="G30" s="115">
        <v>24046462</v>
      </c>
      <c r="H30" s="116">
        <f t="shared" si="2"/>
        <v>101.13328847205283</v>
      </c>
      <c r="J30" s="116">
        <f t="shared" si="3"/>
        <v>47.591179465714809</v>
      </c>
      <c r="K30" s="115">
        <v>57325568</v>
      </c>
      <c r="L30" s="116">
        <f t="shared" si="4"/>
        <v>241.09672372460781</v>
      </c>
      <c r="N30" s="116">
        <f t="shared" si="5"/>
        <v>83.112144078107988</v>
      </c>
      <c r="O30" s="115">
        <v>5163234</v>
      </c>
      <c r="P30" s="115">
        <f t="shared" si="6"/>
        <v>96022072</v>
      </c>
      <c r="Q30" s="115">
        <v>35058103</v>
      </c>
      <c r="R30" s="116">
        <f t="shared" si="7"/>
        <v>36.510462927731865</v>
      </c>
      <c r="S30" s="115">
        <v>26138407</v>
      </c>
      <c r="T30" s="116">
        <f t="shared" si="8"/>
        <v>27.221248672909287</v>
      </c>
      <c r="U30" s="115">
        <v>5980728</v>
      </c>
      <c r="V30" s="116">
        <f t="shared" si="9"/>
        <v>6.2284929656589796</v>
      </c>
      <c r="W30" s="115">
        <v>5961927</v>
      </c>
      <c r="X30" s="115">
        <v>7044621.129865</v>
      </c>
      <c r="Y30" s="115">
        <v>6837778.6401349995</v>
      </c>
      <c r="Z30" s="114"/>
      <c r="AA30" s="115">
        <v>237770</v>
      </c>
      <c r="AB30" s="115">
        <f t="shared" si="10"/>
        <v>237770</v>
      </c>
      <c r="AC30" s="115">
        <f t="shared" si="11"/>
        <v>237770</v>
      </c>
      <c r="AD30" s="115">
        <f t="shared" si="12"/>
        <v>237770</v>
      </c>
    </row>
    <row r="31" spans="1:30" x14ac:dyDescent="0.2">
      <c r="A31" s="117">
        <v>25</v>
      </c>
      <c r="B31" s="117" t="s">
        <v>60</v>
      </c>
      <c r="C31" s="118">
        <v>0</v>
      </c>
      <c r="D31" s="119">
        <f t="shared" si="0"/>
        <v>0</v>
      </c>
      <c r="E31" s="169"/>
      <c r="F31" s="119">
        <f t="shared" si="1"/>
        <v>0</v>
      </c>
      <c r="G31" s="118">
        <v>0</v>
      </c>
      <c r="H31" s="119">
        <f t="shared" si="2"/>
        <v>0</v>
      </c>
      <c r="I31" s="169"/>
      <c r="J31" s="119">
        <f t="shared" si="3"/>
        <v>0</v>
      </c>
      <c r="K31" s="118">
        <v>0</v>
      </c>
      <c r="L31" s="119">
        <f t="shared" si="4"/>
        <v>0</v>
      </c>
      <c r="M31" s="169"/>
      <c r="N31" s="119">
        <f t="shared" si="5"/>
        <v>0</v>
      </c>
      <c r="O31" s="118">
        <v>0</v>
      </c>
      <c r="P31" s="118">
        <f t="shared" si="6"/>
        <v>0</v>
      </c>
      <c r="Q31" s="118">
        <v>0</v>
      </c>
      <c r="R31" s="119">
        <f t="shared" si="7"/>
        <v>0</v>
      </c>
      <c r="S31" s="118">
        <v>0</v>
      </c>
      <c r="T31" s="119">
        <f t="shared" si="8"/>
        <v>0</v>
      </c>
      <c r="U31" s="118">
        <v>0</v>
      </c>
      <c r="V31" s="119">
        <f t="shared" si="9"/>
        <v>0</v>
      </c>
      <c r="W31" s="118">
        <v>0</v>
      </c>
      <c r="X31" s="118">
        <v>0</v>
      </c>
      <c r="Y31" s="118">
        <v>0</v>
      </c>
      <c r="Z31" s="117"/>
      <c r="AA31" s="118">
        <v>0</v>
      </c>
      <c r="AB31" s="118">
        <f t="shared" si="10"/>
        <v>0</v>
      </c>
      <c r="AC31" s="118">
        <f t="shared" si="11"/>
        <v>0</v>
      </c>
      <c r="AD31" s="118">
        <f t="shared" si="12"/>
        <v>0</v>
      </c>
    </row>
    <row r="32" spans="1:30" x14ac:dyDescent="0.2">
      <c r="A32" s="114">
        <v>26</v>
      </c>
      <c r="B32" s="114" t="s">
        <v>62</v>
      </c>
      <c r="C32" s="115">
        <v>0</v>
      </c>
      <c r="D32" s="116">
        <f t="shared" si="0"/>
        <v>0</v>
      </c>
      <c r="F32" s="116">
        <f t="shared" si="1"/>
        <v>0</v>
      </c>
      <c r="G32" s="115">
        <v>0</v>
      </c>
      <c r="H32" s="116">
        <f t="shared" si="2"/>
        <v>0</v>
      </c>
      <c r="J32" s="116">
        <f t="shared" si="3"/>
        <v>0</v>
      </c>
      <c r="K32" s="115">
        <v>0</v>
      </c>
      <c r="L32" s="116">
        <f t="shared" si="4"/>
        <v>0</v>
      </c>
      <c r="N32" s="116">
        <f t="shared" si="5"/>
        <v>0</v>
      </c>
      <c r="O32" s="115">
        <v>0</v>
      </c>
      <c r="P32" s="115">
        <f t="shared" si="6"/>
        <v>0</v>
      </c>
      <c r="Q32" s="115">
        <v>0</v>
      </c>
      <c r="R32" s="116">
        <f t="shared" si="7"/>
        <v>0</v>
      </c>
      <c r="S32" s="115">
        <v>0</v>
      </c>
      <c r="T32" s="116">
        <f t="shared" si="8"/>
        <v>0</v>
      </c>
      <c r="U32" s="115">
        <v>0</v>
      </c>
      <c r="V32" s="116">
        <f t="shared" si="9"/>
        <v>0</v>
      </c>
      <c r="W32" s="115">
        <v>0</v>
      </c>
      <c r="X32" s="115">
        <v>0</v>
      </c>
      <c r="Y32" s="115">
        <v>0</v>
      </c>
      <c r="Z32" s="114"/>
      <c r="AA32" s="115">
        <v>0</v>
      </c>
      <c r="AB32" s="115">
        <f t="shared" si="10"/>
        <v>0</v>
      </c>
      <c r="AC32" s="115">
        <f t="shared" si="11"/>
        <v>0</v>
      </c>
      <c r="AD32" s="115">
        <f t="shared" si="12"/>
        <v>0</v>
      </c>
    </row>
    <row r="33" spans="1:50" x14ac:dyDescent="0.2">
      <c r="A33" s="117">
        <v>27</v>
      </c>
      <c r="B33" s="117" t="s">
        <v>64</v>
      </c>
      <c r="C33" s="118">
        <v>310044</v>
      </c>
      <c r="D33" s="119">
        <f t="shared" si="0"/>
        <v>24.559885931558934</v>
      </c>
      <c r="E33" s="169"/>
      <c r="F33" s="119">
        <f t="shared" si="1"/>
        <v>95.620202940606376</v>
      </c>
      <c r="G33" s="118">
        <v>929430</v>
      </c>
      <c r="H33" s="119">
        <f t="shared" si="2"/>
        <v>73.624049429657788</v>
      </c>
      <c r="I33" s="169"/>
      <c r="J33" s="119">
        <f t="shared" si="3"/>
        <v>34.645915329528293</v>
      </c>
      <c r="K33" s="118">
        <v>796306</v>
      </c>
      <c r="L33" s="119">
        <f t="shared" si="4"/>
        <v>63.078738910012675</v>
      </c>
      <c r="M33" s="169"/>
      <c r="N33" s="119">
        <f t="shared" si="5"/>
        <v>21.744838152768466</v>
      </c>
      <c r="O33" s="118">
        <v>165940</v>
      </c>
      <c r="P33" s="118">
        <f t="shared" si="6"/>
        <v>2035780</v>
      </c>
      <c r="Q33" s="118">
        <v>684524</v>
      </c>
      <c r="R33" s="119">
        <f t="shared" si="7"/>
        <v>33.624654923420017</v>
      </c>
      <c r="S33" s="118">
        <v>66445</v>
      </c>
      <c r="T33" s="119">
        <f t="shared" si="8"/>
        <v>3.2638595526039156</v>
      </c>
      <c r="U33" s="118">
        <v>0</v>
      </c>
      <c r="V33" s="119">
        <f t="shared" si="9"/>
        <v>0</v>
      </c>
      <c r="W33" s="118">
        <v>287326</v>
      </c>
      <c r="X33" s="118">
        <v>339454.97529999993</v>
      </c>
      <c r="Y33" s="118">
        <v>55620.614700000006</v>
      </c>
      <c r="Z33" s="117"/>
      <c r="AA33" s="118">
        <v>12624</v>
      </c>
      <c r="AB33" s="118">
        <f t="shared" si="10"/>
        <v>12624</v>
      </c>
      <c r="AC33" s="118">
        <f t="shared" si="11"/>
        <v>12624</v>
      </c>
      <c r="AD33" s="118">
        <f t="shared" si="12"/>
        <v>12624</v>
      </c>
    </row>
    <row r="34" spans="1:50" x14ac:dyDescent="0.2">
      <c r="A34" s="114">
        <v>28</v>
      </c>
      <c r="B34" s="114" t="s">
        <v>66</v>
      </c>
      <c r="C34" s="115">
        <v>0</v>
      </c>
      <c r="D34" s="116">
        <f t="shared" si="0"/>
        <v>0</v>
      </c>
      <c r="F34" s="116">
        <f t="shared" si="1"/>
        <v>0</v>
      </c>
      <c r="G34" s="115">
        <v>0</v>
      </c>
      <c r="H34" s="116">
        <f t="shared" si="2"/>
        <v>0</v>
      </c>
      <c r="J34" s="116">
        <f t="shared" si="3"/>
        <v>0</v>
      </c>
      <c r="K34" s="115">
        <v>0</v>
      </c>
      <c r="L34" s="116">
        <f t="shared" si="4"/>
        <v>0</v>
      </c>
      <c r="N34" s="116">
        <f t="shared" si="5"/>
        <v>0</v>
      </c>
      <c r="O34" s="115">
        <v>0</v>
      </c>
      <c r="P34" s="115">
        <f t="shared" si="6"/>
        <v>0</v>
      </c>
      <c r="Q34" s="115">
        <v>0</v>
      </c>
      <c r="R34" s="116">
        <f t="shared" si="7"/>
        <v>0</v>
      </c>
      <c r="S34" s="115">
        <v>0</v>
      </c>
      <c r="T34" s="116">
        <f t="shared" si="8"/>
        <v>0</v>
      </c>
      <c r="U34" s="115">
        <v>0</v>
      </c>
      <c r="V34" s="116">
        <f t="shared" si="9"/>
        <v>0</v>
      </c>
      <c r="W34" s="115">
        <v>0</v>
      </c>
      <c r="X34" s="115">
        <v>0</v>
      </c>
      <c r="Y34" s="115">
        <v>0</v>
      </c>
      <c r="Z34" s="114"/>
      <c r="AA34" s="115">
        <v>0</v>
      </c>
      <c r="AB34" s="115">
        <f t="shared" si="10"/>
        <v>0</v>
      </c>
      <c r="AC34" s="115">
        <f t="shared" si="11"/>
        <v>0</v>
      </c>
      <c r="AD34" s="115">
        <f t="shared" si="12"/>
        <v>0</v>
      </c>
    </row>
    <row r="35" spans="1:50" x14ac:dyDescent="0.2">
      <c r="A35" s="117">
        <v>29</v>
      </c>
      <c r="B35" s="117" t="s">
        <v>68</v>
      </c>
      <c r="C35" s="118">
        <v>106000</v>
      </c>
      <c r="D35" s="119">
        <f t="shared" si="0"/>
        <v>6.2964062964062961</v>
      </c>
      <c r="E35" s="169"/>
      <c r="F35" s="119">
        <f t="shared" si="1"/>
        <v>24.514106031951997</v>
      </c>
      <c r="G35" s="118">
        <v>10655175</v>
      </c>
      <c r="H35" s="119">
        <f t="shared" si="2"/>
        <v>632.91802791802797</v>
      </c>
      <c r="I35" s="169"/>
      <c r="J35" s="119">
        <f t="shared" si="3"/>
        <v>297.83779316201009</v>
      </c>
      <c r="K35" s="118">
        <v>4074944</v>
      </c>
      <c r="L35" s="119">
        <f t="shared" si="4"/>
        <v>242.05191565191566</v>
      </c>
      <c r="M35" s="169"/>
      <c r="N35" s="119">
        <f t="shared" si="5"/>
        <v>83.441422916319567</v>
      </c>
      <c r="O35" s="118">
        <v>55274</v>
      </c>
      <c r="P35" s="118">
        <f t="shared" si="6"/>
        <v>14836119</v>
      </c>
      <c r="Q35" s="118">
        <v>5194880</v>
      </c>
      <c r="R35" s="119">
        <f t="shared" si="7"/>
        <v>35.015087166664003</v>
      </c>
      <c r="S35" s="118">
        <v>2098113</v>
      </c>
      <c r="T35" s="119">
        <f t="shared" si="8"/>
        <v>14.141926200511062</v>
      </c>
      <c r="U35" s="118">
        <v>123745</v>
      </c>
      <c r="V35" s="119">
        <f t="shared" si="9"/>
        <v>0.83407931683481362</v>
      </c>
      <c r="W35" s="118">
        <v>7074704</v>
      </c>
      <c r="X35" s="118">
        <v>465752.86524800002</v>
      </c>
      <c r="Y35" s="118">
        <v>473688.62475199992</v>
      </c>
      <c r="Z35" s="117"/>
      <c r="AA35" s="118">
        <v>16835</v>
      </c>
      <c r="AB35" s="118">
        <f t="shared" si="10"/>
        <v>16835</v>
      </c>
      <c r="AC35" s="118">
        <f t="shared" si="11"/>
        <v>16835</v>
      </c>
      <c r="AD35" s="118">
        <f t="shared" si="12"/>
        <v>16835</v>
      </c>
    </row>
    <row r="36" spans="1:50" x14ac:dyDescent="0.2">
      <c r="A36" s="114">
        <v>30</v>
      </c>
      <c r="B36" s="114" t="s">
        <v>70</v>
      </c>
      <c r="C36" s="115">
        <v>7133451</v>
      </c>
      <c r="D36" s="116">
        <f t="shared" si="0"/>
        <v>31.429463314050061</v>
      </c>
      <c r="F36" s="116">
        <f t="shared" si="1"/>
        <v>122.36586394491653</v>
      </c>
      <c r="G36" s="115">
        <v>83210566</v>
      </c>
      <c r="H36" s="116">
        <f t="shared" si="2"/>
        <v>366.61966717628553</v>
      </c>
      <c r="J36" s="116">
        <f t="shared" si="3"/>
        <v>172.52343555572983</v>
      </c>
      <c r="K36" s="115">
        <v>93761462</v>
      </c>
      <c r="L36" s="116">
        <f t="shared" si="4"/>
        <v>413.10614318381084</v>
      </c>
      <c r="N36" s="116">
        <f t="shared" si="5"/>
        <v>142.40814541744865</v>
      </c>
      <c r="O36" s="115">
        <v>4741175</v>
      </c>
      <c r="P36" s="115">
        <f t="shared" si="6"/>
        <v>184105479</v>
      </c>
      <c r="Q36" s="115">
        <v>68072528</v>
      </c>
      <c r="R36" s="116">
        <f t="shared" si="7"/>
        <v>36.974743157969783</v>
      </c>
      <c r="S36" s="115">
        <v>31381712</v>
      </c>
      <c r="T36" s="116">
        <f t="shared" si="8"/>
        <v>17.04550683143982</v>
      </c>
      <c r="U36" s="115">
        <v>4752078</v>
      </c>
      <c r="V36" s="116">
        <f t="shared" si="9"/>
        <v>2.581171416413957</v>
      </c>
      <c r="W36" s="115">
        <v>23575899</v>
      </c>
      <c r="X36" s="115">
        <v>6867830.8649009997</v>
      </c>
      <c r="Y36" s="115">
        <v>6605105.105099</v>
      </c>
      <c r="Z36" s="114"/>
      <c r="AA36" s="115">
        <v>226967</v>
      </c>
      <c r="AB36" s="115">
        <f t="shared" si="10"/>
        <v>226967</v>
      </c>
      <c r="AC36" s="115">
        <f t="shared" si="11"/>
        <v>226967</v>
      </c>
      <c r="AD36" s="115">
        <f t="shared" si="12"/>
        <v>226967</v>
      </c>
    </row>
    <row r="37" spans="1:50" x14ac:dyDescent="0.2">
      <c r="A37" s="117">
        <v>31</v>
      </c>
      <c r="B37" s="117" t="s">
        <v>72</v>
      </c>
      <c r="C37" s="118">
        <v>1394168</v>
      </c>
      <c r="D37" s="119">
        <f t="shared" si="0"/>
        <v>13.99289399201076</v>
      </c>
      <c r="E37" s="169"/>
      <c r="F37" s="119">
        <f t="shared" si="1"/>
        <v>54.479217329065634</v>
      </c>
      <c r="G37" s="118">
        <v>20084142</v>
      </c>
      <c r="H37" s="119">
        <f t="shared" si="2"/>
        <v>201.5791998715298</v>
      </c>
      <c r="I37" s="169"/>
      <c r="J37" s="119">
        <f t="shared" si="3"/>
        <v>94.858893867494558</v>
      </c>
      <c r="K37" s="118">
        <v>52838315</v>
      </c>
      <c r="L37" s="119">
        <f t="shared" si="4"/>
        <v>530.32413633900069</v>
      </c>
      <c r="M37" s="169"/>
      <c r="N37" s="119">
        <f t="shared" si="5"/>
        <v>182.81615505423187</v>
      </c>
      <c r="O37" s="118">
        <v>1003927</v>
      </c>
      <c r="P37" s="118">
        <f t="shared" si="6"/>
        <v>74316625</v>
      </c>
      <c r="Q37" s="118">
        <v>32765093</v>
      </c>
      <c r="R37" s="119">
        <f t="shared" si="7"/>
        <v>44.088510477971788</v>
      </c>
      <c r="S37" s="118">
        <v>19874568</v>
      </c>
      <c r="T37" s="119">
        <f t="shared" si="8"/>
        <v>26.743098196399529</v>
      </c>
      <c r="U37" s="118">
        <v>742203</v>
      </c>
      <c r="V37" s="119">
        <f t="shared" si="9"/>
        <v>0.99870385664042205</v>
      </c>
      <c r="W37" s="118">
        <v>11216246</v>
      </c>
      <c r="X37" s="118">
        <v>4656626.5451020002</v>
      </c>
      <c r="Y37" s="118">
        <v>4407049.8948979992</v>
      </c>
      <c r="Z37" s="117"/>
      <c r="AA37" s="118">
        <v>99634</v>
      </c>
      <c r="AB37" s="118">
        <f t="shared" si="10"/>
        <v>99634</v>
      </c>
      <c r="AC37" s="118">
        <f t="shared" si="11"/>
        <v>99634</v>
      </c>
      <c r="AD37" s="118">
        <f t="shared" si="12"/>
        <v>99634</v>
      </c>
    </row>
    <row r="38" spans="1:50" x14ac:dyDescent="0.2">
      <c r="A38" s="114">
        <v>32</v>
      </c>
      <c r="B38" s="114" t="s">
        <v>74</v>
      </c>
      <c r="C38" s="115">
        <v>385470</v>
      </c>
      <c r="D38" s="116">
        <f t="shared" si="0"/>
        <v>15.465816080885894</v>
      </c>
      <c r="F38" s="116">
        <f t="shared" si="1"/>
        <v>60.213816807516963</v>
      </c>
      <c r="G38" s="115">
        <v>3135669</v>
      </c>
      <c r="H38" s="116">
        <f t="shared" si="2"/>
        <v>125.80922002888782</v>
      </c>
      <c r="J38" s="116">
        <f t="shared" si="3"/>
        <v>59.203149223126104</v>
      </c>
      <c r="K38" s="115">
        <v>5269897</v>
      </c>
      <c r="L38" s="116">
        <f t="shared" si="4"/>
        <v>211.43865350666024</v>
      </c>
      <c r="N38" s="116">
        <f t="shared" si="5"/>
        <v>72.888256474192303</v>
      </c>
      <c r="O38" s="115">
        <v>362173</v>
      </c>
      <c r="P38" s="115">
        <f t="shared" si="6"/>
        <v>8791036</v>
      </c>
      <c r="Q38" s="115">
        <v>4314827</v>
      </c>
      <c r="R38" s="116">
        <f t="shared" si="7"/>
        <v>49.082121834104647</v>
      </c>
      <c r="S38" s="115">
        <v>427488</v>
      </c>
      <c r="T38" s="116">
        <f t="shared" si="8"/>
        <v>4.8627715777753613</v>
      </c>
      <c r="U38" s="115">
        <v>15299</v>
      </c>
      <c r="V38" s="116">
        <f t="shared" si="9"/>
        <v>0.17402954555071778</v>
      </c>
      <c r="W38" s="115">
        <v>1401408</v>
      </c>
      <c r="X38" s="115">
        <v>318293.05999999994</v>
      </c>
      <c r="Y38" s="115">
        <v>0</v>
      </c>
      <c r="Z38" s="114"/>
      <c r="AA38" s="115">
        <v>24924</v>
      </c>
      <c r="AB38" s="115">
        <f t="shared" si="10"/>
        <v>24924</v>
      </c>
      <c r="AC38" s="115">
        <f t="shared" si="11"/>
        <v>24924</v>
      </c>
      <c r="AD38" s="115">
        <f t="shared" si="12"/>
        <v>24924</v>
      </c>
    </row>
    <row r="39" spans="1:50" x14ac:dyDescent="0.2">
      <c r="A39" s="117">
        <v>33</v>
      </c>
      <c r="B39" s="117" t="s">
        <v>76</v>
      </c>
      <c r="C39" s="118">
        <v>274363</v>
      </c>
      <c r="D39" s="119">
        <f t="shared" si="0"/>
        <v>10.645365304776316</v>
      </c>
      <c r="E39" s="169"/>
      <c r="F39" s="119">
        <f t="shared" si="1"/>
        <v>41.446120460665739</v>
      </c>
      <c r="G39" s="118">
        <v>7100428</v>
      </c>
      <c r="H39" s="119">
        <f t="shared" si="2"/>
        <v>275.49870019012144</v>
      </c>
      <c r="I39" s="169"/>
      <c r="J39" s="119">
        <f t="shared" si="3"/>
        <v>129.64384211576794</v>
      </c>
      <c r="K39" s="118">
        <v>5430928</v>
      </c>
      <c r="L39" s="119">
        <f t="shared" si="4"/>
        <v>210.72160788421991</v>
      </c>
      <c r="M39" s="169"/>
      <c r="N39" s="119">
        <f t="shared" si="5"/>
        <v>72.64107269598837</v>
      </c>
      <c r="O39" s="118">
        <v>283039</v>
      </c>
      <c r="P39" s="118">
        <f t="shared" si="6"/>
        <v>12805719</v>
      </c>
      <c r="Q39" s="118">
        <v>5321130</v>
      </c>
      <c r="R39" s="119">
        <f t="shared" si="7"/>
        <v>41.552762480576064</v>
      </c>
      <c r="S39" s="118">
        <v>2254224</v>
      </c>
      <c r="T39" s="119">
        <f t="shared" si="8"/>
        <v>17.60325991847861</v>
      </c>
      <c r="U39" s="118">
        <v>71995</v>
      </c>
      <c r="V39" s="119">
        <f t="shared" si="9"/>
        <v>0.56220974394331158</v>
      </c>
      <c r="W39" s="118">
        <v>4624611</v>
      </c>
      <c r="X39" s="118">
        <v>723535.77844300005</v>
      </c>
      <c r="Y39" s="118">
        <v>839612.43155699992</v>
      </c>
      <c r="Z39" s="117"/>
      <c r="AA39" s="118">
        <v>25773</v>
      </c>
      <c r="AB39" s="118">
        <f t="shared" si="10"/>
        <v>25773</v>
      </c>
      <c r="AC39" s="118">
        <f t="shared" si="11"/>
        <v>25773</v>
      </c>
      <c r="AD39" s="118">
        <f t="shared" si="12"/>
        <v>25773</v>
      </c>
    </row>
    <row r="40" spans="1:50" x14ac:dyDescent="0.2">
      <c r="A40" s="114">
        <v>34</v>
      </c>
      <c r="B40" s="114" t="s">
        <v>78</v>
      </c>
      <c r="C40" s="115">
        <v>1894948</v>
      </c>
      <c r="D40" s="116">
        <f t="shared" si="0"/>
        <v>19.106343076659375</v>
      </c>
      <c r="F40" s="116">
        <f t="shared" si="1"/>
        <v>74.387658295082872</v>
      </c>
      <c r="G40" s="115">
        <v>24229558</v>
      </c>
      <c r="H40" s="116">
        <f t="shared" si="2"/>
        <v>244.30129362062533</v>
      </c>
      <c r="J40" s="116">
        <f t="shared" si="3"/>
        <v>114.96300460573237</v>
      </c>
      <c r="K40" s="115">
        <v>22124522</v>
      </c>
      <c r="L40" s="116">
        <f t="shared" si="4"/>
        <v>223.07667953901532</v>
      </c>
      <c r="N40" s="116">
        <f t="shared" si="5"/>
        <v>76.900178666427138</v>
      </c>
      <c r="O40" s="115">
        <v>8308748</v>
      </c>
      <c r="P40" s="115">
        <f t="shared" si="6"/>
        <v>48249028</v>
      </c>
      <c r="Q40" s="115">
        <v>11701906</v>
      </c>
      <c r="R40" s="116">
        <f t="shared" si="7"/>
        <v>24.253143503740635</v>
      </c>
      <c r="S40" s="115">
        <v>7748133</v>
      </c>
      <c r="T40" s="116">
        <f t="shared" si="8"/>
        <v>16.058630238105522</v>
      </c>
      <c r="U40" s="115">
        <v>0</v>
      </c>
      <c r="V40" s="116">
        <f t="shared" si="9"/>
        <v>0</v>
      </c>
      <c r="W40" s="115">
        <v>16125863</v>
      </c>
      <c r="X40" s="115">
        <v>1710320.416793</v>
      </c>
      <c r="Y40" s="115">
        <v>2347272.583207</v>
      </c>
      <c r="Z40" s="114"/>
      <c r="AA40" s="115">
        <v>99179</v>
      </c>
      <c r="AB40" s="115">
        <f t="shared" si="10"/>
        <v>99179</v>
      </c>
      <c r="AC40" s="115">
        <f t="shared" si="11"/>
        <v>99179</v>
      </c>
      <c r="AD40" s="115">
        <f t="shared" si="12"/>
        <v>99179</v>
      </c>
    </row>
    <row r="41" spans="1:50" x14ac:dyDescent="0.2">
      <c r="A41" s="117">
        <v>35</v>
      </c>
      <c r="B41" s="117" t="s">
        <v>80</v>
      </c>
      <c r="C41" s="118">
        <v>3557010</v>
      </c>
      <c r="D41" s="119">
        <f t="shared" si="0"/>
        <v>7.8109950920649558</v>
      </c>
      <c r="E41" s="169"/>
      <c r="F41" s="119">
        <f t="shared" si="1"/>
        <v>30.410928534142538</v>
      </c>
      <c r="G41" s="118">
        <v>82765870</v>
      </c>
      <c r="H41" s="119">
        <f t="shared" si="2"/>
        <v>181.74922318477772</v>
      </c>
      <c r="I41" s="169"/>
      <c r="J41" s="119">
        <f t="shared" si="3"/>
        <v>85.527327638824474</v>
      </c>
      <c r="K41" s="118">
        <v>75487141</v>
      </c>
      <c r="L41" s="119">
        <f t="shared" si="4"/>
        <v>165.76554124531989</v>
      </c>
      <c r="M41" s="169"/>
      <c r="N41" s="119">
        <f t="shared" si="5"/>
        <v>57.143578454029409</v>
      </c>
      <c r="O41" s="118">
        <v>11988542</v>
      </c>
      <c r="P41" s="118">
        <f t="shared" si="6"/>
        <v>161810021</v>
      </c>
      <c r="Q41" s="118">
        <v>44026264</v>
      </c>
      <c r="R41" s="119">
        <f t="shared" si="7"/>
        <v>27.208613983184637</v>
      </c>
      <c r="S41" s="118">
        <v>32465762</v>
      </c>
      <c r="T41" s="119">
        <f t="shared" si="8"/>
        <v>20.064123222627849</v>
      </c>
      <c r="U41" s="118">
        <v>199500</v>
      </c>
      <c r="V41" s="119">
        <f t="shared" si="9"/>
        <v>0.12329273475590241</v>
      </c>
      <c r="W41" s="118">
        <v>26468757</v>
      </c>
      <c r="X41" s="118">
        <v>4284795.8775049997</v>
      </c>
      <c r="Y41" s="118">
        <v>3664477.7224949999</v>
      </c>
      <c r="Z41" s="117"/>
      <c r="AA41" s="118">
        <v>455385</v>
      </c>
      <c r="AB41" s="118">
        <f t="shared" si="10"/>
        <v>455385</v>
      </c>
      <c r="AC41" s="118">
        <f t="shared" si="11"/>
        <v>455385</v>
      </c>
      <c r="AD41" s="118">
        <f t="shared" si="12"/>
        <v>455385</v>
      </c>
    </row>
    <row r="42" spans="1:50" x14ac:dyDescent="0.2">
      <c r="A42" s="114">
        <v>36</v>
      </c>
      <c r="B42" s="114" t="s">
        <v>82</v>
      </c>
      <c r="C42" s="115">
        <v>378139</v>
      </c>
      <c r="D42" s="116">
        <f t="shared" si="0"/>
        <v>16.778586324710478</v>
      </c>
      <c r="F42" s="116">
        <f t="shared" si="1"/>
        <v>65.324889288826654</v>
      </c>
      <c r="G42" s="115">
        <v>5822398</v>
      </c>
      <c r="H42" s="116">
        <f t="shared" si="2"/>
        <v>258.34840484536539</v>
      </c>
      <c r="J42" s="116">
        <f t="shared" si="3"/>
        <v>121.57327706272065</v>
      </c>
      <c r="K42" s="115">
        <v>6014392</v>
      </c>
      <c r="L42" s="116">
        <f t="shared" si="4"/>
        <v>266.86746239517237</v>
      </c>
      <c r="N42" s="116">
        <f t="shared" si="5"/>
        <v>91.995970089090065</v>
      </c>
      <c r="O42" s="115">
        <v>203856</v>
      </c>
      <c r="P42" s="115">
        <f t="shared" si="6"/>
        <v>12214929</v>
      </c>
      <c r="Q42" s="115">
        <v>5262096</v>
      </c>
      <c r="R42" s="116">
        <f t="shared" si="7"/>
        <v>43.07921888043721</v>
      </c>
      <c r="S42" s="115">
        <v>1916439</v>
      </c>
      <c r="T42" s="116">
        <f t="shared" si="8"/>
        <v>15.689317555591195</v>
      </c>
      <c r="U42" s="115">
        <v>60751</v>
      </c>
      <c r="V42" s="116">
        <f t="shared" si="9"/>
        <v>0.49735041439864286</v>
      </c>
      <c r="W42" s="115">
        <v>3902314</v>
      </c>
      <c r="X42" s="115">
        <v>642250.08535299997</v>
      </c>
      <c r="Y42" s="115">
        <v>860599.71464700007</v>
      </c>
      <c r="Z42" s="114"/>
      <c r="AA42" s="115">
        <v>22537</v>
      </c>
      <c r="AB42" s="115">
        <f t="shared" si="10"/>
        <v>22537</v>
      </c>
      <c r="AC42" s="115">
        <f t="shared" si="11"/>
        <v>22537</v>
      </c>
      <c r="AD42" s="115">
        <f t="shared" si="12"/>
        <v>22537</v>
      </c>
    </row>
    <row r="43" spans="1:50" x14ac:dyDescent="0.2">
      <c r="A43" s="117">
        <v>37</v>
      </c>
      <c r="B43" s="117" t="s">
        <v>84</v>
      </c>
      <c r="C43" s="118">
        <v>245338</v>
      </c>
      <c r="D43" s="119">
        <f t="shared" si="0"/>
        <v>15.121918145956608</v>
      </c>
      <c r="E43" s="169"/>
      <c r="F43" s="119">
        <f t="shared" si="1"/>
        <v>58.874902187944599</v>
      </c>
      <c r="G43" s="118">
        <v>1265942</v>
      </c>
      <c r="H43" s="119">
        <f t="shared" si="2"/>
        <v>78.028969428007883</v>
      </c>
      <c r="I43" s="169"/>
      <c r="J43" s="119">
        <f t="shared" si="3"/>
        <v>36.718777206570159</v>
      </c>
      <c r="K43" s="118">
        <v>3508563</v>
      </c>
      <c r="L43" s="119">
        <f t="shared" si="4"/>
        <v>216.25758136094674</v>
      </c>
      <c r="M43" s="169"/>
      <c r="N43" s="119">
        <f t="shared" si="5"/>
        <v>74.549462897656412</v>
      </c>
      <c r="O43" s="118">
        <v>0</v>
      </c>
      <c r="P43" s="118">
        <f t="shared" si="6"/>
        <v>5019843</v>
      </c>
      <c r="Q43" s="118">
        <v>1413211</v>
      </c>
      <c r="R43" s="119">
        <f t="shared" si="7"/>
        <v>28.152494012262935</v>
      </c>
      <c r="S43" s="118">
        <v>898048</v>
      </c>
      <c r="T43" s="119">
        <f t="shared" si="8"/>
        <v>17.889961897214711</v>
      </c>
      <c r="U43" s="118">
        <v>0</v>
      </c>
      <c r="V43" s="119">
        <f t="shared" si="9"/>
        <v>0</v>
      </c>
      <c r="W43" s="118">
        <v>391275</v>
      </c>
      <c r="X43" s="118">
        <v>167116.138164</v>
      </c>
      <c r="Y43" s="118">
        <v>174649.13183600002</v>
      </c>
      <c r="Z43" s="117"/>
      <c r="AA43" s="118">
        <v>16224</v>
      </c>
      <c r="AB43" s="118">
        <f t="shared" si="10"/>
        <v>16224</v>
      </c>
      <c r="AC43" s="118">
        <f t="shared" si="11"/>
        <v>16224</v>
      </c>
      <c r="AD43" s="118">
        <f t="shared" si="12"/>
        <v>16224</v>
      </c>
    </row>
    <row r="44" spans="1:50" x14ac:dyDescent="0.2">
      <c r="A44" s="114">
        <v>38</v>
      </c>
      <c r="B44" s="114" t="s">
        <v>86</v>
      </c>
      <c r="C44" s="121">
        <v>384193</v>
      </c>
      <c r="D44" s="116">
        <f t="shared" si="0"/>
        <v>13.519829679417251</v>
      </c>
      <c r="F44" s="116">
        <f t="shared" si="1"/>
        <v>52.637412945274733</v>
      </c>
      <c r="G44" s="121">
        <v>3803132</v>
      </c>
      <c r="H44" s="116">
        <f t="shared" si="2"/>
        <v>133.83298729633671</v>
      </c>
      <c r="J44" s="116">
        <f t="shared" si="3"/>
        <v>62.978963831605014</v>
      </c>
      <c r="K44" s="121">
        <v>12922303</v>
      </c>
      <c r="L44" s="116">
        <f t="shared" si="4"/>
        <v>454.73846641095122</v>
      </c>
      <c r="N44" s="116">
        <f t="shared" si="5"/>
        <v>156.75986116416615</v>
      </c>
      <c r="O44" s="121">
        <v>326172</v>
      </c>
      <c r="P44" s="121">
        <f t="shared" si="6"/>
        <v>17109628</v>
      </c>
      <c r="Q44" s="121">
        <v>6118920</v>
      </c>
      <c r="R44" s="116">
        <f t="shared" si="7"/>
        <v>35.763021849452251</v>
      </c>
      <c r="S44" s="121">
        <v>4142763</v>
      </c>
      <c r="T44" s="116">
        <f t="shared" si="8"/>
        <v>24.213051271482932</v>
      </c>
      <c r="U44" s="121">
        <v>0</v>
      </c>
      <c r="V44" s="116">
        <f t="shared" si="9"/>
        <v>0</v>
      </c>
      <c r="W44" s="121">
        <v>1528757</v>
      </c>
      <c r="X44" s="121">
        <v>720237.62096600002</v>
      </c>
      <c r="Y44" s="121">
        <v>472469.13903399999</v>
      </c>
      <c r="Z44" s="114"/>
      <c r="AA44" s="121">
        <v>28417</v>
      </c>
      <c r="AB44" s="121">
        <f t="shared" si="10"/>
        <v>28417</v>
      </c>
      <c r="AC44" s="121">
        <f t="shared" si="11"/>
        <v>28417</v>
      </c>
      <c r="AD44" s="121">
        <f t="shared" si="12"/>
        <v>28417</v>
      </c>
    </row>
    <row r="45" spans="1:50" ht="13.5" thickBot="1" x14ac:dyDescent="0.25">
      <c r="A45" s="129">
        <f>A44</f>
        <v>38</v>
      </c>
      <c r="B45" s="130" t="s">
        <v>255</v>
      </c>
      <c r="C45" s="131">
        <f>SUM(C7:C44)</f>
        <v>62059736</v>
      </c>
      <c r="D45" s="253">
        <f>IF(C45=0,0,IF(ISNONTEXT(E45),C45/$AA45,C45/AB45))</f>
        <v>25.684829331322465</v>
      </c>
      <c r="E45" s="170"/>
      <c r="F45" s="254">
        <f t="shared" si="1"/>
        <v>100</v>
      </c>
      <c r="G45" s="131">
        <f>SUM(G7:G44)</f>
        <v>513453242</v>
      </c>
      <c r="H45" s="253">
        <f>IF(G45=0,0,IF(ISNONTEXT(I45),G45/$AA45,G45/AC45))</f>
        <v>212.50426992445168</v>
      </c>
      <c r="I45" s="170"/>
      <c r="J45" s="254">
        <f t="shared" si="3"/>
        <v>100</v>
      </c>
      <c r="K45" s="131">
        <f>SUM(K7:K44)</f>
        <v>700906459</v>
      </c>
      <c r="L45" s="253">
        <f>IF(K45=0,0,IF(ISNONTEXT(M45),K45/$AA45,K45/AD45))</f>
        <v>290.08603543908993</v>
      </c>
      <c r="M45" s="170"/>
      <c r="N45" s="254">
        <f t="shared" si="5"/>
        <v>100</v>
      </c>
      <c r="O45" s="131">
        <f>SUM(O7:O44)</f>
        <v>55876624</v>
      </c>
      <c r="P45" s="131">
        <f t="shared" si="6"/>
        <v>1276419437</v>
      </c>
      <c r="Q45" s="131">
        <f>SUM(Q7:Q44)</f>
        <v>407339822</v>
      </c>
      <c r="R45" s="254">
        <f t="shared" si="7"/>
        <v>31.912693444827255</v>
      </c>
      <c r="S45" s="131">
        <f>SUM(S7:S44)</f>
        <v>251667110</v>
      </c>
      <c r="T45" s="254">
        <f t="shared" si="8"/>
        <v>19.716646637056812</v>
      </c>
      <c r="U45" s="131">
        <f>SUM(U7:U44)</f>
        <v>25226243</v>
      </c>
      <c r="V45" s="254">
        <f t="shared" si="9"/>
        <v>1.9763286478377249</v>
      </c>
      <c r="W45" s="131">
        <f>SUM(W7:W44)</f>
        <v>218689645</v>
      </c>
      <c r="X45" s="131">
        <f>SUM(X7:X44)</f>
        <v>62984076.918084003</v>
      </c>
      <c r="Y45" s="131">
        <f>SUM(Y7:Y44)</f>
        <v>57905135.58191599</v>
      </c>
      <c r="Z45" s="129"/>
      <c r="AA45" s="132">
        <f>SUM(AA7:AA44)</f>
        <v>2416202</v>
      </c>
      <c r="AB45" s="132">
        <f>SUM(AB7:AB44)</f>
        <v>2416202</v>
      </c>
      <c r="AC45" s="132">
        <f>SUM(AC7:AC44)</f>
        <v>2416202</v>
      </c>
      <c r="AD45" s="132">
        <f>SUM(AD7:AD44)</f>
        <v>2416202</v>
      </c>
    </row>
    <row r="48" spans="1:50" s="319" customFormat="1" ht="15.75" x14ac:dyDescent="0.2">
      <c r="A48" s="319" t="str">
        <f>A1</f>
        <v>COMPARATIVE REPORT</v>
      </c>
      <c r="Z48" s="322"/>
      <c r="AA48" s="322"/>
      <c r="AB48" s="322"/>
      <c r="AC48" s="322"/>
      <c r="AD48" s="322"/>
      <c r="AE48" s="322"/>
      <c r="AF48" s="322"/>
      <c r="AG48" s="322"/>
      <c r="AH48" s="322"/>
      <c r="AI48" s="322"/>
      <c r="AJ48" s="322"/>
      <c r="AK48" s="322"/>
      <c r="AL48" s="322"/>
      <c r="AM48" s="322"/>
      <c r="AN48" s="322"/>
      <c r="AO48" s="322"/>
      <c r="AP48" s="322"/>
      <c r="AQ48" s="322"/>
      <c r="AR48" s="322"/>
      <c r="AS48" s="322"/>
      <c r="AT48" s="322"/>
      <c r="AU48" s="322"/>
      <c r="AV48" s="322"/>
      <c r="AW48" s="322"/>
      <c r="AX48" s="322"/>
    </row>
    <row r="49" spans="1:50" s="321" customFormat="1" ht="15.75" x14ac:dyDescent="0.2">
      <c r="A49" s="321" t="str">
        <f>A2</f>
        <v>EXHIBIT C5: HEALTH AND HUMAN SERVICES EXPENDITURES BY ACTIVITY</v>
      </c>
      <c r="Z49" s="324"/>
      <c r="AA49" s="324"/>
      <c r="AB49" s="324"/>
      <c r="AC49" s="324"/>
      <c r="AD49" s="324"/>
      <c r="AE49" s="324"/>
      <c r="AF49" s="324"/>
      <c r="AG49" s="324"/>
      <c r="AH49" s="324"/>
      <c r="AI49" s="324"/>
      <c r="AJ49" s="324"/>
      <c r="AK49" s="324"/>
      <c r="AL49" s="324"/>
      <c r="AM49" s="324"/>
      <c r="AN49" s="324"/>
      <c r="AO49" s="324"/>
      <c r="AP49" s="324"/>
      <c r="AQ49" s="324"/>
      <c r="AR49" s="324"/>
      <c r="AS49" s="324"/>
      <c r="AT49" s="324"/>
      <c r="AU49" s="324"/>
      <c r="AV49" s="324"/>
      <c r="AW49" s="324"/>
      <c r="AX49" s="324"/>
    </row>
    <row r="50" spans="1:50" s="321" customFormat="1" ht="15.75" x14ac:dyDescent="0.2">
      <c r="A50" s="321" t="str">
        <f>A3</f>
        <v>FOR THE YEAR ENDED JUNE 30, 2023</v>
      </c>
      <c r="Z50" s="324"/>
      <c r="AA50" s="324"/>
      <c r="AB50" s="324"/>
      <c r="AC50" s="324"/>
      <c r="AD50" s="324"/>
      <c r="AE50" s="324"/>
      <c r="AF50" s="324"/>
      <c r="AG50" s="324"/>
      <c r="AH50" s="324"/>
      <c r="AI50" s="324"/>
      <c r="AJ50" s="324"/>
      <c r="AK50" s="324"/>
      <c r="AL50" s="324"/>
      <c r="AM50" s="324"/>
      <c r="AN50" s="324"/>
      <c r="AO50" s="324"/>
      <c r="AP50" s="324"/>
      <c r="AQ50" s="324"/>
      <c r="AR50" s="324"/>
      <c r="AS50" s="324"/>
      <c r="AT50" s="324"/>
      <c r="AU50" s="324"/>
      <c r="AV50" s="324"/>
      <c r="AW50" s="324"/>
      <c r="AX50" s="324"/>
    </row>
    <row r="51" spans="1:50" ht="13.5" thickBot="1" x14ac:dyDescent="0.25"/>
    <row r="52" spans="1:50" ht="15" x14ac:dyDescent="0.2">
      <c r="F52" s="75"/>
      <c r="J52" s="75"/>
      <c r="N52" s="75"/>
      <c r="O52" s="193" t="s">
        <v>378</v>
      </c>
      <c r="Q52" s="439" t="s">
        <v>346</v>
      </c>
      <c r="R52" s="440"/>
      <c r="S52" s="440"/>
      <c r="T52" s="440"/>
      <c r="U52" s="440"/>
      <c r="V52" s="440"/>
      <c r="W52" s="441"/>
      <c r="X52" s="439" t="s">
        <v>378</v>
      </c>
      <c r="Y52" s="441"/>
      <c r="AC52" s="75"/>
      <c r="AD52" s="75"/>
    </row>
    <row r="53" spans="1:50" ht="65.25" customHeight="1" thickBot="1" x14ac:dyDescent="0.3">
      <c r="A53" s="141" t="s">
        <v>1</v>
      </c>
      <c r="B53" s="217" t="s">
        <v>341</v>
      </c>
      <c r="C53" s="142" t="s">
        <v>389</v>
      </c>
      <c r="D53" s="142" t="s">
        <v>362</v>
      </c>
      <c r="E53" s="219"/>
      <c r="F53" s="142" t="s">
        <v>363</v>
      </c>
      <c r="G53" s="142" t="s">
        <v>390</v>
      </c>
      <c r="H53" s="142" t="s">
        <v>362</v>
      </c>
      <c r="I53" s="219"/>
      <c r="J53" s="142" t="s">
        <v>363</v>
      </c>
      <c r="K53" s="142" t="s">
        <v>415</v>
      </c>
      <c r="L53" s="142" t="s">
        <v>362</v>
      </c>
      <c r="M53" s="219"/>
      <c r="N53" s="142" t="s">
        <v>363</v>
      </c>
      <c r="O53" s="142" t="s">
        <v>417</v>
      </c>
      <c r="P53" s="142" t="s">
        <v>255</v>
      </c>
      <c r="Q53" s="142" t="s">
        <v>349</v>
      </c>
      <c r="R53" s="142" t="s">
        <v>364</v>
      </c>
      <c r="S53" s="142" t="s">
        <v>368</v>
      </c>
      <c r="T53" s="142" t="s">
        <v>364</v>
      </c>
      <c r="U53" s="142" t="s">
        <v>369</v>
      </c>
      <c r="V53" s="142" t="s">
        <v>364</v>
      </c>
      <c r="W53" s="142" t="s">
        <v>353</v>
      </c>
      <c r="X53" s="142" t="s">
        <v>384</v>
      </c>
      <c r="Y53" s="142" t="s">
        <v>416</v>
      </c>
      <c r="Z53" s="256"/>
      <c r="AA53" s="184" t="s">
        <v>253</v>
      </c>
      <c r="AB53" s="215" t="s">
        <v>354</v>
      </c>
      <c r="AC53" s="215" t="s">
        <v>354</v>
      </c>
      <c r="AD53" s="215" t="s">
        <v>354</v>
      </c>
    </row>
    <row r="54" spans="1:50" x14ac:dyDescent="0.2">
      <c r="A54" s="143">
        <v>1</v>
      </c>
      <c r="B54" s="143" t="s">
        <v>88</v>
      </c>
      <c r="C54" s="245">
        <v>0</v>
      </c>
      <c r="D54" s="247">
        <f t="shared" ref="D54:D85" si="13">IFERROR((C54/$AA54),0)</f>
        <v>0</v>
      </c>
      <c r="E54" s="171"/>
      <c r="F54" s="247">
        <f t="shared" ref="F54:F85" si="14">IF(D$149,D54/D$149*100,0)</f>
        <v>0</v>
      </c>
      <c r="G54" s="245">
        <v>0</v>
      </c>
      <c r="H54" s="247">
        <f t="shared" ref="H54:H85" si="15">IFERROR((G54/$AA54),0)</f>
        <v>0</v>
      </c>
      <c r="I54" s="171"/>
      <c r="J54" s="247">
        <f t="shared" ref="J54:J85" si="16">IF(H$149,H54/H$149*100,0)</f>
        <v>0</v>
      </c>
      <c r="K54" s="245">
        <v>0</v>
      </c>
      <c r="L54" s="247">
        <f t="shared" ref="L54:L85" si="17">IFERROR((K54/$AA54),0)</f>
        <v>0</v>
      </c>
      <c r="M54" s="171"/>
      <c r="N54" s="247">
        <f t="shared" ref="N54:N85" si="18">IF(L$149,L54/L$149*100,0)</f>
        <v>0</v>
      </c>
      <c r="O54" s="245">
        <v>0</v>
      </c>
      <c r="P54" s="245">
        <f t="shared" ref="P54:P85" si="19">(C54+G54+K54)</f>
        <v>0</v>
      </c>
      <c r="Q54" s="245">
        <v>0</v>
      </c>
      <c r="R54" s="247">
        <f t="shared" ref="R54:R85" si="20">IF($P54,Q54/$P54*100,0)</f>
        <v>0</v>
      </c>
      <c r="S54" s="245">
        <v>0</v>
      </c>
      <c r="T54" s="247">
        <f t="shared" ref="T54:T85" si="21">IF($P54,S54/$P54*100,0)</f>
        <v>0</v>
      </c>
      <c r="U54" s="245">
        <v>0</v>
      </c>
      <c r="V54" s="247">
        <f t="shared" ref="V54:V85" si="22">IF($P54,U54/$P54*100,0)</f>
        <v>0</v>
      </c>
      <c r="W54" s="245">
        <v>0</v>
      </c>
      <c r="X54" s="245">
        <v>0</v>
      </c>
      <c r="Y54" s="245">
        <v>0</v>
      </c>
      <c r="Z54" s="143"/>
      <c r="AA54" s="248">
        <v>0</v>
      </c>
      <c r="AB54" s="248">
        <f t="shared" ref="AB54:AB85" si="23">IF(C54,AA54,0)</f>
        <v>0</v>
      </c>
      <c r="AC54" s="248">
        <f t="shared" ref="AC54:AC85" si="24">IF(G54,AA54,0)</f>
        <v>0</v>
      </c>
      <c r="AD54" s="248">
        <f t="shared" ref="AD54:AD85" si="25">IF(K54,AA54,0)</f>
        <v>0</v>
      </c>
    </row>
    <row r="55" spans="1:50" x14ac:dyDescent="0.2">
      <c r="A55" s="114">
        <v>2</v>
      </c>
      <c r="B55" s="114" t="s">
        <v>89</v>
      </c>
      <c r="C55" s="115">
        <v>846659</v>
      </c>
      <c r="D55" s="116">
        <f t="shared" si="13"/>
        <v>7.3306982986276461</v>
      </c>
      <c r="F55" s="116">
        <f t="shared" si="14"/>
        <v>21.146721538084943</v>
      </c>
      <c r="G55" s="115">
        <v>17567663</v>
      </c>
      <c r="H55" s="116">
        <f t="shared" si="15"/>
        <v>152.1075630979696</v>
      </c>
      <c r="J55" s="116">
        <f t="shared" si="16"/>
        <v>99.223838405257098</v>
      </c>
      <c r="K55" s="115">
        <v>43755216</v>
      </c>
      <c r="L55" s="116">
        <f t="shared" si="17"/>
        <v>378.84943936966971</v>
      </c>
      <c r="N55" s="116">
        <f t="shared" si="18"/>
        <v>138.39593179804115</v>
      </c>
      <c r="O55" s="115">
        <v>1570279</v>
      </c>
      <c r="P55" s="115">
        <f t="shared" si="19"/>
        <v>62169538</v>
      </c>
      <c r="Q55" s="115">
        <v>19671631</v>
      </c>
      <c r="R55" s="116">
        <f t="shared" si="20"/>
        <v>31.641912796585363</v>
      </c>
      <c r="S55" s="115">
        <v>9101248</v>
      </c>
      <c r="T55" s="116">
        <f t="shared" si="21"/>
        <v>14.639401052007175</v>
      </c>
      <c r="U55" s="115">
        <v>149943</v>
      </c>
      <c r="V55" s="116">
        <f t="shared" si="22"/>
        <v>0.24118403453472664</v>
      </c>
      <c r="W55" s="115">
        <v>7120504</v>
      </c>
      <c r="X55" s="115">
        <v>1584190.5704160002</v>
      </c>
      <c r="Y55" s="115">
        <v>1228255.7195839998</v>
      </c>
      <c r="Z55" s="114"/>
      <c r="AA55" s="115">
        <v>115495</v>
      </c>
      <c r="AB55" s="115">
        <f t="shared" si="23"/>
        <v>115495</v>
      </c>
      <c r="AC55" s="115">
        <f t="shared" si="24"/>
        <v>115495</v>
      </c>
      <c r="AD55" s="115">
        <f t="shared" si="25"/>
        <v>115495</v>
      </c>
    </row>
    <row r="56" spans="1:50" x14ac:dyDescent="0.2">
      <c r="A56" s="117">
        <v>3</v>
      </c>
      <c r="B56" s="117" t="s">
        <v>256</v>
      </c>
      <c r="C56" s="118">
        <v>172364</v>
      </c>
      <c r="D56" s="119">
        <f t="shared" si="13"/>
        <v>11.569606658611894</v>
      </c>
      <c r="E56" s="169"/>
      <c r="F56" s="119">
        <f t="shared" si="14"/>
        <v>33.374617307690983</v>
      </c>
      <c r="G56" s="118">
        <v>6654616</v>
      </c>
      <c r="H56" s="119">
        <f t="shared" si="15"/>
        <v>446.67848033293058</v>
      </c>
      <c r="I56" s="169"/>
      <c r="J56" s="119">
        <f t="shared" si="16"/>
        <v>291.38033933995837</v>
      </c>
      <c r="K56" s="118">
        <v>4744423</v>
      </c>
      <c r="L56" s="119">
        <f t="shared" si="17"/>
        <v>318.46039736877435</v>
      </c>
      <c r="M56" s="169"/>
      <c r="N56" s="119">
        <f t="shared" si="18"/>
        <v>116.33545903606388</v>
      </c>
      <c r="O56" s="118">
        <v>137356</v>
      </c>
      <c r="P56" s="118">
        <f t="shared" si="19"/>
        <v>11571403</v>
      </c>
      <c r="Q56" s="118">
        <v>4823926</v>
      </c>
      <c r="R56" s="119">
        <f t="shared" si="20"/>
        <v>41.688341508804079</v>
      </c>
      <c r="S56" s="118">
        <v>2507673</v>
      </c>
      <c r="T56" s="119">
        <f t="shared" si="21"/>
        <v>21.671296039036925</v>
      </c>
      <c r="U56" s="118">
        <v>0</v>
      </c>
      <c r="V56" s="119">
        <f t="shared" si="22"/>
        <v>0</v>
      </c>
      <c r="W56" s="118">
        <v>3454948</v>
      </c>
      <c r="X56" s="118">
        <v>439754.40820000001</v>
      </c>
      <c r="Y56" s="118">
        <v>664598.98179999995</v>
      </c>
      <c r="Z56" s="117"/>
      <c r="AA56" s="118">
        <v>14898</v>
      </c>
      <c r="AB56" s="118">
        <f t="shared" si="23"/>
        <v>14898</v>
      </c>
      <c r="AC56" s="118">
        <f t="shared" si="24"/>
        <v>14898</v>
      </c>
      <c r="AD56" s="118">
        <f t="shared" si="25"/>
        <v>14898</v>
      </c>
    </row>
    <row r="57" spans="1:50" x14ac:dyDescent="0.2">
      <c r="A57" s="114">
        <v>4</v>
      </c>
      <c r="B57" s="114" t="s">
        <v>91</v>
      </c>
      <c r="C57" s="115">
        <v>151637</v>
      </c>
      <c r="D57" s="116">
        <f t="shared" si="13"/>
        <v>11.433084520847471</v>
      </c>
      <c r="F57" s="116">
        <f t="shared" si="14"/>
        <v>32.980794575738045</v>
      </c>
      <c r="G57" s="115">
        <v>3226406</v>
      </c>
      <c r="H57" s="116">
        <f t="shared" si="15"/>
        <v>243.26366583729171</v>
      </c>
      <c r="J57" s="116">
        <f t="shared" si="16"/>
        <v>158.68740631498613</v>
      </c>
      <c r="K57" s="115">
        <v>2635584</v>
      </c>
      <c r="L57" s="116">
        <f t="shared" si="17"/>
        <v>198.71703234562315</v>
      </c>
      <c r="N57" s="116">
        <f t="shared" si="18"/>
        <v>72.592502449973935</v>
      </c>
      <c r="O57" s="115">
        <v>109305</v>
      </c>
      <c r="P57" s="115">
        <f t="shared" si="19"/>
        <v>6013627</v>
      </c>
      <c r="Q57" s="115">
        <v>1468310</v>
      </c>
      <c r="R57" s="116">
        <f t="shared" si="20"/>
        <v>24.41637966571588</v>
      </c>
      <c r="S57" s="115">
        <v>1049918</v>
      </c>
      <c r="T57" s="116">
        <f t="shared" si="21"/>
        <v>17.458981077476203</v>
      </c>
      <c r="U57" s="115">
        <v>0</v>
      </c>
      <c r="V57" s="116">
        <f t="shared" si="22"/>
        <v>0</v>
      </c>
      <c r="W57" s="115">
        <v>2462490</v>
      </c>
      <c r="X57" s="115">
        <v>314846.28580000001</v>
      </c>
      <c r="Y57" s="115">
        <v>308476.50420000002</v>
      </c>
      <c r="Z57" s="114"/>
      <c r="AA57" s="115">
        <v>13263</v>
      </c>
      <c r="AB57" s="115">
        <f t="shared" si="23"/>
        <v>13263</v>
      </c>
      <c r="AC57" s="115">
        <f t="shared" si="24"/>
        <v>13263</v>
      </c>
      <c r="AD57" s="115">
        <f t="shared" si="25"/>
        <v>13263</v>
      </c>
    </row>
    <row r="58" spans="1:50" x14ac:dyDescent="0.2">
      <c r="A58" s="117">
        <v>5</v>
      </c>
      <c r="B58" s="117" t="s">
        <v>92</v>
      </c>
      <c r="C58" s="118">
        <v>0</v>
      </c>
      <c r="D58" s="119">
        <f t="shared" si="13"/>
        <v>0</v>
      </c>
      <c r="E58" s="169"/>
      <c r="F58" s="119">
        <f t="shared" si="14"/>
        <v>0</v>
      </c>
      <c r="G58" s="118">
        <v>0</v>
      </c>
      <c r="H58" s="119">
        <f t="shared" si="15"/>
        <v>0</v>
      </c>
      <c r="I58" s="169"/>
      <c r="J58" s="119">
        <f t="shared" si="16"/>
        <v>0</v>
      </c>
      <c r="K58" s="118">
        <v>0</v>
      </c>
      <c r="L58" s="119">
        <f t="shared" si="17"/>
        <v>0</v>
      </c>
      <c r="M58" s="169"/>
      <c r="N58" s="119">
        <f t="shared" si="18"/>
        <v>0</v>
      </c>
      <c r="O58" s="118">
        <v>0</v>
      </c>
      <c r="P58" s="118">
        <f t="shared" si="19"/>
        <v>0</v>
      </c>
      <c r="Q58" s="118">
        <v>0</v>
      </c>
      <c r="R58" s="123">
        <f t="shared" si="20"/>
        <v>0</v>
      </c>
      <c r="S58" s="118">
        <v>0</v>
      </c>
      <c r="T58" s="123">
        <f t="shared" si="21"/>
        <v>0</v>
      </c>
      <c r="U58" s="118">
        <v>0</v>
      </c>
      <c r="V58" s="123">
        <f t="shared" si="22"/>
        <v>0</v>
      </c>
      <c r="W58" s="118">
        <v>0</v>
      </c>
      <c r="X58" s="118">
        <v>0</v>
      </c>
      <c r="Y58" s="118">
        <v>0</v>
      </c>
      <c r="Z58" s="117"/>
      <c r="AA58" s="118">
        <v>0</v>
      </c>
      <c r="AB58" s="118">
        <f t="shared" si="23"/>
        <v>0</v>
      </c>
      <c r="AC58" s="118">
        <f t="shared" si="24"/>
        <v>0</v>
      </c>
      <c r="AD58" s="118">
        <f t="shared" si="25"/>
        <v>0</v>
      </c>
    </row>
    <row r="59" spans="1:50" x14ac:dyDescent="0.2">
      <c r="A59" s="114">
        <v>6</v>
      </c>
      <c r="B59" s="114" t="s">
        <v>93</v>
      </c>
      <c r="C59" s="115">
        <v>120000</v>
      </c>
      <c r="D59" s="116">
        <f t="shared" si="13"/>
        <v>7.25777186403774</v>
      </c>
      <c r="F59" s="116">
        <f t="shared" si="14"/>
        <v>20.936352083195928</v>
      </c>
      <c r="G59" s="115">
        <v>1574588</v>
      </c>
      <c r="H59" s="116">
        <f t="shared" si="15"/>
        <v>95.23333736542881</v>
      </c>
      <c r="J59" s="116">
        <f t="shared" si="16"/>
        <v>62.123257286387854</v>
      </c>
      <c r="K59" s="115">
        <v>4714860</v>
      </c>
      <c r="L59" s="116">
        <f t="shared" si="17"/>
        <v>285.16148542397485</v>
      </c>
      <c r="N59" s="116">
        <f t="shared" si="18"/>
        <v>104.17117035682242</v>
      </c>
      <c r="O59" s="115">
        <v>119834</v>
      </c>
      <c r="P59" s="115">
        <f t="shared" si="19"/>
        <v>6409448</v>
      </c>
      <c r="Q59" s="115">
        <v>2671379</v>
      </c>
      <c r="R59" s="249">
        <f t="shared" si="20"/>
        <v>41.678768592864785</v>
      </c>
      <c r="S59" s="115">
        <v>1484259</v>
      </c>
      <c r="T59" s="249">
        <f t="shared" si="21"/>
        <v>23.15736082108787</v>
      </c>
      <c r="U59" s="115">
        <v>52239</v>
      </c>
      <c r="V59" s="249">
        <f t="shared" si="22"/>
        <v>0.81503118521282958</v>
      </c>
      <c r="W59" s="115">
        <v>1259196</v>
      </c>
      <c r="X59" s="115">
        <v>337745.01495099999</v>
      </c>
      <c r="Y59" s="115">
        <v>606416.66504900006</v>
      </c>
      <c r="Z59" s="114"/>
      <c r="AA59" s="115">
        <v>16534</v>
      </c>
      <c r="AB59" s="115">
        <f t="shared" si="23"/>
        <v>16534</v>
      </c>
      <c r="AC59" s="115">
        <f t="shared" si="24"/>
        <v>16534</v>
      </c>
      <c r="AD59" s="115">
        <f t="shared" si="25"/>
        <v>16534</v>
      </c>
    </row>
    <row r="60" spans="1:50" x14ac:dyDescent="0.2">
      <c r="A60" s="117">
        <v>7</v>
      </c>
      <c r="B60" s="117" t="s">
        <v>94</v>
      </c>
      <c r="C60" s="118">
        <v>36028666</v>
      </c>
      <c r="D60" s="119">
        <f t="shared" si="13"/>
        <v>149.32119544269591</v>
      </c>
      <c r="E60" s="169"/>
      <c r="F60" s="119">
        <f t="shared" si="14"/>
        <v>430.74392249259279</v>
      </c>
      <c r="G60" s="118">
        <v>44466656</v>
      </c>
      <c r="H60" s="119">
        <f t="shared" si="15"/>
        <v>184.29253615049547</v>
      </c>
      <c r="I60" s="169"/>
      <c r="J60" s="119">
        <f t="shared" si="16"/>
        <v>120.21895857021889</v>
      </c>
      <c r="K60" s="118">
        <v>162758094</v>
      </c>
      <c r="L60" s="119">
        <f t="shared" si="17"/>
        <v>674.55267880455733</v>
      </c>
      <c r="M60" s="169"/>
      <c r="N60" s="119">
        <f t="shared" si="18"/>
        <v>246.41806699079785</v>
      </c>
      <c r="O60" s="118">
        <v>9044443</v>
      </c>
      <c r="P60" s="118">
        <f t="shared" si="19"/>
        <v>243253416</v>
      </c>
      <c r="Q60" s="118">
        <v>24199102</v>
      </c>
      <c r="R60" s="123">
        <f t="shared" si="20"/>
        <v>9.9481036681515711</v>
      </c>
      <c r="S60" s="118">
        <v>20508795</v>
      </c>
      <c r="T60" s="123">
        <f t="shared" si="21"/>
        <v>8.4310409026280642</v>
      </c>
      <c r="U60" s="118">
        <v>0</v>
      </c>
      <c r="V60" s="123">
        <f t="shared" si="22"/>
        <v>0</v>
      </c>
      <c r="W60" s="118">
        <v>4742452</v>
      </c>
      <c r="X60" s="118">
        <v>3714879.2088290001</v>
      </c>
      <c r="Y60" s="118">
        <v>1305554.131171</v>
      </c>
      <c r="Z60" s="117"/>
      <c r="AA60" s="118">
        <v>241283</v>
      </c>
      <c r="AB60" s="118">
        <f t="shared" si="23"/>
        <v>241283</v>
      </c>
      <c r="AC60" s="118">
        <f t="shared" si="24"/>
        <v>241283</v>
      </c>
      <c r="AD60" s="118">
        <f t="shared" si="25"/>
        <v>241283</v>
      </c>
    </row>
    <row r="61" spans="1:50" x14ac:dyDescent="0.2">
      <c r="A61" s="114">
        <v>8</v>
      </c>
      <c r="B61" s="114" t="s">
        <v>95</v>
      </c>
      <c r="C61" s="115">
        <v>628127</v>
      </c>
      <c r="D61" s="116">
        <f t="shared" si="13"/>
        <v>8.0779726844826261</v>
      </c>
      <c r="F61" s="116">
        <f t="shared" si="14"/>
        <v>23.302369295840435</v>
      </c>
      <c r="G61" s="115">
        <v>7622426</v>
      </c>
      <c r="H61" s="116">
        <f t="shared" si="15"/>
        <v>98.02754700480979</v>
      </c>
      <c r="J61" s="116">
        <f t="shared" si="16"/>
        <v>63.945995091672245</v>
      </c>
      <c r="K61" s="115">
        <v>18479447</v>
      </c>
      <c r="L61" s="116">
        <f t="shared" si="17"/>
        <v>237.65332184469764</v>
      </c>
      <c r="N61" s="116">
        <f t="shared" si="18"/>
        <v>86.816158356521669</v>
      </c>
      <c r="O61" s="115">
        <v>333115</v>
      </c>
      <c r="P61" s="115">
        <f t="shared" si="19"/>
        <v>26730000</v>
      </c>
      <c r="Q61" s="115">
        <v>10362191</v>
      </c>
      <c r="R61" s="249">
        <f t="shared" si="20"/>
        <v>38.766146651702208</v>
      </c>
      <c r="S61" s="115">
        <v>8277357</v>
      </c>
      <c r="T61" s="249">
        <f t="shared" si="21"/>
        <v>30.966543209876544</v>
      </c>
      <c r="U61" s="115">
        <v>77288</v>
      </c>
      <c r="V61" s="249">
        <f t="shared" si="22"/>
        <v>0.28914328469884021</v>
      </c>
      <c r="W61" s="115">
        <v>5160322</v>
      </c>
      <c r="X61" s="115">
        <v>1176771.9615500001</v>
      </c>
      <c r="Y61" s="115">
        <v>1560850.5884500002</v>
      </c>
      <c r="Z61" s="114"/>
      <c r="AA61" s="115">
        <v>77758</v>
      </c>
      <c r="AB61" s="115">
        <f t="shared" si="23"/>
        <v>77758</v>
      </c>
      <c r="AC61" s="115">
        <f t="shared" si="24"/>
        <v>77758</v>
      </c>
      <c r="AD61" s="115">
        <f t="shared" si="25"/>
        <v>77758</v>
      </c>
    </row>
    <row r="62" spans="1:50" x14ac:dyDescent="0.2">
      <c r="A62" s="117">
        <v>9</v>
      </c>
      <c r="B62" s="117" t="s">
        <v>96</v>
      </c>
      <c r="C62" s="118">
        <v>109044</v>
      </c>
      <c r="D62" s="119">
        <f t="shared" si="13"/>
        <v>25.790917691579942</v>
      </c>
      <c r="E62" s="169"/>
      <c r="F62" s="119">
        <f t="shared" si="14"/>
        <v>74.398554191980679</v>
      </c>
      <c r="G62" s="118">
        <v>874465</v>
      </c>
      <c r="H62" s="119">
        <f t="shared" si="15"/>
        <v>206.82710501419112</v>
      </c>
      <c r="I62" s="169"/>
      <c r="J62" s="119">
        <f t="shared" si="16"/>
        <v>134.91886154626835</v>
      </c>
      <c r="K62" s="118">
        <v>1092270</v>
      </c>
      <c r="L62" s="119">
        <f t="shared" si="17"/>
        <v>258.34200567644274</v>
      </c>
      <c r="M62" s="169"/>
      <c r="N62" s="119">
        <f t="shared" si="18"/>
        <v>94.37385642605895</v>
      </c>
      <c r="O62" s="118">
        <v>89121</v>
      </c>
      <c r="P62" s="118">
        <f t="shared" si="19"/>
        <v>2075779</v>
      </c>
      <c r="Q62" s="118">
        <v>691397</v>
      </c>
      <c r="R62" s="123">
        <f t="shared" si="20"/>
        <v>33.307832866600926</v>
      </c>
      <c r="S62" s="118">
        <v>511195</v>
      </c>
      <c r="T62" s="123">
        <f t="shared" si="21"/>
        <v>24.626658232885102</v>
      </c>
      <c r="U62" s="118">
        <v>802</v>
      </c>
      <c r="V62" s="123">
        <f t="shared" si="22"/>
        <v>3.8636097580715477E-2</v>
      </c>
      <c r="W62" s="118">
        <v>506091</v>
      </c>
      <c r="X62" s="118">
        <v>159921.997</v>
      </c>
      <c r="Y62" s="118">
        <v>92148.602999999988</v>
      </c>
      <c r="Z62" s="117"/>
      <c r="AA62" s="118">
        <v>4228</v>
      </c>
      <c r="AB62" s="118">
        <f t="shared" si="23"/>
        <v>4228</v>
      </c>
      <c r="AC62" s="118">
        <f t="shared" si="24"/>
        <v>4228</v>
      </c>
      <c r="AD62" s="118">
        <f t="shared" si="25"/>
        <v>4228</v>
      </c>
    </row>
    <row r="63" spans="1:50" x14ac:dyDescent="0.2">
      <c r="A63" s="114">
        <v>10</v>
      </c>
      <c r="B63" s="114" t="s">
        <v>97</v>
      </c>
      <c r="C63" s="115">
        <v>448803</v>
      </c>
      <c r="D63" s="116">
        <f t="shared" si="13"/>
        <v>5.6140375017199755</v>
      </c>
      <c r="F63" s="116">
        <f t="shared" si="14"/>
        <v>16.194703821798701</v>
      </c>
      <c r="G63" s="115">
        <v>4272165</v>
      </c>
      <c r="H63" s="116">
        <f t="shared" si="15"/>
        <v>53.440138598751609</v>
      </c>
      <c r="J63" s="116">
        <f t="shared" si="16"/>
        <v>34.860434081517752</v>
      </c>
      <c r="K63" s="115">
        <v>16811444</v>
      </c>
      <c r="L63" s="116">
        <f t="shared" si="17"/>
        <v>210.29288367962172</v>
      </c>
      <c r="N63" s="116">
        <f t="shared" si="18"/>
        <v>76.821229129337183</v>
      </c>
      <c r="O63" s="115">
        <v>604961</v>
      </c>
      <c r="P63" s="115">
        <f t="shared" si="19"/>
        <v>21532412</v>
      </c>
      <c r="Q63" s="115">
        <v>6963212</v>
      </c>
      <c r="R63" s="249">
        <f t="shared" si="20"/>
        <v>32.3382814707428</v>
      </c>
      <c r="S63" s="115">
        <v>5106944</v>
      </c>
      <c r="T63" s="249">
        <f t="shared" si="21"/>
        <v>23.717472989091977</v>
      </c>
      <c r="U63" s="115">
        <v>140825</v>
      </c>
      <c r="V63" s="249">
        <f t="shared" si="22"/>
        <v>0.65401405100366838</v>
      </c>
      <c r="W63" s="115">
        <v>3584907</v>
      </c>
      <c r="X63" s="115">
        <v>758167.89708899998</v>
      </c>
      <c r="Y63" s="115">
        <v>1397363.472911</v>
      </c>
      <c r="Z63" s="114"/>
      <c r="AA63" s="115">
        <v>79943</v>
      </c>
      <c r="AB63" s="115">
        <f t="shared" si="23"/>
        <v>79943</v>
      </c>
      <c r="AC63" s="115">
        <f t="shared" si="24"/>
        <v>79943</v>
      </c>
      <c r="AD63" s="115">
        <f t="shared" si="25"/>
        <v>79943</v>
      </c>
    </row>
    <row r="64" spans="1:50" x14ac:dyDescent="0.2">
      <c r="A64" s="117">
        <v>11</v>
      </c>
      <c r="B64" s="117" t="s">
        <v>257</v>
      </c>
      <c r="C64" s="118">
        <v>115448</v>
      </c>
      <c r="D64" s="119">
        <f t="shared" si="13"/>
        <v>18.339634630659255</v>
      </c>
      <c r="E64" s="169"/>
      <c r="F64" s="119">
        <f t="shared" si="14"/>
        <v>52.903984156239723</v>
      </c>
      <c r="G64" s="118">
        <v>4126798</v>
      </c>
      <c r="H64" s="119">
        <f t="shared" si="15"/>
        <v>655.56759332803813</v>
      </c>
      <c r="I64" s="169"/>
      <c r="J64" s="119">
        <f t="shared" si="16"/>
        <v>427.64430393384458</v>
      </c>
      <c r="K64" s="118">
        <v>1412952</v>
      </c>
      <c r="L64" s="119">
        <f t="shared" si="17"/>
        <v>224.45623510722797</v>
      </c>
      <c r="M64" s="169"/>
      <c r="N64" s="119">
        <f t="shared" si="18"/>
        <v>81.995184834453127</v>
      </c>
      <c r="O64" s="118">
        <v>61736</v>
      </c>
      <c r="P64" s="118">
        <f t="shared" si="19"/>
        <v>5655198</v>
      </c>
      <c r="Q64" s="118">
        <v>1692560</v>
      </c>
      <c r="R64" s="123">
        <f t="shared" si="20"/>
        <v>29.929279222407423</v>
      </c>
      <c r="S64" s="118">
        <v>880677</v>
      </c>
      <c r="T64" s="123">
        <f t="shared" si="21"/>
        <v>15.572876493449037</v>
      </c>
      <c r="U64" s="118">
        <v>145457</v>
      </c>
      <c r="V64" s="123">
        <f t="shared" si="22"/>
        <v>2.5720938506485536</v>
      </c>
      <c r="W64" s="118">
        <v>2936623</v>
      </c>
      <c r="X64" s="118">
        <v>264313.69979999994</v>
      </c>
      <c r="Y64" s="118">
        <v>145074.28020000001</v>
      </c>
      <c r="Z64" s="117"/>
      <c r="AA64" s="118">
        <v>6295</v>
      </c>
      <c r="AB64" s="118">
        <f t="shared" si="23"/>
        <v>6295</v>
      </c>
      <c r="AC64" s="118">
        <f t="shared" si="24"/>
        <v>6295</v>
      </c>
      <c r="AD64" s="118">
        <f t="shared" si="25"/>
        <v>6295</v>
      </c>
    </row>
    <row r="65" spans="1:30" x14ac:dyDescent="0.2">
      <c r="A65" s="114">
        <v>12</v>
      </c>
      <c r="B65" s="114" t="s">
        <v>99</v>
      </c>
      <c r="C65" s="115">
        <v>392887</v>
      </c>
      <c r="D65" s="116">
        <f t="shared" si="13"/>
        <v>11.724470307370934</v>
      </c>
      <c r="F65" s="116">
        <f t="shared" si="14"/>
        <v>33.821349436510459</v>
      </c>
      <c r="G65" s="115">
        <v>1064947</v>
      </c>
      <c r="H65" s="116">
        <f t="shared" si="15"/>
        <v>31.779976126529395</v>
      </c>
      <c r="J65" s="116">
        <f t="shared" si="16"/>
        <v>20.730929820173898</v>
      </c>
      <c r="K65" s="115">
        <v>4046653</v>
      </c>
      <c r="L65" s="116">
        <f t="shared" si="17"/>
        <v>120.75956430916145</v>
      </c>
      <c r="N65" s="116">
        <f t="shared" si="18"/>
        <v>44.114180171147609</v>
      </c>
      <c r="O65" s="115">
        <v>556367</v>
      </c>
      <c r="P65" s="115">
        <f t="shared" si="19"/>
        <v>5504487</v>
      </c>
      <c r="Q65" s="115">
        <v>2164934</v>
      </c>
      <c r="R65" s="249">
        <f t="shared" si="20"/>
        <v>39.330349949050657</v>
      </c>
      <c r="S65" s="115">
        <v>1184350</v>
      </c>
      <c r="T65" s="249">
        <f t="shared" si="21"/>
        <v>21.516083151799613</v>
      </c>
      <c r="U65" s="115">
        <v>4926</v>
      </c>
      <c r="V65" s="249">
        <f t="shared" si="22"/>
        <v>8.9490628281981593E-2</v>
      </c>
      <c r="W65" s="115">
        <v>451279</v>
      </c>
      <c r="X65" s="115">
        <v>536183.51510000008</v>
      </c>
      <c r="Y65" s="115">
        <v>248994.15490000002</v>
      </c>
      <c r="Z65" s="114"/>
      <c r="AA65" s="115">
        <v>33510</v>
      </c>
      <c r="AB65" s="115">
        <f t="shared" si="23"/>
        <v>33510</v>
      </c>
      <c r="AC65" s="115">
        <f t="shared" si="24"/>
        <v>33510</v>
      </c>
      <c r="AD65" s="115">
        <f t="shared" si="25"/>
        <v>33510</v>
      </c>
    </row>
    <row r="66" spans="1:30" x14ac:dyDescent="0.2">
      <c r="A66" s="117">
        <v>13</v>
      </c>
      <c r="B66" s="117" t="s">
        <v>100</v>
      </c>
      <c r="C66" s="118">
        <v>107053</v>
      </c>
      <c r="D66" s="119">
        <f t="shared" si="13"/>
        <v>6.9222761073391528</v>
      </c>
      <c r="E66" s="169"/>
      <c r="F66" s="119">
        <f t="shared" si="14"/>
        <v>19.968554056991213</v>
      </c>
      <c r="G66" s="118">
        <v>2390785</v>
      </c>
      <c r="H66" s="119">
        <f t="shared" si="15"/>
        <v>154.59327513740706</v>
      </c>
      <c r="I66" s="169"/>
      <c r="J66" s="119">
        <f t="shared" si="16"/>
        <v>100.84533496137698</v>
      </c>
      <c r="K66" s="118">
        <v>3595154</v>
      </c>
      <c r="L66" s="119">
        <f t="shared" si="17"/>
        <v>232.47035240866472</v>
      </c>
      <c r="M66" s="169"/>
      <c r="N66" s="119">
        <f t="shared" si="18"/>
        <v>84.922789091480681</v>
      </c>
      <c r="O66" s="118">
        <v>51201</v>
      </c>
      <c r="P66" s="118">
        <f t="shared" si="19"/>
        <v>6092992</v>
      </c>
      <c r="Q66" s="118">
        <v>2220868</v>
      </c>
      <c r="R66" s="123">
        <f t="shared" si="20"/>
        <v>36.44954728317385</v>
      </c>
      <c r="S66" s="118">
        <v>1701536</v>
      </c>
      <c r="T66" s="123">
        <f t="shared" si="21"/>
        <v>27.926115773662595</v>
      </c>
      <c r="U66" s="118">
        <v>0</v>
      </c>
      <c r="V66" s="123">
        <f t="shared" si="22"/>
        <v>0</v>
      </c>
      <c r="W66" s="118">
        <v>1211312</v>
      </c>
      <c r="X66" s="118">
        <v>426130.83753400005</v>
      </c>
      <c r="Y66" s="118">
        <v>1048609.382466</v>
      </c>
      <c r="Z66" s="117"/>
      <c r="AA66" s="118">
        <v>15465</v>
      </c>
      <c r="AB66" s="118">
        <f t="shared" si="23"/>
        <v>15465</v>
      </c>
      <c r="AC66" s="118">
        <f t="shared" si="24"/>
        <v>15465</v>
      </c>
      <c r="AD66" s="118">
        <f t="shared" si="25"/>
        <v>15465</v>
      </c>
    </row>
    <row r="67" spans="1:30" x14ac:dyDescent="0.2">
      <c r="A67" s="114">
        <v>14</v>
      </c>
      <c r="B67" s="114" t="s">
        <v>101</v>
      </c>
      <c r="C67" s="115">
        <v>298876</v>
      </c>
      <c r="D67" s="116">
        <f t="shared" si="13"/>
        <v>15.379026448492333</v>
      </c>
      <c r="F67" s="116">
        <f t="shared" si="14"/>
        <v>44.363575826602123</v>
      </c>
      <c r="G67" s="115">
        <v>3390470</v>
      </c>
      <c r="H67" s="116">
        <f t="shared" si="15"/>
        <v>174.46073891118658</v>
      </c>
      <c r="J67" s="116">
        <f t="shared" si="16"/>
        <v>113.80541383491796</v>
      </c>
      <c r="K67" s="115">
        <v>18991643</v>
      </c>
      <c r="L67" s="116">
        <f t="shared" si="17"/>
        <v>977.2379849747864</v>
      </c>
      <c r="N67" s="116">
        <f t="shared" si="18"/>
        <v>356.99079228953809</v>
      </c>
      <c r="O67" s="115">
        <v>84072</v>
      </c>
      <c r="P67" s="115">
        <f t="shared" si="19"/>
        <v>22680989</v>
      </c>
      <c r="Q67" s="115">
        <v>4665475</v>
      </c>
      <c r="R67" s="249">
        <f t="shared" si="20"/>
        <v>20.569980436038303</v>
      </c>
      <c r="S67" s="115">
        <v>4525927</v>
      </c>
      <c r="T67" s="249">
        <f t="shared" si="21"/>
        <v>19.954716260388821</v>
      </c>
      <c r="U67" s="115">
        <v>118168</v>
      </c>
      <c r="V67" s="249">
        <f t="shared" si="22"/>
        <v>0.52100020858878771</v>
      </c>
      <c r="W67" s="115">
        <v>2581137</v>
      </c>
      <c r="X67" s="115">
        <v>681353.38199999998</v>
      </c>
      <c r="Y67" s="115">
        <v>2449590.5580000002</v>
      </c>
      <c r="Z67" s="114"/>
      <c r="AA67" s="115">
        <v>19434</v>
      </c>
      <c r="AB67" s="115">
        <f t="shared" si="23"/>
        <v>19434</v>
      </c>
      <c r="AC67" s="115">
        <f t="shared" si="24"/>
        <v>19434</v>
      </c>
      <c r="AD67" s="115">
        <f t="shared" si="25"/>
        <v>19434</v>
      </c>
    </row>
    <row r="68" spans="1:30" x14ac:dyDescent="0.2">
      <c r="A68" s="117">
        <v>15</v>
      </c>
      <c r="B68" s="117" t="s">
        <v>102</v>
      </c>
      <c r="C68" s="118">
        <v>0</v>
      </c>
      <c r="D68" s="119">
        <f t="shared" si="13"/>
        <v>0</v>
      </c>
      <c r="E68" s="169"/>
      <c r="F68" s="119">
        <f t="shared" si="14"/>
        <v>0</v>
      </c>
      <c r="G68" s="118">
        <v>0</v>
      </c>
      <c r="H68" s="119">
        <f t="shared" si="15"/>
        <v>0</v>
      </c>
      <c r="I68" s="169"/>
      <c r="J68" s="119">
        <f t="shared" si="16"/>
        <v>0</v>
      </c>
      <c r="K68" s="118">
        <v>0</v>
      </c>
      <c r="L68" s="119">
        <f t="shared" si="17"/>
        <v>0</v>
      </c>
      <c r="M68" s="169"/>
      <c r="N68" s="119">
        <f t="shared" si="18"/>
        <v>0</v>
      </c>
      <c r="O68" s="118">
        <v>0</v>
      </c>
      <c r="P68" s="118">
        <f t="shared" si="19"/>
        <v>0</v>
      </c>
      <c r="Q68" s="118">
        <v>0</v>
      </c>
      <c r="R68" s="123">
        <f t="shared" si="20"/>
        <v>0</v>
      </c>
      <c r="S68" s="118">
        <v>0</v>
      </c>
      <c r="T68" s="123">
        <f t="shared" si="21"/>
        <v>0</v>
      </c>
      <c r="U68" s="118">
        <v>0</v>
      </c>
      <c r="V68" s="123">
        <f t="shared" si="22"/>
        <v>0</v>
      </c>
      <c r="W68" s="118">
        <v>0</v>
      </c>
      <c r="X68" s="118">
        <v>0</v>
      </c>
      <c r="Y68" s="118">
        <v>0</v>
      </c>
      <c r="Z68" s="117"/>
      <c r="AA68" s="118">
        <v>0</v>
      </c>
      <c r="AB68" s="118">
        <f t="shared" si="23"/>
        <v>0</v>
      </c>
      <c r="AC68" s="118">
        <f t="shared" si="24"/>
        <v>0</v>
      </c>
      <c r="AD68" s="118">
        <f t="shared" si="25"/>
        <v>0</v>
      </c>
    </row>
    <row r="69" spans="1:30" x14ac:dyDescent="0.2">
      <c r="A69" s="114">
        <v>16</v>
      </c>
      <c r="B69" s="114" t="s">
        <v>103</v>
      </c>
      <c r="C69" s="115">
        <v>404070</v>
      </c>
      <c r="D69" s="116">
        <f t="shared" si="13"/>
        <v>7.2213385756411403</v>
      </c>
      <c r="F69" s="116">
        <f t="shared" si="14"/>
        <v>20.831253691057235</v>
      </c>
      <c r="G69" s="115">
        <v>6994027</v>
      </c>
      <c r="H69" s="116">
        <f t="shared" si="15"/>
        <v>124.99378071664731</v>
      </c>
      <c r="J69" s="116">
        <f t="shared" si="16"/>
        <v>81.536791773480886</v>
      </c>
      <c r="K69" s="115">
        <v>13530701</v>
      </c>
      <c r="L69" s="116">
        <f t="shared" si="17"/>
        <v>241.81397551603968</v>
      </c>
      <c r="N69" s="116">
        <f t="shared" si="18"/>
        <v>88.33606965081411</v>
      </c>
      <c r="O69" s="115">
        <v>433384</v>
      </c>
      <c r="P69" s="115">
        <f t="shared" si="19"/>
        <v>20928798</v>
      </c>
      <c r="Q69" s="115">
        <v>7335449</v>
      </c>
      <c r="R69" s="249">
        <f t="shared" si="20"/>
        <v>35.049547518209117</v>
      </c>
      <c r="S69" s="115">
        <v>4915092</v>
      </c>
      <c r="T69" s="249">
        <f t="shared" si="21"/>
        <v>23.484826983374774</v>
      </c>
      <c r="U69" s="115">
        <v>232406</v>
      </c>
      <c r="V69" s="249">
        <f t="shared" si="22"/>
        <v>1.1104603331734579</v>
      </c>
      <c r="W69" s="115">
        <v>5602009</v>
      </c>
      <c r="X69" s="115">
        <v>1056872.4450099999</v>
      </c>
      <c r="Y69" s="115">
        <v>1767806.46499</v>
      </c>
      <c r="Z69" s="114"/>
      <c r="AA69" s="115">
        <v>55955</v>
      </c>
      <c r="AB69" s="115">
        <f t="shared" si="23"/>
        <v>55955</v>
      </c>
      <c r="AC69" s="115">
        <f t="shared" si="24"/>
        <v>55955</v>
      </c>
      <c r="AD69" s="115">
        <f t="shared" si="25"/>
        <v>55955</v>
      </c>
    </row>
    <row r="70" spans="1:30" x14ac:dyDescent="0.2">
      <c r="A70" s="117">
        <v>17</v>
      </c>
      <c r="B70" s="117" t="s">
        <v>104</v>
      </c>
      <c r="C70" s="118">
        <v>275404</v>
      </c>
      <c r="D70" s="119">
        <f t="shared" si="13"/>
        <v>8.5174738665182161</v>
      </c>
      <c r="E70" s="169"/>
      <c r="F70" s="119">
        <f t="shared" si="14"/>
        <v>24.570189731706101</v>
      </c>
      <c r="G70" s="118">
        <v>3122998</v>
      </c>
      <c r="H70" s="119">
        <f t="shared" si="15"/>
        <v>96.585575555143194</v>
      </c>
      <c r="I70" s="169"/>
      <c r="J70" s="119">
        <f t="shared" si="16"/>
        <v>63.005358484309347</v>
      </c>
      <c r="K70" s="118">
        <v>5902460</v>
      </c>
      <c r="L70" s="119">
        <f t="shared" si="17"/>
        <v>182.54654543205294</v>
      </c>
      <c r="M70" s="169"/>
      <c r="N70" s="119">
        <f t="shared" si="18"/>
        <v>66.685328328890236</v>
      </c>
      <c r="O70" s="118">
        <v>564582</v>
      </c>
      <c r="P70" s="118">
        <f t="shared" si="19"/>
        <v>9300862</v>
      </c>
      <c r="Q70" s="118">
        <v>2877162</v>
      </c>
      <c r="R70" s="123">
        <f t="shared" si="20"/>
        <v>30.934358557303614</v>
      </c>
      <c r="S70" s="118">
        <v>2014745</v>
      </c>
      <c r="T70" s="123">
        <f t="shared" si="21"/>
        <v>21.661916927699821</v>
      </c>
      <c r="U70" s="118">
        <v>0</v>
      </c>
      <c r="V70" s="123">
        <f t="shared" si="22"/>
        <v>0</v>
      </c>
      <c r="W70" s="118">
        <v>2315034</v>
      </c>
      <c r="X70" s="118">
        <v>579203.0943</v>
      </c>
      <c r="Y70" s="118">
        <v>637254.04570000002</v>
      </c>
      <c r="Z70" s="117"/>
      <c r="AA70" s="118">
        <v>32334</v>
      </c>
      <c r="AB70" s="118">
        <f t="shared" si="23"/>
        <v>32334</v>
      </c>
      <c r="AC70" s="118">
        <f t="shared" si="24"/>
        <v>32334</v>
      </c>
      <c r="AD70" s="118">
        <f t="shared" si="25"/>
        <v>32334</v>
      </c>
    </row>
    <row r="71" spans="1:30" x14ac:dyDescent="0.2">
      <c r="A71" s="114">
        <v>18</v>
      </c>
      <c r="B71" s="114" t="s">
        <v>105</v>
      </c>
      <c r="C71" s="115">
        <v>260378</v>
      </c>
      <c r="D71" s="116">
        <f t="shared" si="13"/>
        <v>9.0380783782845633</v>
      </c>
      <c r="F71" s="116">
        <f t="shared" si="14"/>
        <v>26.071967351425435</v>
      </c>
      <c r="G71" s="115">
        <v>13806859</v>
      </c>
      <c r="H71" s="116">
        <f t="shared" si="15"/>
        <v>479.25505918289423</v>
      </c>
      <c r="J71" s="116">
        <f t="shared" si="16"/>
        <v>312.63091445779787</v>
      </c>
      <c r="K71" s="115">
        <v>8544139</v>
      </c>
      <c r="L71" s="116">
        <f t="shared" si="17"/>
        <v>296.57881217675032</v>
      </c>
      <c r="N71" s="116">
        <f t="shared" si="18"/>
        <v>108.34198707288265</v>
      </c>
      <c r="O71" s="115">
        <v>199942</v>
      </c>
      <c r="P71" s="115">
        <f t="shared" si="19"/>
        <v>22611376</v>
      </c>
      <c r="Q71" s="115">
        <v>7525162</v>
      </c>
      <c r="R71" s="249">
        <f t="shared" si="20"/>
        <v>33.280424862246335</v>
      </c>
      <c r="S71" s="115">
        <v>3850005</v>
      </c>
      <c r="T71" s="249">
        <f t="shared" si="21"/>
        <v>17.026849670714423</v>
      </c>
      <c r="U71" s="115">
        <v>486651</v>
      </c>
      <c r="V71" s="249">
        <f t="shared" si="22"/>
        <v>2.1522396514037889</v>
      </c>
      <c r="W71" s="115">
        <v>9824940</v>
      </c>
      <c r="X71" s="115">
        <v>843160.19680000003</v>
      </c>
      <c r="Y71" s="115">
        <v>1371035.8931999998</v>
      </c>
      <c r="Z71" s="114"/>
      <c r="AA71" s="115">
        <v>28809</v>
      </c>
      <c r="AB71" s="115">
        <f t="shared" si="23"/>
        <v>28809</v>
      </c>
      <c r="AC71" s="115">
        <f t="shared" si="24"/>
        <v>28809</v>
      </c>
      <c r="AD71" s="115">
        <f t="shared" si="25"/>
        <v>28809</v>
      </c>
    </row>
    <row r="72" spans="1:30" x14ac:dyDescent="0.2">
      <c r="A72" s="117">
        <v>19</v>
      </c>
      <c r="B72" s="117" t="s">
        <v>106</v>
      </c>
      <c r="C72" s="118">
        <v>165559</v>
      </c>
      <c r="D72" s="119">
        <f t="shared" si="13"/>
        <v>25.134203734628816</v>
      </c>
      <c r="E72" s="169"/>
      <c r="F72" s="119">
        <f t="shared" si="14"/>
        <v>72.504144326494995</v>
      </c>
      <c r="G72" s="118">
        <v>130851</v>
      </c>
      <c r="H72" s="119">
        <f t="shared" si="15"/>
        <v>19.865037194473963</v>
      </c>
      <c r="I72" s="169"/>
      <c r="J72" s="119">
        <f t="shared" si="16"/>
        <v>12.958495950851356</v>
      </c>
      <c r="K72" s="118">
        <v>2051461</v>
      </c>
      <c r="L72" s="119">
        <f t="shared" si="17"/>
        <v>311.44086837710643</v>
      </c>
      <c r="M72" s="169"/>
      <c r="N72" s="119">
        <f t="shared" si="18"/>
        <v>113.7711837471745</v>
      </c>
      <c r="O72" s="118">
        <v>214233</v>
      </c>
      <c r="P72" s="118">
        <f t="shared" si="19"/>
        <v>2347871</v>
      </c>
      <c r="Q72" s="118">
        <v>584549</v>
      </c>
      <c r="R72" s="123">
        <f t="shared" si="20"/>
        <v>24.896981137379353</v>
      </c>
      <c r="S72" s="118">
        <v>671919</v>
      </c>
      <c r="T72" s="123">
        <f t="shared" si="21"/>
        <v>28.61822476618179</v>
      </c>
      <c r="U72" s="118">
        <v>0</v>
      </c>
      <c r="V72" s="123">
        <f t="shared" si="22"/>
        <v>0</v>
      </c>
      <c r="W72" s="118">
        <v>0</v>
      </c>
      <c r="X72" s="118">
        <v>229535.00440000001</v>
      </c>
      <c r="Y72" s="118">
        <v>161523.0656</v>
      </c>
      <c r="Z72" s="117"/>
      <c r="AA72" s="118">
        <v>6587</v>
      </c>
      <c r="AB72" s="118">
        <f t="shared" si="23"/>
        <v>6587</v>
      </c>
      <c r="AC72" s="118">
        <f t="shared" si="24"/>
        <v>6587</v>
      </c>
      <c r="AD72" s="118">
        <f t="shared" si="25"/>
        <v>6587</v>
      </c>
    </row>
    <row r="73" spans="1:30" x14ac:dyDescent="0.2">
      <c r="A73" s="114">
        <v>20</v>
      </c>
      <c r="B73" s="114" t="s">
        <v>107</v>
      </c>
      <c r="C73" s="115">
        <v>101932</v>
      </c>
      <c r="D73" s="116">
        <f t="shared" si="13"/>
        <v>8.9155952068573434</v>
      </c>
      <c r="F73" s="116">
        <f t="shared" si="14"/>
        <v>25.718642550190907</v>
      </c>
      <c r="G73" s="115">
        <v>3415882</v>
      </c>
      <c r="H73" s="116">
        <f t="shared" si="15"/>
        <v>298.77390011370596</v>
      </c>
      <c r="J73" s="116">
        <f t="shared" si="16"/>
        <v>194.89821926538053</v>
      </c>
      <c r="K73" s="115">
        <v>4751703</v>
      </c>
      <c r="L73" s="116">
        <f t="shared" si="17"/>
        <v>415.61296247704013</v>
      </c>
      <c r="N73" s="116">
        <f t="shared" si="18"/>
        <v>151.82586334311256</v>
      </c>
      <c r="O73" s="115">
        <v>34485</v>
      </c>
      <c r="P73" s="115">
        <f t="shared" si="19"/>
        <v>8269517</v>
      </c>
      <c r="Q73" s="115">
        <v>2225873</v>
      </c>
      <c r="R73" s="249">
        <f t="shared" si="20"/>
        <v>26.916602263469557</v>
      </c>
      <c r="S73" s="115">
        <v>2624173</v>
      </c>
      <c r="T73" s="249">
        <f t="shared" si="21"/>
        <v>31.733086708691694</v>
      </c>
      <c r="U73" s="115">
        <v>0</v>
      </c>
      <c r="V73" s="249">
        <f t="shared" si="22"/>
        <v>0</v>
      </c>
      <c r="W73" s="115">
        <v>2607104</v>
      </c>
      <c r="X73" s="115">
        <v>422453.62680999999</v>
      </c>
      <c r="Y73" s="115">
        <v>629026.12318999995</v>
      </c>
      <c r="Z73" s="114"/>
      <c r="AA73" s="115">
        <v>11433</v>
      </c>
      <c r="AB73" s="115">
        <f t="shared" si="23"/>
        <v>11433</v>
      </c>
      <c r="AC73" s="115">
        <f t="shared" si="24"/>
        <v>11433</v>
      </c>
      <c r="AD73" s="115">
        <f t="shared" si="25"/>
        <v>11433</v>
      </c>
    </row>
    <row r="74" spans="1:30" x14ac:dyDescent="0.2">
      <c r="A74" s="117">
        <v>21</v>
      </c>
      <c r="B74" s="117" t="s">
        <v>108</v>
      </c>
      <c r="C74" s="118">
        <v>2977388</v>
      </c>
      <c r="D74" s="119">
        <f t="shared" si="13"/>
        <v>7.7971078254220156</v>
      </c>
      <c r="E74" s="169"/>
      <c r="F74" s="119">
        <f t="shared" si="14"/>
        <v>22.492163948077032</v>
      </c>
      <c r="G74" s="118">
        <v>57267202</v>
      </c>
      <c r="H74" s="119">
        <f t="shared" si="15"/>
        <v>149.96988933058887</v>
      </c>
      <c r="I74" s="169"/>
      <c r="J74" s="119">
        <f t="shared" si="16"/>
        <v>97.829376538024832</v>
      </c>
      <c r="K74" s="118">
        <v>59117625</v>
      </c>
      <c r="L74" s="119">
        <f t="shared" si="17"/>
        <v>154.81572993102148</v>
      </c>
      <c r="M74" s="169"/>
      <c r="N74" s="119">
        <f t="shared" si="18"/>
        <v>56.555098079189449</v>
      </c>
      <c r="O74" s="118">
        <v>16277499</v>
      </c>
      <c r="P74" s="118">
        <f t="shared" si="19"/>
        <v>119362215</v>
      </c>
      <c r="Q74" s="118">
        <v>23679137</v>
      </c>
      <c r="R74" s="123">
        <f t="shared" si="20"/>
        <v>19.838050927590444</v>
      </c>
      <c r="S74" s="118">
        <v>13439150</v>
      </c>
      <c r="T74" s="123">
        <f t="shared" si="21"/>
        <v>11.25913254877182</v>
      </c>
      <c r="U74" s="118">
        <v>549501</v>
      </c>
      <c r="V74" s="123">
        <f t="shared" si="22"/>
        <v>0.46036427859519863</v>
      </c>
      <c r="W74" s="118">
        <v>29166662</v>
      </c>
      <c r="X74" s="118">
        <v>3694752.2227579998</v>
      </c>
      <c r="Y74" s="118">
        <v>3239122.4172420003</v>
      </c>
      <c r="Z74" s="117"/>
      <c r="AA74" s="118">
        <v>381858</v>
      </c>
      <c r="AB74" s="118">
        <f t="shared" si="23"/>
        <v>381858</v>
      </c>
      <c r="AC74" s="118">
        <f t="shared" si="24"/>
        <v>381858</v>
      </c>
      <c r="AD74" s="118">
        <f t="shared" si="25"/>
        <v>381858</v>
      </c>
    </row>
    <row r="75" spans="1:30" x14ac:dyDescent="0.2">
      <c r="A75" s="114">
        <v>22</v>
      </c>
      <c r="B75" s="114" t="s">
        <v>109</v>
      </c>
      <c r="C75" s="115">
        <v>200142</v>
      </c>
      <c r="D75" s="116">
        <f t="shared" si="13"/>
        <v>13.046216022423572</v>
      </c>
      <c r="F75" s="116">
        <f t="shared" si="14"/>
        <v>37.634163365247311</v>
      </c>
      <c r="G75" s="115">
        <v>1542599</v>
      </c>
      <c r="H75" s="116">
        <f t="shared" si="15"/>
        <v>100.55400560589271</v>
      </c>
      <c r="J75" s="116">
        <f t="shared" si="16"/>
        <v>65.594071721563168</v>
      </c>
      <c r="K75" s="115">
        <v>2330633</v>
      </c>
      <c r="L75" s="116">
        <f t="shared" si="17"/>
        <v>151.92184342611304</v>
      </c>
      <c r="N75" s="116">
        <f t="shared" si="18"/>
        <v>55.497944292632617</v>
      </c>
      <c r="O75" s="115">
        <v>193542</v>
      </c>
      <c r="P75" s="115">
        <f t="shared" si="19"/>
        <v>4073374</v>
      </c>
      <c r="Q75" s="115">
        <v>1270131</v>
      </c>
      <c r="R75" s="249">
        <f t="shared" si="20"/>
        <v>31.181300808617131</v>
      </c>
      <c r="S75" s="115">
        <v>906574</v>
      </c>
      <c r="T75" s="249">
        <f t="shared" si="21"/>
        <v>22.256095315578683</v>
      </c>
      <c r="U75" s="115">
        <v>0</v>
      </c>
      <c r="V75" s="249">
        <f t="shared" si="22"/>
        <v>0</v>
      </c>
      <c r="W75" s="115">
        <v>613073</v>
      </c>
      <c r="X75" s="115">
        <v>314368.35958399996</v>
      </c>
      <c r="Y75" s="115">
        <v>131123.37041600002</v>
      </c>
      <c r="Z75" s="114"/>
      <c r="AA75" s="115">
        <v>15341</v>
      </c>
      <c r="AB75" s="115">
        <f t="shared" si="23"/>
        <v>15341</v>
      </c>
      <c r="AC75" s="115">
        <f t="shared" si="24"/>
        <v>15341</v>
      </c>
      <c r="AD75" s="115">
        <f t="shared" si="25"/>
        <v>15341</v>
      </c>
    </row>
    <row r="76" spans="1:30" x14ac:dyDescent="0.2">
      <c r="A76" s="117">
        <v>23</v>
      </c>
      <c r="B76" s="117" t="s">
        <v>110</v>
      </c>
      <c r="C76" s="118">
        <v>75245</v>
      </c>
      <c r="D76" s="119">
        <f t="shared" si="13"/>
        <v>15.337342030167143</v>
      </c>
      <c r="E76" s="169"/>
      <c r="F76" s="119">
        <f t="shared" si="14"/>
        <v>44.243329602996816</v>
      </c>
      <c r="G76" s="118">
        <v>160762</v>
      </c>
      <c r="H76" s="119">
        <f t="shared" si="15"/>
        <v>32.768446799836937</v>
      </c>
      <c r="I76" s="169"/>
      <c r="J76" s="119">
        <f t="shared" si="16"/>
        <v>21.375735721728127</v>
      </c>
      <c r="K76" s="118">
        <v>1830827</v>
      </c>
      <c r="L76" s="119">
        <f t="shared" si="17"/>
        <v>373.181206685691</v>
      </c>
      <c r="M76" s="169"/>
      <c r="N76" s="119">
        <f t="shared" si="18"/>
        <v>136.32529301010331</v>
      </c>
      <c r="O76" s="118">
        <v>51386</v>
      </c>
      <c r="P76" s="118">
        <f t="shared" si="19"/>
        <v>2066834</v>
      </c>
      <c r="Q76" s="118">
        <v>903620</v>
      </c>
      <c r="R76" s="123">
        <f t="shared" si="20"/>
        <v>43.720008476733014</v>
      </c>
      <c r="S76" s="118">
        <v>686329</v>
      </c>
      <c r="T76" s="123">
        <f t="shared" si="21"/>
        <v>33.206779064017724</v>
      </c>
      <c r="U76" s="118">
        <v>744</v>
      </c>
      <c r="V76" s="123">
        <f t="shared" si="22"/>
        <v>3.5997085397279124E-2</v>
      </c>
      <c r="W76" s="118">
        <v>68142</v>
      </c>
      <c r="X76" s="118">
        <v>196991.53999999998</v>
      </c>
      <c r="Y76" s="118">
        <v>144489.97</v>
      </c>
      <c r="Z76" s="117"/>
      <c r="AA76" s="118">
        <v>4906</v>
      </c>
      <c r="AB76" s="118">
        <f t="shared" si="23"/>
        <v>4906</v>
      </c>
      <c r="AC76" s="118">
        <f t="shared" si="24"/>
        <v>4906</v>
      </c>
      <c r="AD76" s="118">
        <f t="shared" si="25"/>
        <v>4906</v>
      </c>
    </row>
    <row r="77" spans="1:30" x14ac:dyDescent="0.2">
      <c r="A77" s="114">
        <v>24</v>
      </c>
      <c r="B77" s="114" t="s">
        <v>111</v>
      </c>
      <c r="C77" s="115">
        <v>493124</v>
      </c>
      <c r="D77" s="116">
        <f t="shared" si="13"/>
        <v>9.1168999241990054</v>
      </c>
      <c r="F77" s="116">
        <f t="shared" si="14"/>
        <v>26.299342318277656</v>
      </c>
      <c r="G77" s="115">
        <v>9426426</v>
      </c>
      <c r="H77" s="116">
        <f t="shared" si="15"/>
        <v>174.27621142931096</v>
      </c>
      <c r="J77" s="116">
        <f t="shared" si="16"/>
        <v>113.68504161495699</v>
      </c>
      <c r="K77" s="115">
        <v>19311000</v>
      </c>
      <c r="L77" s="116">
        <f t="shared" si="17"/>
        <v>357.02268483425468</v>
      </c>
      <c r="N77" s="116">
        <f t="shared" si="18"/>
        <v>130.42248979669682</v>
      </c>
      <c r="O77" s="115">
        <v>537333</v>
      </c>
      <c r="P77" s="115">
        <f t="shared" si="19"/>
        <v>29230550</v>
      </c>
      <c r="Q77" s="115">
        <v>6801628</v>
      </c>
      <c r="R77" s="249">
        <f t="shared" si="20"/>
        <v>23.268901885185191</v>
      </c>
      <c r="S77" s="115">
        <v>8922188</v>
      </c>
      <c r="T77" s="249">
        <f t="shared" si="21"/>
        <v>30.523503663119577</v>
      </c>
      <c r="U77" s="115">
        <v>0</v>
      </c>
      <c r="V77" s="249">
        <f t="shared" si="22"/>
        <v>0</v>
      </c>
      <c r="W77" s="115">
        <v>6452351</v>
      </c>
      <c r="X77" s="115">
        <v>767147.14475999994</v>
      </c>
      <c r="Y77" s="115">
        <v>595756.11523999996</v>
      </c>
      <c r="Z77" s="114"/>
      <c r="AA77" s="115">
        <v>54089</v>
      </c>
      <c r="AB77" s="115">
        <f t="shared" si="23"/>
        <v>54089</v>
      </c>
      <c r="AC77" s="115">
        <f t="shared" si="24"/>
        <v>54089</v>
      </c>
      <c r="AD77" s="115">
        <f t="shared" si="25"/>
        <v>54089</v>
      </c>
    </row>
    <row r="78" spans="1:30" x14ac:dyDescent="0.2">
      <c r="A78" s="117">
        <v>25</v>
      </c>
      <c r="B78" s="117" t="s">
        <v>112</v>
      </c>
      <c r="C78" s="118">
        <v>127278</v>
      </c>
      <c r="D78" s="119">
        <f t="shared" si="13"/>
        <v>12.886301508555229</v>
      </c>
      <c r="E78" s="169"/>
      <c r="F78" s="119">
        <f t="shared" si="14"/>
        <v>37.172861104955807</v>
      </c>
      <c r="G78" s="118">
        <v>1731847</v>
      </c>
      <c r="H78" s="119">
        <f t="shared" si="15"/>
        <v>175.34139921028651</v>
      </c>
      <c r="I78" s="169"/>
      <c r="J78" s="119">
        <f t="shared" si="16"/>
        <v>114.37989214111195</v>
      </c>
      <c r="K78" s="118">
        <v>2174284</v>
      </c>
      <c r="L78" s="119">
        <f t="shared" si="17"/>
        <v>220.13607370659108</v>
      </c>
      <c r="M78" s="169"/>
      <c r="N78" s="119">
        <f t="shared" si="18"/>
        <v>80.417004427075867</v>
      </c>
      <c r="O78" s="118">
        <v>85122</v>
      </c>
      <c r="P78" s="118">
        <f t="shared" si="19"/>
        <v>4033409</v>
      </c>
      <c r="Q78" s="118">
        <v>996570</v>
      </c>
      <c r="R78" s="123">
        <f t="shared" si="20"/>
        <v>24.707883579374172</v>
      </c>
      <c r="S78" s="118">
        <v>921825</v>
      </c>
      <c r="T78" s="123">
        <f t="shared" si="21"/>
        <v>22.85473652684367</v>
      </c>
      <c r="U78" s="118">
        <v>0</v>
      </c>
      <c r="V78" s="123">
        <f t="shared" si="22"/>
        <v>0</v>
      </c>
      <c r="W78" s="118">
        <v>1321798</v>
      </c>
      <c r="X78" s="118">
        <v>392411.65214700002</v>
      </c>
      <c r="Y78" s="118">
        <v>418781.01785299997</v>
      </c>
      <c r="Z78" s="117"/>
      <c r="AA78" s="118">
        <v>9877</v>
      </c>
      <c r="AB78" s="118">
        <f t="shared" si="23"/>
        <v>9877</v>
      </c>
      <c r="AC78" s="118">
        <f t="shared" si="24"/>
        <v>9877</v>
      </c>
      <c r="AD78" s="118">
        <f t="shared" si="25"/>
        <v>9877</v>
      </c>
    </row>
    <row r="79" spans="1:30" x14ac:dyDescent="0.2">
      <c r="A79" s="114">
        <v>26</v>
      </c>
      <c r="B79" s="114" t="s">
        <v>113</v>
      </c>
      <c r="C79" s="115">
        <v>0</v>
      </c>
      <c r="D79" s="116">
        <f t="shared" si="13"/>
        <v>0</v>
      </c>
      <c r="F79" s="116">
        <f t="shared" si="14"/>
        <v>0</v>
      </c>
      <c r="G79" s="115">
        <v>0</v>
      </c>
      <c r="H79" s="116">
        <f t="shared" si="15"/>
        <v>0</v>
      </c>
      <c r="J79" s="116">
        <f t="shared" si="16"/>
        <v>0</v>
      </c>
      <c r="K79" s="115">
        <v>0</v>
      </c>
      <c r="L79" s="116">
        <f t="shared" si="17"/>
        <v>0</v>
      </c>
      <c r="N79" s="116">
        <f t="shared" si="18"/>
        <v>0</v>
      </c>
      <c r="O79" s="115">
        <v>0</v>
      </c>
      <c r="P79" s="115">
        <f t="shared" si="19"/>
        <v>0</v>
      </c>
      <c r="Q79" s="115">
        <v>0</v>
      </c>
      <c r="R79" s="249">
        <f t="shared" si="20"/>
        <v>0</v>
      </c>
      <c r="S79" s="115">
        <v>0</v>
      </c>
      <c r="T79" s="249">
        <f t="shared" si="21"/>
        <v>0</v>
      </c>
      <c r="U79" s="115">
        <v>0</v>
      </c>
      <c r="V79" s="249">
        <f t="shared" si="22"/>
        <v>0</v>
      </c>
      <c r="W79" s="115">
        <v>0</v>
      </c>
      <c r="X79" s="115">
        <v>0</v>
      </c>
      <c r="Y79" s="115">
        <v>0</v>
      </c>
      <c r="Z79" s="114"/>
      <c r="AA79" s="115">
        <v>0</v>
      </c>
      <c r="AB79" s="115">
        <f t="shared" si="23"/>
        <v>0</v>
      </c>
      <c r="AC79" s="115">
        <f t="shared" si="24"/>
        <v>0</v>
      </c>
      <c r="AD79" s="115">
        <f t="shared" si="25"/>
        <v>0</v>
      </c>
    </row>
    <row r="80" spans="1:30" x14ac:dyDescent="0.2">
      <c r="A80" s="117">
        <v>27</v>
      </c>
      <c r="B80" s="117" t="s">
        <v>114</v>
      </c>
      <c r="C80" s="118">
        <v>325649</v>
      </c>
      <c r="D80" s="119">
        <f t="shared" si="13"/>
        <v>11.40547072008966</v>
      </c>
      <c r="E80" s="169"/>
      <c r="F80" s="119">
        <f t="shared" si="14"/>
        <v>32.901137586533771</v>
      </c>
      <c r="G80" s="118">
        <v>1640773</v>
      </c>
      <c r="H80" s="119">
        <f t="shared" si="15"/>
        <v>57.466131969739422</v>
      </c>
      <c r="I80" s="169"/>
      <c r="J80" s="119">
        <f t="shared" si="16"/>
        <v>37.486697414697559</v>
      </c>
      <c r="K80" s="118">
        <v>6334709</v>
      </c>
      <c r="L80" s="119">
        <f t="shared" si="17"/>
        <v>221.86568366489212</v>
      </c>
      <c r="M80" s="169"/>
      <c r="N80" s="119">
        <f t="shared" si="18"/>
        <v>81.048841133036191</v>
      </c>
      <c r="O80" s="118">
        <v>740843</v>
      </c>
      <c r="P80" s="118">
        <f t="shared" si="19"/>
        <v>8301131</v>
      </c>
      <c r="Q80" s="118">
        <v>3094208</v>
      </c>
      <c r="R80" s="123">
        <f t="shared" si="20"/>
        <v>37.274535241041249</v>
      </c>
      <c r="S80" s="118">
        <v>2093439</v>
      </c>
      <c r="T80" s="123">
        <f t="shared" si="21"/>
        <v>25.218720196079303</v>
      </c>
      <c r="U80" s="118">
        <v>0</v>
      </c>
      <c r="V80" s="123">
        <f t="shared" si="22"/>
        <v>0</v>
      </c>
      <c r="W80" s="118">
        <v>613870</v>
      </c>
      <c r="X80" s="118">
        <v>636072.46669999999</v>
      </c>
      <c r="Y80" s="118">
        <v>700806.30330000003</v>
      </c>
      <c r="Z80" s="117"/>
      <c r="AA80" s="118">
        <v>28552</v>
      </c>
      <c r="AB80" s="118">
        <f t="shared" si="23"/>
        <v>28552</v>
      </c>
      <c r="AC80" s="118">
        <f t="shared" si="24"/>
        <v>28552</v>
      </c>
      <c r="AD80" s="118">
        <f t="shared" si="25"/>
        <v>28552</v>
      </c>
    </row>
    <row r="81" spans="1:30" x14ac:dyDescent="0.2">
      <c r="A81" s="114">
        <v>28</v>
      </c>
      <c r="B81" s="114" t="s">
        <v>115</v>
      </c>
      <c r="C81" s="115">
        <v>152936</v>
      </c>
      <c r="D81" s="116">
        <f t="shared" si="13"/>
        <v>14.457931556059746</v>
      </c>
      <c r="F81" s="116">
        <f t="shared" si="14"/>
        <v>41.706511464252003</v>
      </c>
      <c r="G81" s="115">
        <v>1164109</v>
      </c>
      <c r="H81" s="116">
        <f t="shared" si="15"/>
        <v>110.0500094535829</v>
      </c>
      <c r="J81" s="116">
        <f t="shared" si="16"/>
        <v>71.788569431529368</v>
      </c>
      <c r="K81" s="115">
        <v>4020365</v>
      </c>
      <c r="L81" s="116">
        <f t="shared" si="17"/>
        <v>380.06853847608244</v>
      </c>
      <c r="N81" s="116">
        <f t="shared" si="18"/>
        <v>138.84127588266449</v>
      </c>
      <c r="O81" s="115">
        <v>151346</v>
      </c>
      <c r="P81" s="115">
        <f t="shared" si="19"/>
        <v>5337410</v>
      </c>
      <c r="Q81" s="115">
        <v>1820860</v>
      </c>
      <c r="R81" s="249">
        <f t="shared" si="20"/>
        <v>34.115048309948079</v>
      </c>
      <c r="S81" s="115">
        <v>1080726</v>
      </c>
      <c r="T81" s="249">
        <f t="shared" si="21"/>
        <v>20.248135331555943</v>
      </c>
      <c r="U81" s="115">
        <v>0</v>
      </c>
      <c r="V81" s="249">
        <f t="shared" si="22"/>
        <v>0</v>
      </c>
      <c r="W81" s="115">
        <v>661884</v>
      </c>
      <c r="X81" s="115">
        <v>297924.85093800002</v>
      </c>
      <c r="Y81" s="115">
        <v>433222.48906200001</v>
      </c>
      <c r="Z81" s="114"/>
      <c r="AA81" s="115">
        <v>10578</v>
      </c>
      <c r="AB81" s="115">
        <f t="shared" si="23"/>
        <v>10578</v>
      </c>
      <c r="AC81" s="115">
        <f t="shared" si="24"/>
        <v>10578</v>
      </c>
      <c r="AD81" s="115">
        <f t="shared" si="25"/>
        <v>10578</v>
      </c>
    </row>
    <row r="82" spans="1:30" x14ac:dyDescent="0.2">
      <c r="A82" s="117">
        <v>29</v>
      </c>
      <c r="B82" s="117" t="s">
        <v>30</v>
      </c>
      <c r="C82" s="118">
        <v>117395776</v>
      </c>
      <c r="D82" s="119">
        <f t="shared" si="13"/>
        <v>103.0008870327395</v>
      </c>
      <c r="E82" s="169"/>
      <c r="F82" s="119">
        <f t="shared" si="14"/>
        <v>297.12463772582845</v>
      </c>
      <c r="G82" s="118">
        <v>181745229</v>
      </c>
      <c r="H82" s="119">
        <f t="shared" si="15"/>
        <v>159.45990936648667</v>
      </c>
      <c r="I82" s="169"/>
      <c r="J82" s="119">
        <f t="shared" si="16"/>
        <v>104.01997084725116</v>
      </c>
      <c r="K82" s="118">
        <v>453784123</v>
      </c>
      <c r="L82" s="119">
        <f t="shared" si="17"/>
        <v>398.14181381086286</v>
      </c>
      <c r="M82" s="169"/>
      <c r="N82" s="119">
        <f t="shared" si="18"/>
        <v>145.44354982230948</v>
      </c>
      <c r="O82" s="118">
        <v>35014475</v>
      </c>
      <c r="P82" s="118">
        <f t="shared" si="19"/>
        <v>752925128</v>
      </c>
      <c r="Q82" s="118">
        <v>70899424</v>
      </c>
      <c r="R82" s="123">
        <f t="shared" si="20"/>
        <v>9.41653045746137</v>
      </c>
      <c r="S82" s="118">
        <v>74453827</v>
      </c>
      <c r="T82" s="123">
        <f t="shared" si="21"/>
        <v>9.888609667972192</v>
      </c>
      <c r="U82" s="118">
        <v>11792628</v>
      </c>
      <c r="V82" s="123">
        <f t="shared" si="22"/>
        <v>1.5662417897148468</v>
      </c>
      <c r="W82" s="118">
        <v>66863436</v>
      </c>
      <c r="X82" s="118">
        <v>14346067.560123</v>
      </c>
      <c r="Y82" s="118">
        <v>4352459.0298769996</v>
      </c>
      <c r="Z82" s="117"/>
      <c r="AA82" s="118">
        <v>1139755</v>
      </c>
      <c r="AB82" s="118">
        <f t="shared" si="23"/>
        <v>1139755</v>
      </c>
      <c r="AC82" s="118">
        <f t="shared" si="24"/>
        <v>1139755</v>
      </c>
      <c r="AD82" s="118">
        <f t="shared" si="25"/>
        <v>1139755</v>
      </c>
    </row>
    <row r="83" spans="1:30" x14ac:dyDescent="0.2">
      <c r="A83" s="114">
        <v>30</v>
      </c>
      <c r="B83" s="114" t="s">
        <v>116</v>
      </c>
      <c r="C83" s="115">
        <v>649276</v>
      </c>
      <c r="D83" s="116">
        <f t="shared" si="13"/>
        <v>8.8293624891209745</v>
      </c>
      <c r="F83" s="116">
        <f t="shared" si="14"/>
        <v>25.469888721407003</v>
      </c>
      <c r="G83" s="115">
        <v>10737068</v>
      </c>
      <c r="H83" s="116">
        <f t="shared" si="15"/>
        <v>146.01104221061792</v>
      </c>
      <c r="J83" s="116">
        <f t="shared" si="16"/>
        <v>95.246914503246771</v>
      </c>
      <c r="K83" s="115">
        <v>16879633</v>
      </c>
      <c r="L83" s="116">
        <f t="shared" si="17"/>
        <v>229.54244179721496</v>
      </c>
      <c r="N83" s="116">
        <f t="shared" si="18"/>
        <v>83.85320609838675</v>
      </c>
      <c r="O83" s="115">
        <v>4169490</v>
      </c>
      <c r="P83" s="115">
        <f t="shared" si="19"/>
        <v>28265977</v>
      </c>
      <c r="Q83" s="115">
        <v>8329123</v>
      </c>
      <c r="R83" s="249">
        <f t="shared" si="20"/>
        <v>29.466955980329285</v>
      </c>
      <c r="S83" s="115">
        <v>5341680</v>
      </c>
      <c r="T83" s="249">
        <f t="shared" si="21"/>
        <v>18.897913912545814</v>
      </c>
      <c r="U83" s="115">
        <v>0</v>
      </c>
      <c r="V83" s="249">
        <f t="shared" si="22"/>
        <v>0</v>
      </c>
      <c r="W83" s="115">
        <v>3613946</v>
      </c>
      <c r="X83" s="115">
        <v>809507.14324100001</v>
      </c>
      <c r="Y83" s="115">
        <v>389612.47675899998</v>
      </c>
      <c r="Z83" s="114"/>
      <c r="AA83" s="115">
        <v>73536</v>
      </c>
      <c r="AB83" s="115">
        <f t="shared" si="23"/>
        <v>73536</v>
      </c>
      <c r="AC83" s="115">
        <f t="shared" si="24"/>
        <v>73536</v>
      </c>
      <c r="AD83" s="115">
        <f t="shared" si="25"/>
        <v>73536</v>
      </c>
    </row>
    <row r="84" spans="1:30" x14ac:dyDescent="0.2">
      <c r="A84" s="117">
        <v>31</v>
      </c>
      <c r="B84" s="117" t="s">
        <v>117</v>
      </c>
      <c r="C84" s="118">
        <v>103400</v>
      </c>
      <c r="D84" s="119">
        <f t="shared" si="13"/>
        <v>6.8205804749340366</v>
      </c>
      <c r="E84" s="169"/>
      <c r="F84" s="119">
        <f t="shared" si="14"/>
        <v>19.675194661677804</v>
      </c>
      <c r="G84" s="118">
        <v>3803260</v>
      </c>
      <c r="H84" s="119">
        <f t="shared" si="15"/>
        <v>250.87467018469658</v>
      </c>
      <c r="I84" s="169"/>
      <c r="J84" s="119">
        <f t="shared" si="16"/>
        <v>163.65226835134789</v>
      </c>
      <c r="K84" s="118">
        <v>3329881</v>
      </c>
      <c r="L84" s="119">
        <f t="shared" si="17"/>
        <v>219.64914248021108</v>
      </c>
      <c r="M84" s="169"/>
      <c r="N84" s="119">
        <f t="shared" si="18"/>
        <v>80.239125581831843</v>
      </c>
      <c r="O84" s="118">
        <v>39154</v>
      </c>
      <c r="P84" s="118">
        <f t="shared" si="19"/>
        <v>7236541</v>
      </c>
      <c r="Q84" s="118">
        <v>2547492</v>
      </c>
      <c r="R84" s="123">
        <f t="shared" si="20"/>
        <v>35.203172344356233</v>
      </c>
      <c r="S84" s="118">
        <v>1372889</v>
      </c>
      <c r="T84" s="123">
        <f t="shared" si="21"/>
        <v>18.971619175514931</v>
      </c>
      <c r="U84" s="118">
        <v>43942</v>
      </c>
      <c r="V84" s="123">
        <f t="shared" si="22"/>
        <v>0.60722381038123052</v>
      </c>
      <c r="W84" s="118">
        <v>2512258</v>
      </c>
      <c r="X84" s="118">
        <v>275029.33559999999</v>
      </c>
      <c r="Y84" s="118">
        <v>374455.30440000002</v>
      </c>
      <c r="Z84" s="117"/>
      <c r="AA84" s="118">
        <v>15160</v>
      </c>
      <c r="AB84" s="118">
        <f t="shared" si="23"/>
        <v>15160</v>
      </c>
      <c r="AC84" s="118">
        <f t="shared" si="24"/>
        <v>15160</v>
      </c>
      <c r="AD84" s="118">
        <f t="shared" si="25"/>
        <v>15160</v>
      </c>
    </row>
    <row r="85" spans="1:30" x14ac:dyDescent="0.2">
      <c r="A85" s="114">
        <v>32</v>
      </c>
      <c r="B85" s="114" t="s">
        <v>118</v>
      </c>
      <c r="C85" s="115">
        <v>286248</v>
      </c>
      <c r="D85" s="116">
        <f t="shared" si="13"/>
        <v>10.28078870811335</v>
      </c>
      <c r="F85" s="116">
        <f t="shared" si="14"/>
        <v>29.656789455250209</v>
      </c>
      <c r="G85" s="115">
        <v>2806248</v>
      </c>
      <c r="H85" s="116">
        <f t="shared" si="15"/>
        <v>100.78827712530978</v>
      </c>
      <c r="J85" s="116">
        <f t="shared" si="16"/>
        <v>65.746893309866579</v>
      </c>
      <c r="K85" s="115">
        <v>6656652</v>
      </c>
      <c r="L85" s="116">
        <f t="shared" si="17"/>
        <v>239.07811658226484</v>
      </c>
      <c r="N85" s="116">
        <f t="shared" si="18"/>
        <v>87.336644266846989</v>
      </c>
      <c r="O85" s="115">
        <v>410898</v>
      </c>
      <c r="P85" s="115">
        <f t="shared" si="19"/>
        <v>9749148</v>
      </c>
      <c r="Q85" s="115">
        <v>3684620</v>
      </c>
      <c r="R85" s="249">
        <f t="shared" si="20"/>
        <v>37.794276997333512</v>
      </c>
      <c r="S85" s="115">
        <v>1650396</v>
      </c>
      <c r="T85" s="249">
        <f t="shared" si="21"/>
        <v>16.928617762290614</v>
      </c>
      <c r="U85" s="115">
        <v>23955</v>
      </c>
      <c r="V85" s="249">
        <f t="shared" si="22"/>
        <v>0.2457137792964062</v>
      </c>
      <c r="W85" s="115">
        <v>1137570</v>
      </c>
      <c r="X85" s="115">
        <v>372944.02779999998</v>
      </c>
      <c r="Y85" s="115">
        <v>332335.88219999999</v>
      </c>
      <c r="Z85" s="114"/>
      <c r="AA85" s="115">
        <v>27843</v>
      </c>
      <c r="AB85" s="115">
        <f t="shared" si="23"/>
        <v>27843</v>
      </c>
      <c r="AC85" s="115">
        <f t="shared" si="24"/>
        <v>27843</v>
      </c>
      <c r="AD85" s="115">
        <f t="shared" si="25"/>
        <v>27843</v>
      </c>
    </row>
    <row r="86" spans="1:30" x14ac:dyDescent="0.2">
      <c r="A86" s="117">
        <v>33</v>
      </c>
      <c r="B86" s="117" t="s">
        <v>34</v>
      </c>
      <c r="C86" s="118">
        <v>346607</v>
      </c>
      <c r="D86" s="119">
        <f t="shared" ref="D86:D117" si="26">IFERROR((C86/$AA86),0)</f>
        <v>6.4002769827347432</v>
      </c>
      <c r="E86" s="169"/>
      <c r="F86" s="119">
        <f t="shared" ref="F86:F117" si="27">IF(D$149,D86/D$149*100,0)</f>
        <v>18.462753424983198</v>
      </c>
      <c r="G86" s="118">
        <v>6469817</v>
      </c>
      <c r="H86" s="119">
        <f t="shared" ref="H86:H117" si="28">IFERROR((G86/$AA86),0)</f>
        <v>119.46850706305973</v>
      </c>
      <c r="I86" s="169"/>
      <c r="J86" s="119">
        <f t="shared" ref="J86:J117" si="29">IF(H$149,H86/H$149*100,0)</f>
        <v>77.932507745899116</v>
      </c>
      <c r="K86" s="118">
        <v>16301894</v>
      </c>
      <c r="L86" s="119">
        <f t="shared" ref="L86:L117" si="30">IFERROR((K86/$AA86),0)</f>
        <v>301.02287877388977</v>
      </c>
      <c r="M86" s="169"/>
      <c r="N86" s="119">
        <f t="shared" ref="N86:N117" si="31">IF(L$149,L86/L$149*100,0)</f>
        <v>109.96543077840053</v>
      </c>
      <c r="O86" s="118">
        <v>588614</v>
      </c>
      <c r="P86" s="118">
        <f t="shared" ref="P86:P117" si="32">(C86+G86+K86)</f>
        <v>23118318</v>
      </c>
      <c r="Q86" s="118">
        <v>9088233</v>
      </c>
      <c r="R86" s="123">
        <f t="shared" ref="R86:R117" si="33">IF($P86,Q86/$P86*100,0)</f>
        <v>39.311826232340948</v>
      </c>
      <c r="S86" s="118">
        <v>5456656</v>
      </c>
      <c r="T86" s="123">
        <f t="shared" ref="T86:T117" si="34">IF($P86,S86/$P86*100,0)</f>
        <v>23.603170438264584</v>
      </c>
      <c r="U86" s="118">
        <v>88504</v>
      </c>
      <c r="V86" s="123">
        <f t="shared" ref="V86:V117" si="35">IF($P86,U86/$P86*100,0)</f>
        <v>0.38283061942482149</v>
      </c>
      <c r="W86" s="118">
        <v>3979444</v>
      </c>
      <c r="X86" s="118">
        <v>712480.68910000008</v>
      </c>
      <c r="Y86" s="118">
        <v>1444618.3809000002</v>
      </c>
      <c r="Z86" s="117"/>
      <c r="AA86" s="118">
        <v>54155</v>
      </c>
      <c r="AB86" s="118">
        <f t="shared" ref="AB86:AB117" si="36">IF(C86,AA86,0)</f>
        <v>54155</v>
      </c>
      <c r="AC86" s="118">
        <f t="shared" ref="AC86:AC117" si="37">IF(G86,AA86,0)</f>
        <v>54155</v>
      </c>
      <c r="AD86" s="118">
        <f t="shared" ref="AD86:AD117" si="38">IF(K86,AA86,0)</f>
        <v>54155</v>
      </c>
    </row>
    <row r="87" spans="1:30" x14ac:dyDescent="0.2">
      <c r="A87" s="114">
        <v>34</v>
      </c>
      <c r="B87" s="114" t="s">
        <v>119</v>
      </c>
      <c r="C87" s="115">
        <v>453676</v>
      </c>
      <c r="D87" s="116">
        <f t="shared" si="26"/>
        <v>4.7820303359298419</v>
      </c>
      <c r="F87" s="116">
        <f t="shared" si="27"/>
        <v>13.794629076402485</v>
      </c>
      <c r="G87" s="115">
        <v>6287787</v>
      </c>
      <c r="H87" s="116">
        <f t="shared" si="28"/>
        <v>66.277229079486887</v>
      </c>
      <c r="J87" s="116">
        <f t="shared" si="29"/>
        <v>43.234412110695345</v>
      </c>
      <c r="K87" s="115">
        <v>14123550</v>
      </c>
      <c r="L87" s="116">
        <f t="shared" si="30"/>
        <v>148.87109864974545</v>
      </c>
      <c r="N87" s="116">
        <f t="shared" si="31"/>
        <v>54.383489255544859</v>
      </c>
      <c r="O87" s="115">
        <v>1017131</v>
      </c>
      <c r="P87" s="115">
        <f t="shared" si="32"/>
        <v>20865013</v>
      </c>
      <c r="Q87" s="115">
        <v>6387654</v>
      </c>
      <c r="R87" s="249">
        <f t="shared" si="33"/>
        <v>30.614186533217115</v>
      </c>
      <c r="S87" s="115">
        <v>5280858</v>
      </c>
      <c r="T87" s="249">
        <f t="shared" si="34"/>
        <v>25.309631966201028</v>
      </c>
      <c r="U87" s="115">
        <v>0</v>
      </c>
      <c r="V87" s="249">
        <f t="shared" si="35"/>
        <v>0</v>
      </c>
      <c r="W87" s="115">
        <v>2534266</v>
      </c>
      <c r="X87" s="115">
        <v>806099.77187899989</v>
      </c>
      <c r="Y87" s="115">
        <v>590341.87812100002</v>
      </c>
      <c r="Z87" s="114"/>
      <c r="AA87" s="115">
        <v>94871</v>
      </c>
      <c r="AB87" s="115">
        <f t="shared" si="36"/>
        <v>94871</v>
      </c>
      <c r="AC87" s="115">
        <f t="shared" si="37"/>
        <v>94871</v>
      </c>
      <c r="AD87" s="115">
        <f t="shared" si="38"/>
        <v>94871</v>
      </c>
    </row>
    <row r="88" spans="1:30" x14ac:dyDescent="0.2">
      <c r="A88" s="117">
        <v>35</v>
      </c>
      <c r="B88" s="117" t="s">
        <v>120</v>
      </c>
      <c r="C88" s="118">
        <v>138000</v>
      </c>
      <c r="D88" s="119">
        <f t="shared" si="26"/>
        <v>8.2848051870084642</v>
      </c>
      <c r="E88" s="169"/>
      <c r="F88" s="119">
        <f t="shared" si="27"/>
        <v>23.899014957381024</v>
      </c>
      <c r="G88" s="118">
        <v>6269709</v>
      </c>
      <c r="H88" s="119">
        <f t="shared" si="28"/>
        <v>376.40085249444678</v>
      </c>
      <c r="I88" s="169"/>
      <c r="J88" s="119">
        <f t="shared" si="29"/>
        <v>245.53635994717041</v>
      </c>
      <c r="K88" s="118">
        <v>5947776</v>
      </c>
      <c r="L88" s="119">
        <f t="shared" si="30"/>
        <v>357.07366272438014</v>
      </c>
      <c r="M88" s="169"/>
      <c r="N88" s="119">
        <f t="shared" si="31"/>
        <v>130.44111232024272</v>
      </c>
      <c r="O88" s="118">
        <v>74598</v>
      </c>
      <c r="P88" s="118">
        <f t="shared" si="32"/>
        <v>12355485</v>
      </c>
      <c r="Q88" s="118">
        <v>4264060</v>
      </c>
      <c r="R88" s="123">
        <f t="shared" si="33"/>
        <v>34.511474053831151</v>
      </c>
      <c r="S88" s="118">
        <v>2802050</v>
      </c>
      <c r="T88" s="123">
        <f t="shared" si="34"/>
        <v>22.678591734763952</v>
      </c>
      <c r="U88" s="118">
        <v>72468</v>
      </c>
      <c r="V88" s="123">
        <f t="shared" si="35"/>
        <v>0.58652493204435119</v>
      </c>
      <c r="W88" s="118">
        <v>4143090</v>
      </c>
      <c r="X88" s="118">
        <v>375378.49712499999</v>
      </c>
      <c r="Y88" s="118">
        <v>632990.79287500004</v>
      </c>
      <c r="Z88" s="117"/>
      <c r="AA88" s="118">
        <v>16657</v>
      </c>
      <c r="AB88" s="118">
        <f t="shared" si="36"/>
        <v>16657</v>
      </c>
      <c r="AC88" s="118">
        <f t="shared" si="37"/>
        <v>16657</v>
      </c>
      <c r="AD88" s="118">
        <f t="shared" si="38"/>
        <v>16657</v>
      </c>
    </row>
    <row r="89" spans="1:30" x14ac:dyDescent="0.2">
      <c r="A89" s="114">
        <v>36</v>
      </c>
      <c r="B89" s="114" t="s">
        <v>121</v>
      </c>
      <c r="C89" s="115">
        <v>551333</v>
      </c>
      <c r="D89" s="116">
        <f t="shared" si="26"/>
        <v>14.209979638650481</v>
      </c>
      <c r="F89" s="116">
        <f t="shared" si="27"/>
        <v>40.991249433447983</v>
      </c>
      <c r="G89" s="115">
        <v>5619160</v>
      </c>
      <c r="H89" s="116">
        <f t="shared" si="28"/>
        <v>144.82744400628883</v>
      </c>
      <c r="J89" s="116">
        <f t="shared" si="29"/>
        <v>94.474821685695943</v>
      </c>
      <c r="K89" s="115">
        <v>6461658</v>
      </c>
      <c r="L89" s="116">
        <f t="shared" si="30"/>
        <v>166.54186963581535</v>
      </c>
      <c r="N89" s="116">
        <f t="shared" si="31"/>
        <v>60.838725985671395</v>
      </c>
      <c r="O89" s="115">
        <v>731</v>
      </c>
      <c r="P89" s="115">
        <f t="shared" si="32"/>
        <v>12632151</v>
      </c>
      <c r="Q89" s="115">
        <v>3794196</v>
      </c>
      <c r="R89" s="249">
        <f t="shared" si="33"/>
        <v>30.036024743529428</v>
      </c>
      <c r="S89" s="115">
        <v>3391519</v>
      </c>
      <c r="T89" s="249">
        <f t="shared" si="34"/>
        <v>26.848309523849107</v>
      </c>
      <c r="U89" s="115">
        <v>0</v>
      </c>
      <c r="V89" s="249">
        <f t="shared" si="35"/>
        <v>0</v>
      </c>
      <c r="W89" s="115">
        <v>3223599</v>
      </c>
      <c r="X89" s="115">
        <v>753212.90689400001</v>
      </c>
      <c r="Y89" s="115">
        <v>749595.603106</v>
      </c>
      <c r="Z89" s="114"/>
      <c r="AA89" s="115">
        <v>38799</v>
      </c>
      <c r="AB89" s="115">
        <f t="shared" si="36"/>
        <v>38799</v>
      </c>
      <c r="AC89" s="115">
        <f t="shared" si="37"/>
        <v>38799</v>
      </c>
      <c r="AD89" s="115">
        <f t="shared" si="38"/>
        <v>38799</v>
      </c>
    </row>
    <row r="90" spans="1:30" x14ac:dyDescent="0.2">
      <c r="A90" s="117">
        <v>37</v>
      </c>
      <c r="B90" s="117" t="s">
        <v>122</v>
      </c>
      <c r="C90" s="118">
        <v>337938</v>
      </c>
      <c r="D90" s="119">
        <f t="shared" si="26"/>
        <v>12.906771569338884</v>
      </c>
      <c r="E90" s="169"/>
      <c r="F90" s="119">
        <f t="shared" si="27"/>
        <v>37.23191068763208</v>
      </c>
      <c r="G90" s="118">
        <v>3258629</v>
      </c>
      <c r="H90" s="119">
        <f t="shared" si="28"/>
        <v>124.45590650422029</v>
      </c>
      <c r="I90" s="169"/>
      <c r="J90" s="119">
        <f t="shared" si="29"/>
        <v>81.185922014941397</v>
      </c>
      <c r="K90" s="118">
        <v>4646198</v>
      </c>
      <c r="L90" s="119">
        <f t="shared" si="30"/>
        <v>177.45094145055953</v>
      </c>
      <c r="M90" s="169"/>
      <c r="N90" s="119">
        <f t="shared" si="31"/>
        <v>64.823874179014979</v>
      </c>
      <c r="O90" s="118">
        <v>551475</v>
      </c>
      <c r="P90" s="118">
        <f t="shared" si="32"/>
        <v>8242765</v>
      </c>
      <c r="Q90" s="118">
        <v>2506376</v>
      </c>
      <c r="R90" s="123">
        <f t="shared" si="33"/>
        <v>30.406981152562278</v>
      </c>
      <c r="S90" s="118">
        <v>1968209</v>
      </c>
      <c r="T90" s="123">
        <f t="shared" si="34"/>
        <v>23.878019087041789</v>
      </c>
      <c r="U90" s="118">
        <v>0</v>
      </c>
      <c r="V90" s="123">
        <f t="shared" si="35"/>
        <v>0</v>
      </c>
      <c r="W90" s="118">
        <v>1062449</v>
      </c>
      <c r="X90" s="118">
        <v>401253.21270000003</v>
      </c>
      <c r="Y90" s="118">
        <v>185892.43729999999</v>
      </c>
      <c r="Z90" s="117"/>
      <c r="AA90" s="118">
        <v>26183</v>
      </c>
      <c r="AB90" s="118">
        <f t="shared" si="36"/>
        <v>26183</v>
      </c>
      <c r="AC90" s="118">
        <f t="shared" si="37"/>
        <v>26183</v>
      </c>
      <c r="AD90" s="118">
        <f t="shared" si="38"/>
        <v>26183</v>
      </c>
    </row>
    <row r="91" spans="1:30" x14ac:dyDescent="0.2">
      <c r="A91" s="114">
        <v>38</v>
      </c>
      <c r="B91" s="114" t="s">
        <v>123</v>
      </c>
      <c r="C91" s="115">
        <v>185213</v>
      </c>
      <c r="D91" s="116">
        <f t="shared" si="26"/>
        <v>12.068352120935687</v>
      </c>
      <c r="F91" s="116">
        <f t="shared" si="27"/>
        <v>34.813338556404645</v>
      </c>
      <c r="G91" s="115">
        <v>5818652</v>
      </c>
      <c r="H91" s="116">
        <f t="shared" si="28"/>
        <v>379.13937577376686</v>
      </c>
      <c r="J91" s="116">
        <f t="shared" si="29"/>
        <v>247.32277204793672</v>
      </c>
      <c r="K91" s="115">
        <v>4223870</v>
      </c>
      <c r="L91" s="116">
        <f t="shared" si="30"/>
        <v>275.22447383853523</v>
      </c>
      <c r="N91" s="116">
        <f t="shared" si="31"/>
        <v>100.54112149112268</v>
      </c>
      <c r="O91" s="115">
        <v>102746</v>
      </c>
      <c r="P91" s="115">
        <f t="shared" si="32"/>
        <v>10227735</v>
      </c>
      <c r="Q91" s="115">
        <v>3276108</v>
      </c>
      <c r="R91" s="249">
        <f t="shared" si="33"/>
        <v>32.031608171310651</v>
      </c>
      <c r="S91" s="115">
        <v>2184289</v>
      </c>
      <c r="T91" s="249">
        <f t="shared" si="34"/>
        <v>21.356527129418197</v>
      </c>
      <c r="U91" s="115">
        <v>205090</v>
      </c>
      <c r="V91" s="249">
        <f t="shared" si="35"/>
        <v>2.0052338078763285</v>
      </c>
      <c r="W91" s="115">
        <v>4140544</v>
      </c>
      <c r="X91" s="115">
        <v>496732.73169999995</v>
      </c>
      <c r="Y91" s="115">
        <v>813686.53830000013</v>
      </c>
      <c r="Z91" s="114"/>
      <c r="AA91" s="115">
        <v>15347</v>
      </c>
      <c r="AB91" s="115">
        <f t="shared" si="36"/>
        <v>15347</v>
      </c>
      <c r="AC91" s="115">
        <f t="shared" si="37"/>
        <v>15347</v>
      </c>
      <c r="AD91" s="115">
        <f t="shared" si="38"/>
        <v>15347</v>
      </c>
    </row>
    <row r="92" spans="1:30" x14ac:dyDescent="0.2">
      <c r="A92" s="117">
        <v>39</v>
      </c>
      <c r="B92" s="117" t="s">
        <v>125</v>
      </c>
      <c r="C92" s="118">
        <v>286883</v>
      </c>
      <c r="D92" s="119">
        <f t="shared" si="26"/>
        <v>13.554594849988188</v>
      </c>
      <c r="E92" s="169"/>
      <c r="F92" s="119">
        <f t="shared" si="27"/>
        <v>39.100673793643971</v>
      </c>
      <c r="G92" s="118">
        <v>1719747</v>
      </c>
      <c r="H92" s="119">
        <f t="shared" si="28"/>
        <v>81.254287739192065</v>
      </c>
      <c r="I92" s="169"/>
      <c r="J92" s="119">
        <f t="shared" si="29"/>
        <v>53.004348713252611</v>
      </c>
      <c r="K92" s="118">
        <v>5611507</v>
      </c>
      <c r="L92" s="119">
        <f t="shared" si="30"/>
        <v>265.13144342074179</v>
      </c>
      <c r="M92" s="169"/>
      <c r="N92" s="119">
        <f t="shared" si="31"/>
        <v>96.85407802694192</v>
      </c>
      <c r="O92" s="118">
        <v>416424</v>
      </c>
      <c r="P92" s="118">
        <f t="shared" si="32"/>
        <v>7618137</v>
      </c>
      <c r="Q92" s="118">
        <v>3427724</v>
      </c>
      <c r="R92" s="123">
        <f t="shared" si="33"/>
        <v>44.994255157133558</v>
      </c>
      <c r="S92" s="118">
        <v>1160321</v>
      </c>
      <c r="T92" s="123">
        <f t="shared" si="34"/>
        <v>15.231033519087408</v>
      </c>
      <c r="U92" s="118">
        <v>14454</v>
      </c>
      <c r="V92" s="123">
        <f t="shared" si="35"/>
        <v>0.18973142646292657</v>
      </c>
      <c r="W92" s="118">
        <v>686391</v>
      </c>
      <c r="X92" s="118">
        <v>474500.29276499996</v>
      </c>
      <c r="Y92" s="118">
        <v>383150.48723500001</v>
      </c>
      <c r="Z92" s="117"/>
      <c r="AA92" s="118">
        <v>21165</v>
      </c>
      <c r="AB92" s="118">
        <f t="shared" si="36"/>
        <v>21165</v>
      </c>
      <c r="AC92" s="118">
        <f t="shared" si="37"/>
        <v>21165</v>
      </c>
      <c r="AD92" s="118">
        <f t="shared" si="38"/>
        <v>21165</v>
      </c>
    </row>
    <row r="93" spans="1:30" x14ac:dyDescent="0.2">
      <c r="A93" s="114">
        <v>40</v>
      </c>
      <c r="B93" s="114" t="s">
        <v>127</v>
      </c>
      <c r="C93" s="121">
        <v>0</v>
      </c>
      <c r="D93" s="116">
        <f t="shared" si="26"/>
        <v>0</v>
      </c>
      <c r="F93" s="116">
        <f t="shared" si="27"/>
        <v>0</v>
      </c>
      <c r="G93" s="121">
        <v>0</v>
      </c>
      <c r="H93" s="116">
        <f t="shared" si="28"/>
        <v>0</v>
      </c>
      <c r="J93" s="116">
        <f t="shared" si="29"/>
        <v>0</v>
      </c>
      <c r="K93" s="121">
        <v>0</v>
      </c>
      <c r="L93" s="116">
        <f t="shared" si="30"/>
        <v>0</v>
      </c>
      <c r="N93" s="116">
        <f t="shared" si="31"/>
        <v>0</v>
      </c>
      <c r="O93" s="121">
        <v>0</v>
      </c>
      <c r="P93" s="121">
        <f t="shared" si="32"/>
        <v>0</v>
      </c>
      <c r="Q93" s="121">
        <v>0</v>
      </c>
      <c r="R93" s="249">
        <f t="shared" si="33"/>
        <v>0</v>
      </c>
      <c r="S93" s="121">
        <v>0</v>
      </c>
      <c r="T93" s="249">
        <f t="shared" si="34"/>
        <v>0</v>
      </c>
      <c r="U93" s="121">
        <v>0</v>
      </c>
      <c r="V93" s="249">
        <f t="shared" si="35"/>
        <v>0</v>
      </c>
      <c r="W93" s="121">
        <v>0</v>
      </c>
      <c r="X93" s="115">
        <v>0</v>
      </c>
      <c r="Y93" s="115">
        <v>0</v>
      </c>
      <c r="Z93" s="114"/>
      <c r="AA93" s="121">
        <v>0</v>
      </c>
      <c r="AB93" s="121">
        <f t="shared" si="36"/>
        <v>0</v>
      </c>
      <c r="AC93" s="121">
        <f t="shared" si="37"/>
        <v>0</v>
      </c>
      <c r="AD93" s="115">
        <f t="shared" si="38"/>
        <v>0</v>
      </c>
    </row>
    <row r="94" spans="1:30" x14ac:dyDescent="0.2">
      <c r="A94" s="117">
        <v>41</v>
      </c>
      <c r="B94" s="117" t="s">
        <v>258</v>
      </c>
      <c r="C94" s="118">
        <v>249199</v>
      </c>
      <c r="D94" s="119">
        <f t="shared" si="26"/>
        <v>7.4931292660191842</v>
      </c>
      <c r="E94" s="169"/>
      <c r="F94" s="119">
        <f t="shared" si="27"/>
        <v>21.615282962476616</v>
      </c>
      <c r="G94" s="118">
        <v>6208086</v>
      </c>
      <c r="H94" s="119">
        <f t="shared" si="28"/>
        <v>186.67005442463241</v>
      </c>
      <c r="I94" s="169"/>
      <c r="J94" s="119">
        <f t="shared" si="29"/>
        <v>121.76987743469749</v>
      </c>
      <c r="K94" s="118">
        <v>9276072</v>
      </c>
      <c r="L94" s="119">
        <f t="shared" si="30"/>
        <v>278.92088883543312</v>
      </c>
      <c r="M94" s="169"/>
      <c r="N94" s="119">
        <f t="shared" si="31"/>
        <v>101.89144366306277</v>
      </c>
      <c r="O94" s="118">
        <v>196713</v>
      </c>
      <c r="P94" s="118">
        <f t="shared" si="32"/>
        <v>15733357</v>
      </c>
      <c r="Q94" s="118">
        <v>6698735</v>
      </c>
      <c r="R94" s="123">
        <f t="shared" si="33"/>
        <v>42.576641463102881</v>
      </c>
      <c r="S94" s="118">
        <v>3299036</v>
      </c>
      <c r="T94" s="123">
        <f t="shared" si="34"/>
        <v>20.968417611066727</v>
      </c>
      <c r="U94" s="118">
        <v>0</v>
      </c>
      <c r="V94" s="123">
        <f t="shared" si="35"/>
        <v>0</v>
      </c>
      <c r="W94" s="118">
        <v>3150047</v>
      </c>
      <c r="X94" s="118">
        <v>619955.82577999996</v>
      </c>
      <c r="Y94" s="118">
        <v>1820304.0642199998</v>
      </c>
      <c r="Z94" s="117"/>
      <c r="AA94" s="118">
        <v>33257</v>
      </c>
      <c r="AB94" s="118">
        <f t="shared" si="36"/>
        <v>33257</v>
      </c>
      <c r="AC94" s="118">
        <f t="shared" si="37"/>
        <v>33257</v>
      </c>
      <c r="AD94" s="118">
        <f t="shared" si="38"/>
        <v>33257</v>
      </c>
    </row>
    <row r="95" spans="1:30" x14ac:dyDescent="0.2">
      <c r="A95" s="114">
        <v>42</v>
      </c>
      <c r="B95" s="114" t="s">
        <v>131</v>
      </c>
      <c r="C95" s="115">
        <v>759020</v>
      </c>
      <c r="D95" s="116">
        <f t="shared" si="26"/>
        <v>6.7523063099929717</v>
      </c>
      <c r="F95" s="116">
        <f t="shared" si="27"/>
        <v>19.47824551775733</v>
      </c>
      <c r="G95" s="115">
        <v>13588772</v>
      </c>
      <c r="H95" s="116">
        <f t="shared" si="28"/>
        <v>120.88686848917791</v>
      </c>
      <c r="J95" s="116">
        <f t="shared" si="29"/>
        <v>78.85774290238345</v>
      </c>
      <c r="K95" s="115">
        <v>18113038</v>
      </c>
      <c r="L95" s="116">
        <f t="shared" si="30"/>
        <v>161.13512263252943</v>
      </c>
      <c r="N95" s="116">
        <f t="shared" si="31"/>
        <v>58.863609457160763</v>
      </c>
      <c r="O95" s="115">
        <v>3066128</v>
      </c>
      <c r="P95" s="115">
        <f t="shared" si="32"/>
        <v>32460830</v>
      </c>
      <c r="Q95" s="115">
        <v>9002288</v>
      </c>
      <c r="R95" s="249">
        <f t="shared" si="33"/>
        <v>27.732772082537632</v>
      </c>
      <c r="S95" s="115">
        <v>4332471</v>
      </c>
      <c r="T95" s="249">
        <f t="shared" si="34"/>
        <v>13.346765932972138</v>
      </c>
      <c r="U95" s="115">
        <v>0</v>
      </c>
      <c r="V95" s="249">
        <f t="shared" si="35"/>
        <v>0</v>
      </c>
      <c r="W95" s="115">
        <v>3833521</v>
      </c>
      <c r="X95" s="115">
        <v>1125231.5292410001</v>
      </c>
      <c r="Y95" s="115">
        <v>773431.06075900001</v>
      </c>
      <c r="Z95" s="114"/>
      <c r="AA95" s="115">
        <v>112409</v>
      </c>
      <c r="AB95" s="115">
        <f t="shared" si="36"/>
        <v>112409</v>
      </c>
      <c r="AC95" s="115">
        <f t="shared" si="37"/>
        <v>112409</v>
      </c>
      <c r="AD95" s="115">
        <f t="shared" si="38"/>
        <v>112409</v>
      </c>
    </row>
    <row r="96" spans="1:30" x14ac:dyDescent="0.2">
      <c r="A96" s="117">
        <v>43</v>
      </c>
      <c r="B96" s="117" t="s">
        <v>133</v>
      </c>
      <c r="C96" s="118">
        <v>3130561</v>
      </c>
      <c r="D96" s="119">
        <f t="shared" si="26"/>
        <v>9.3150942947089028</v>
      </c>
      <c r="E96" s="169"/>
      <c r="F96" s="119">
        <f t="shared" si="27"/>
        <v>26.871069729890468</v>
      </c>
      <c r="G96" s="118">
        <v>43946619</v>
      </c>
      <c r="H96" s="119">
        <f t="shared" si="28"/>
        <v>130.764709558014</v>
      </c>
      <c r="I96" s="169"/>
      <c r="J96" s="119">
        <f t="shared" si="29"/>
        <v>85.301323261209717</v>
      </c>
      <c r="K96" s="118">
        <v>65545457</v>
      </c>
      <c r="L96" s="119">
        <f t="shared" si="30"/>
        <v>195.03281122609903</v>
      </c>
      <c r="M96" s="169"/>
      <c r="N96" s="119">
        <f t="shared" si="31"/>
        <v>71.246634773265995</v>
      </c>
      <c r="O96" s="118">
        <v>33521245</v>
      </c>
      <c r="P96" s="118">
        <f t="shared" si="32"/>
        <v>112622637</v>
      </c>
      <c r="Q96" s="118">
        <v>25445134</v>
      </c>
      <c r="R96" s="123">
        <f t="shared" si="33"/>
        <v>22.593267817019772</v>
      </c>
      <c r="S96" s="118">
        <v>15142370</v>
      </c>
      <c r="T96" s="123">
        <f t="shared" si="34"/>
        <v>13.445227712080655</v>
      </c>
      <c r="U96" s="118">
        <v>0</v>
      </c>
      <c r="V96" s="123">
        <f t="shared" si="35"/>
        <v>0</v>
      </c>
      <c r="W96" s="118">
        <v>10748082</v>
      </c>
      <c r="X96" s="118">
        <v>5239973.1264249999</v>
      </c>
      <c r="Y96" s="118">
        <v>4976368.4335750006</v>
      </c>
      <c r="Z96" s="117"/>
      <c r="AA96" s="118">
        <v>336074</v>
      </c>
      <c r="AB96" s="118">
        <f t="shared" si="36"/>
        <v>336074</v>
      </c>
      <c r="AC96" s="118">
        <f t="shared" si="37"/>
        <v>336074</v>
      </c>
      <c r="AD96" s="118">
        <f t="shared" si="38"/>
        <v>336074</v>
      </c>
    </row>
    <row r="97" spans="1:30" x14ac:dyDescent="0.2">
      <c r="A97" s="114">
        <v>44</v>
      </c>
      <c r="B97" s="114" t="s">
        <v>135</v>
      </c>
      <c r="C97" s="115">
        <v>211374</v>
      </c>
      <c r="D97" s="116">
        <f t="shared" si="26"/>
        <v>4.3283300911231697</v>
      </c>
      <c r="F97" s="116">
        <f t="shared" si="27"/>
        <v>12.485848882777033</v>
      </c>
      <c r="G97" s="115">
        <v>16728139</v>
      </c>
      <c r="H97" s="116">
        <f t="shared" si="28"/>
        <v>342.54405651684243</v>
      </c>
      <c r="J97" s="116">
        <f t="shared" si="29"/>
        <v>223.45066489966086</v>
      </c>
      <c r="K97" s="115">
        <v>10826316</v>
      </c>
      <c r="L97" s="116">
        <f t="shared" si="30"/>
        <v>221.69173748336235</v>
      </c>
      <c r="N97" s="116">
        <f t="shared" si="31"/>
        <v>80.985297568300879</v>
      </c>
      <c r="O97" s="115">
        <v>148510</v>
      </c>
      <c r="P97" s="115">
        <f t="shared" si="32"/>
        <v>27765829</v>
      </c>
      <c r="Q97" s="115">
        <v>9944835</v>
      </c>
      <c r="R97" s="249">
        <f t="shared" si="33"/>
        <v>35.816812816934082</v>
      </c>
      <c r="S97" s="115">
        <v>5245879</v>
      </c>
      <c r="T97" s="249">
        <f t="shared" si="34"/>
        <v>18.89329146268242</v>
      </c>
      <c r="U97" s="115">
        <v>231768</v>
      </c>
      <c r="V97" s="249">
        <f t="shared" si="35"/>
        <v>0.83472386147735755</v>
      </c>
      <c r="W97" s="115">
        <v>10208182</v>
      </c>
      <c r="X97" s="115">
        <v>864052.96029999992</v>
      </c>
      <c r="Y97" s="115">
        <v>2279170.6997000002</v>
      </c>
      <c r="Z97" s="114"/>
      <c r="AA97" s="115">
        <v>48835</v>
      </c>
      <c r="AB97" s="115">
        <f t="shared" si="36"/>
        <v>48835</v>
      </c>
      <c r="AC97" s="115">
        <f t="shared" si="37"/>
        <v>48835</v>
      </c>
      <c r="AD97" s="115">
        <f t="shared" si="38"/>
        <v>48835</v>
      </c>
    </row>
    <row r="98" spans="1:30" x14ac:dyDescent="0.2">
      <c r="A98" s="117">
        <v>45</v>
      </c>
      <c r="B98" s="117" t="s">
        <v>137</v>
      </c>
      <c r="C98" s="118">
        <v>93764</v>
      </c>
      <c r="D98" s="119">
        <f t="shared" si="26"/>
        <v>41.971351835273055</v>
      </c>
      <c r="E98" s="169"/>
      <c r="F98" s="119">
        <f t="shared" si="27"/>
        <v>121.07393507159692</v>
      </c>
      <c r="G98" s="118">
        <v>249469</v>
      </c>
      <c r="H98" s="119">
        <f t="shared" si="28"/>
        <v>111.66920322291853</v>
      </c>
      <c r="I98" s="169"/>
      <c r="J98" s="119">
        <f t="shared" si="29"/>
        <v>72.844812905838907</v>
      </c>
      <c r="K98" s="118">
        <v>762471</v>
      </c>
      <c r="L98" s="119">
        <f t="shared" si="30"/>
        <v>341.30304386750225</v>
      </c>
      <c r="M98" s="169"/>
      <c r="N98" s="119">
        <f t="shared" si="31"/>
        <v>124.68001235567428</v>
      </c>
      <c r="O98" s="118">
        <v>0</v>
      </c>
      <c r="P98" s="118">
        <f t="shared" si="32"/>
        <v>1105704</v>
      </c>
      <c r="Q98" s="118">
        <v>297202</v>
      </c>
      <c r="R98" s="123">
        <f t="shared" si="33"/>
        <v>26.87898388718861</v>
      </c>
      <c r="S98" s="118">
        <v>417589</v>
      </c>
      <c r="T98" s="123">
        <f t="shared" si="34"/>
        <v>37.766798347478172</v>
      </c>
      <c r="U98" s="118">
        <v>2529</v>
      </c>
      <c r="V98" s="123">
        <f t="shared" si="35"/>
        <v>0.22872305788891059</v>
      </c>
      <c r="W98" s="118">
        <v>162483</v>
      </c>
      <c r="X98" s="118">
        <v>153117.1464</v>
      </c>
      <c r="Y98" s="118">
        <v>41563.313600000001</v>
      </c>
      <c r="Z98" s="117"/>
      <c r="AA98" s="118">
        <v>2234</v>
      </c>
      <c r="AB98" s="118">
        <f t="shared" si="36"/>
        <v>2234</v>
      </c>
      <c r="AC98" s="118">
        <f t="shared" si="37"/>
        <v>2234</v>
      </c>
      <c r="AD98" s="118">
        <f t="shared" si="38"/>
        <v>2234</v>
      </c>
    </row>
    <row r="99" spans="1:30" x14ac:dyDescent="0.2">
      <c r="A99" s="114">
        <v>46</v>
      </c>
      <c r="B99" s="114" t="s">
        <v>139</v>
      </c>
      <c r="C99" s="115">
        <v>878440</v>
      </c>
      <c r="D99" s="116">
        <f t="shared" si="26"/>
        <v>21.988485607008762</v>
      </c>
      <c r="F99" s="116">
        <f t="shared" si="27"/>
        <v>63.429752969461447</v>
      </c>
      <c r="G99" s="115">
        <v>12837447</v>
      </c>
      <c r="H99" s="116">
        <f t="shared" si="28"/>
        <v>321.33784730913641</v>
      </c>
      <c r="J99" s="116">
        <f t="shared" si="29"/>
        <v>209.61728651427282</v>
      </c>
      <c r="K99" s="115">
        <v>5599711</v>
      </c>
      <c r="L99" s="116">
        <f t="shared" si="30"/>
        <v>140.16798498122654</v>
      </c>
      <c r="N99" s="116">
        <f t="shared" si="31"/>
        <v>51.204190567118793</v>
      </c>
      <c r="O99" s="115">
        <v>1438701</v>
      </c>
      <c r="P99" s="115">
        <f t="shared" si="32"/>
        <v>19315598</v>
      </c>
      <c r="Q99" s="115">
        <v>7041421</v>
      </c>
      <c r="R99" s="249">
        <f t="shared" si="33"/>
        <v>36.454584528006848</v>
      </c>
      <c r="S99" s="115">
        <v>1106447</v>
      </c>
      <c r="T99" s="249">
        <f t="shared" si="34"/>
        <v>5.7282565106190342</v>
      </c>
      <c r="U99" s="115">
        <v>0</v>
      </c>
      <c r="V99" s="249">
        <f t="shared" si="35"/>
        <v>0</v>
      </c>
      <c r="W99" s="115">
        <v>8477915</v>
      </c>
      <c r="X99" s="115">
        <v>410499.49097499996</v>
      </c>
      <c r="Y99" s="115">
        <v>625267.75902500004</v>
      </c>
      <c r="Z99" s="114"/>
      <c r="AA99" s="115">
        <v>39950</v>
      </c>
      <c r="AB99" s="115">
        <f t="shared" si="36"/>
        <v>39950</v>
      </c>
      <c r="AC99" s="115">
        <f t="shared" si="37"/>
        <v>39950</v>
      </c>
      <c r="AD99" s="115">
        <f t="shared" si="38"/>
        <v>39950</v>
      </c>
    </row>
    <row r="100" spans="1:30" x14ac:dyDescent="0.2">
      <c r="A100" s="117">
        <v>47</v>
      </c>
      <c r="B100" s="117" t="s">
        <v>141</v>
      </c>
      <c r="C100" s="118">
        <v>427481</v>
      </c>
      <c r="D100" s="119">
        <f t="shared" si="26"/>
        <v>5.377931260064412</v>
      </c>
      <c r="E100" s="169"/>
      <c r="F100" s="119">
        <f t="shared" si="27"/>
        <v>15.513612779403916</v>
      </c>
      <c r="G100" s="118">
        <v>10853814</v>
      </c>
      <c r="H100" s="119">
        <f t="shared" si="28"/>
        <v>136.54657306763286</v>
      </c>
      <c r="I100" s="169"/>
      <c r="J100" s="119">
        <f t="shared" si="29"/>
        <v>89.072987725981704</v>
      </c>
      <c r="K100" s="118">
        <v>11630426</v>
      </c>
      <c r="L100" s="119">
        <f t="shared" si="30"/>
        <v>146.31675221417069</v>
      </c>
      <c r="M100" s="169"/>
      <c r="N100" s="119">
        <f t="shared" si="31"/>
        <v>53.450371456361779</v>
      </c>
      <c r="O100" s="118">
        <v>3517353</v>
      </c>
      <c r="P100" s="118">
        <f t="shared" si="32"/>
        <v>22911721</v>
      </c>
      <c r="Q100" s="118">
        <v>6802524</v>
      </c>
      <c r="R100" s="123">
        <f t="shared" si="33"/>
        <v>29.690148548858463</v>
      </c>
      <c r="S100" s="118">
        <v>3716996</v>
      </c>
      <c r="T100" s="123">
        <f t="shared" si="34"/>
        <v>16.223120035374034</v>
      </c>
      <c r="U100" s="118">
        <v>439089</v>
      </c>
      <c r="V100" s="123">
        <f t="shared" si="35"/>
        <v>1.9164383155678266</v>
      </c>
      <c r="W100" s="118">
        <v>3143530</v>
      </c>
      <c r="X100" s="118">
        <v>704185.63929399999</v>
      </c>
      <c r="Y100" s="118">
        <v>864103.67070600006</v>
      </c>
      <c r="Z100" s="117"/>
      <c r="AA100" s="118">
        <v>79488</v>
      </c>
      <c r="AB100" s="118">
        <f t="shared" si="36"/>
        <v>79488</v>
      </c>
      <c r="AC100" s="118">
        <f t="shared" si="37"/>
        <v>79488</v>
      </c>
      <c r="AD100" s="118">
        <f t="shared" si="38"/>
        <v>79488</v>
      </c>
    </row>
    <row r="101" spans="1:30" x14ac:dyDescent="0.2">
      <c r="A101" s="114">
        <v>48</v>
      </c>
      <c r="B101" s="114" t="s">
        <v>143</v>
      </c>
      <c r="C101" s="115">
        <v>82819</v>
      </c>
      <c r="D101" s="116">
        <f t="shared" si="26"/>
        <v>12.429686327480114</v>
      </c>
      <c r="F101" s="116">
        <f t="shared" si="27"/>
        <v>35.855672251874054</v>
      </c>
      <c r="G101" s="115">
        <v>942863</v>
      </c>
      <c r="H101" s="116">
        <f t="shared" si="28"/>
        <v>141.50727900345188</v>
      </c>
      <c r="J101" s="116">
        <f t="shared" si="29"/>
        <v>92.308989106364578</v>
      </c>
      <c r="K101" s="115">
        <v>2017500</v>
      </c>
      <c r="L101" s="116">
        <f t="shared" si="30"/>
        <v>302.79153534443947</v>
      </c>
      <c r="N101" s="116">
        <f t="shared" si="31"/>
        <v>110.61153144181766</v>
      </c>
      <c r="O101" s="115">
        <v>41522</v>
      </c>
      <c r="P101" s="115">
        <f t="shared" si="32"/>
        <v>3043182</v>
      </c>
      <c r="Q101" s="115">
        <v>1062382</v>
      </c>
      <c r="R101" s="249">
        <f t="shared" si="33"/>
        <v>34.910235404914985</v>
      </c>
      <c r="S101" s="115">
        <v>890008</v>
      </c>
      <c r="T101" s="249">
        <f t="shared" si="34"/>
        <v>29.245966885976589</v>
      </c>
      <c r="U101" s="115">
        <v>0</v>
      </c>
      <c r="V101" s="249">
        <f t="shared" si="35"/>
        <v>0</v>
      </c>
      <c r="W101" s="115">
        <v>536121</v>
      </c>
      <c r="X101" s="115">
        <v>179260.13929999998</v>
      </c>
      <c r="Y101" s="115">
        <v>276048.5907</v>
      </c>
      <c r="Z101" s="114"/>
      <c r="AA101" s="115">
        <v>6663</v>
      </c>
      <c r="AB101" s="115">
        <f t="shared" si="36"/>
        <v>6663</v>
      </c>
      <c r="AC101" s="115">
        <f t="shared" si="37"/>
        <v>6663</v>
      </c>
      <c r="AD101" s="115">
        <f t="shared" si="38"/>
        <v>6663</v>
      </c>
    </row>
    <row r="102" spans="1:30" x14ac:dyDescent="0.2">
      <c r="A102" s="117">
        <v>49</v>
      </c>
      <c r="B102" s="117" t="s">
        <v>145</v>
      </c>
      <c r="C102" s="118">
        <v>317667</v>
      </c>
      <c r="D102" s="119">
        <f t="shared" si="26"/>
        <v>11.490938686923494</v>
      </c>
      <c r="E102" s="169"/>
      <c r="F102" s="119">
        <f t="shared" si="27"/>
        <v>33.147685353395175</v>
      </c>
      <c r="G102" s="118">
        <v>3626747</v>
      </c>
      <c r="H102" s="119">
        <f t="shared" si="28"/>
        <v>131.18998010490142</v>
      </c>
      <c r="I102" s="169"/>
      <c r="J102" s="119">
        <f t="shared" si="29"/>
        <v>85.57873863203973</v>
      </c>
      <c r="K102" s="118">
        <v>6085414</v>
      </c>
      <c r="L102" s="119">
        <f t="shared" si="30"/>
        <v>220.12711159341654</v>
      </c>
      <c r="M102" s="169"/>
      <c r="N102" s="119">
        <f t="shared" si="31"/>
        <v>80.413730514342276</v>
      </c>
      <c r="O102" s="118">
        <v>811969</v>
      </c>
      <c r="P102" s="118">
        <f t="shared" si="32"/>
        <v>10029828</v>
      </c>
      <c r="Q102" s="118">
        <v>3288409</v>
      </c>
      <c r="R102" s="123">
        <f t="shared" si="33"/>
        <v>32.786295039157203</v>
      </c>
      <c r="S102" s="118">
        <v>1504609</v>
      </c>
      <c r="T102" s="123">
        <f t="shared" si="34"/>
        <v>15.001343991143218</v>
      </c>
      <c r="U102" s="118">
        <v>0</v>
      </c>
      <c r="V102" s="123">
        <f t="shared" si="35"/>
        <v>0</v>
      </c>
      <c r="W102" s="118">
        <v>2685855</v>
      </c>
      <c r="X102" s="118">
        <v>754537.54350999999</v>
      </c>
      <c r="Y102" s="118">
        <v>326447.43648999999</v>
      </c>
      <c r="Z102" s="117"/>
      <c r="AA102" s="118">
        <v>27645</v>
      </c>
      <c r="AB102" s="118">
        <f t="shared" si="36"/>
        <v>27645</v>
      </c>
      <c r="AC102" s="118">
        <f t="shared" si="37"/>
        <v>27645</v>
      </c>
      <c r="AD102" s="118">
        <f t="shared" si="38"/>
        <v>27645</v>
      </c>
    </row>
    <row r="103" spans="1:30" x14ac:dyDescent="0.2">
      <c r="A103" s="114">
        <v>50</v>
      </c>
      <c r="B103" s="114" t="s">
        <v>147</v>
      </c>
      <c r="C103" s="121">
        <v>204129</v>
      </c>
      <c r="D103" s="116">
        <f t="shared" si="26"/>
        <v>11.273485392389684</v>
      </c>
      <c r="F103" s="116">
        <f t="shared" si="27"/>
        <v>32.520402101551824</v>
      </c>
      <c r="G103" s="121">
        <v>2250123</v>
      </c>
      <c r="H103" s="116">
        <f t="shared" si="28"/>
        <v>124.26812834815264</v>
      </c>
      <c r="J103" s="116">
        <f t="shared" si="29"/>
        <v>81.063429293118674</v>
      </c>
      <c r="K103" s="121">
        <v>2169912</v>
      </c>
      <c r="L103" s="116">
        <f t="shared" si="30"/>
        <v>119.83829458220578</v>
      </c>
      <c r="N103" s="116">
        <f t="shared" si="31"/>
        <v>43.777634913191072</v>
      </c>
      <c r="O103" s="121">
        <v>230135</v>
      </c>
      <c r="P103" s="121">
        <f t="shared" si="32"/>
        <v>4624164</v>
      </c>
      <c r="Q103" s="121">
        <v>1648130</v>
      </c>
      <c r="R103" s="249">
        <f t="shared" si="33"/>
        <v>35.641685718759106</v>
      </c>
      <c r="S103" s="121">
        <v>845141</v>
      </c>
      <c r="T103" s="249">
        <f t="shared" si="34"/>
        <v>18.276622541934064</v>
      </c>
      <c r="U103" s="121">
        <v>0</v>
      </c>
      <c r="V103" s="249">
        <f t="shared" si="35"/>
        <v>0</v>
      </c>
      <c r="W103" s="121">
        <v>1291955</v>
      </c>
      <c r="X103" s="115">
        <v>239188.4908</v>
      </c>
      <c r="Y103" s="115">
        <v>199391.58919999999</v>
      </c>
      <c r="Z103" s="114"/>
      <c r="AA103" s="115">
        <v>18107</v>
      </c>
      <c r="AB103" s="115">
        <f t="shared" si="36"/>
        <v>18107</v>
      </c>
      <c r="AC103" s="115">
        <f t="shared" si="37"/>
        <v>18107</v>
      </c>
      <c r="AD103" s="115">
        <f t="shared" si="38"/>
        <v>18107</v>
      </c>
    </row>
    <row r="104" spans="1:30" x14ac:dyDescent="0.2">
      <c r="A104" s="117">
        <v>51</v>
      </c>
      <c r="B104" s="117" t="s">
        <v>149</v>
      </c>
      <c r="C104" s="122">
        <v>362861</v>
      </c>
      <c r="D104" s="119">
        <f t="shared" si="26"/>
        <v>33.732546248954172</v>
      </c>
      <c r="E104" s="169"/>
      <c r="F104" s="119">
        <f t="shared" si="27"/>
        <v>97.307614259714668</v>
      </c>
      <c r="G104" s="122">
        <v>1584103</v>
      </c>
      <c r="H104" s="119">
        <f t="shared" si="28"/>
        <v>147.26252672678257</v>
      </c>
      <c r="I104" s="169"/>
      <c r="J104" s="119">
        <f t="shared" si="29"/>
        <v>96.063291380697777</v>
      </c>
      <c r="K104" s="122">
        <v>2688638</v>
      </c>
      <c r="L104" s="119">
        <f t="shared" si="30"/>
        <v>249.94310681416752</v>
      </c>
      <c r="M104" s="169"/>
      <c r="N104" s="119">
        <f t="shared" si="31"/>
        <v>91.305689198317893</v>
      </c>
      <c r="O104" s="122">
        <v>77632</v>
      </c>
      <c r="P104" s="122">
        <f t="shared" si="32"/>
        <v>4635602</v>
      </c>
      <c r="Q104" s="122">
        <v>1307393</v>
      </c>
      <c r="R104" s="123">
        <f t="shared" si="33"/>
        <v>28.203305633227355</v>
      </c>
      <c r="S104" s="122">
        <v>1110004</v>
      </c>
      <c r="T104" s="123">
        <f t="shared" si="34"/>
        <v>23.945196330487388</v>
      </c>
      <c r="U104" s="122">
        <v>0</v>
      </c>
      <c r="V104" s="123">
        <f t="shared" si="35"/>
        <v>0</v>
      </c>
      <c r="W104" s="122">
        <v>909736</v>
      </c>
      <c r="X104" s="118">
        <v>338825.826</v>
      </c>
      <c r="Y104" s="118">
        <v>382902.54400000005</v>
      </c>
      <c r="Z104" s="117"/>
      <c r="AA104" s="118">
        <v>10757</v>
      </c>
      <c r="AB104" s="118">
        <f t="shared" si="36"/>
        <v>10757</v>
      </c>
      <c r="AC104" s="118">
        <f t="shared" si="37"/>
        <v>10757</v>
      </c>
      <c r="AD104" s="118">
        <f t="shared" si="38"/>
        <v>10757</v>
      </c>
    </row>
    <row r="105" spans="1:30" x14ac:dyDescent="0.2">
      <c r="A105" s="114">
        <v>52</v>
      </c>
      <c r="B105" s="114" t="s">
        <v>151</v>
      </c>
      <c r="C105" s="115">
        <v>0</v>
      </c>
      <c r="D105" s="116">
        <f t="shared" si="26"/>
        <v>0</v>
      </c>
      <c r="F105" s="116">
        <f t="shared" si="27"/>
        <v>0</v>
      </c>
      <c r="G105" s="115">
        <v>0</v>
      </c>
      <c r="H105" s="116">
        <f t="shared" si="28"/>
        <v>0</v>
      </c>
      <c r="J105" s="116">
        <f t="shared" si="29"/>
        <v>0</v>
      </c>
      <c r="K105" s="115">
        <v>0</v>
      </c>
      <c r="L105" s="116">
        <f t="shared" si="30"/>
        <v>0</v>
      </c>
      <c r="N105" s="116">
        <f t="shared" si="31"/>
        <v>0</v>
      </c>
      <c r="O105" s="115">
        <v>0</v>
      </c>
      <c r="P105" s="115">
        <f t="shared" si="32"/>
        <v>0</v>
      </c>
      <c r="Q105" s="115">
        <v>0</v>
      </c>
      <c r="R105" s="116">
        <f t="shared" si="33"/>
        <v>0</v>
      </c>
      <c r="S105" s="115">
        <v>0</v>
      </c>
      <c r="T105" s="116">
        <f t="shared" si="34"/>
        <v>0</v>
      </c>
      <c r="U105" s="115">
        <v>0</v>
      </c>
      <c r="V105" s="116">
        <f t="shared" si="35"/>
        <v>0</v>
      </c>
      <c r="W105" s="115">
        <v>0</v>
      </c>
      <c r="X105" s="115">
        <v>0</v>
      </c>
      <c r="Y105" s="115">
        <v>0</v>
      </c>
      <c r="Z105" s="114"/>
      <c r="AA105" s="115">
        <v>0</v>
      </c>
      <c r="AB105" s="115">
        <f t="shared" si="36"/>
        <v>0</v>
      </c>
      <c r="AC105" s="115">
        <f t="shared" si="37"/>
        <v>0</v>
      </c>
      <c r="AD105" s="115">
        <f t="shared" si="38"/>
        <v>0</v>
      </c>
    </row>
    <row r="106" spans="1:30" x14ac:dyDescent="0.2">
      <c r="A106" s="117">
        <v>53</v>
      </c>
      <c r="B106" s="117" t="s">
        <v>153</v>
      </c>
      <c r="C106" s="118">
        <v>11376107</v>
      </c>
      <c r="D106" s="119">
        <f t="shared" si="26"/>
        <v>26.394312376161817</v>
      </c>
      <c r="E106" s="169"/>
      <c r="F106" s="119">
        <f t="shared" si="27"/>
        <v>76.13915499870086</v>
      </c>
      <c r="G106" s="118">
        <v>60294045</v>
      </c>
      <c r="H106" s="119">
        <f t="shared" si="28"/>
        <v>139.89142842559036</v>
      </c>
      <c r="I106" s="169"/>
      <c r="J106" s="119">
        <f t="shared" si="29"/>
        <v>91.254926485418466</v>
      </c>
      <c r="K106" s="118">
        <v>74035468</v>
      </c>
      <c r="L106" s="119">
        <f t="shared" si="30"/>
        <v>171.773636561904</v>
      </c>
      <c r="M106" s="169"/>
      <c r="N106" s="119">
        <f t="shared" si="31"/>
        <v>62.749921261269257</v>
      </c>
      <c r="O106" s="118">
        <v>17885000</v>
      </c>
      <c r="P106" s="118">
        <f t="shared" si="32"/>
        <v>145705620</v>
      </c>
      <c r="Q106" s="118">
        <v>13835357</v>
      </c>
      <c r="R106" s="119">
        <f t="shared" si="33"/>
        <v>9.4954175412039703</v>
      </c>
      <c r="S106" s="118">
        <v>13929541</v>
      </c>
      <c r="T106" s="119">
        <f t="shared" si="34"/>
        <v>9.5600574638095637</v>
      </c>
      <c r="U106" s="118">
        <v>165912</v>
      </c>
      <c r="V106" s="119">
        <f t="shared" si="35"/>
        <v>0.11386794826445266</v>
      </c>
      <c r="W106" s="118">
        <v>2217704</v>
      </c>
      <c r="X106" s="118">
        <v>2510426.7539880001</v>
      </c>
      <c r="Y106" s="118">
        <v>681126.83601199999</v>
      </c>
      <c r="Z106" s="117"/>
      <c r="AA106" s="118">
        <v>431006</v>
      </c>
      <c r="AB106" s="118">
        <f t="shared" si="36"/>
        <v>431006</v>
      </c>
      <c r="AC106" s="118">
        <f t="shared" si="37"/>
        <v>431006</v>
      </c>
      <c r="AD106" s="118">
        <f t="shared" si="38"/>
        <v>431006</v>
      </c>
    </row>
    <row r="107" spans="1:30" x14ac:dyDescent="0.2">
      <c r="A107" s="114">
        <v>54</v>
      </c>
      <c r="B107" s="114" t="s">
        <v>155</v>
      </c>
      <c r="C107" s="115">
        <v>704141</v>
      </c>
      <c r="D107" s="116">
        <f t="shared" si="26"/>
        <v>17.725387035871616</v>
      </c>
      <c r="F107" s="116">
        <f t="shared" si="27"/>
        <v>51.132076172406279</v>
      </c>
      <c r="G107" s="115">
        <v>3091093</v>
      </c>
      <c r="H107" s="116">
        <f t="shared" si="28"/>
        <v>77.812284455632479</v>
      </c>
      <c r="J107" s="116">
        <f t="shared" si="29"/>
        <v>50.759037759330425</v>
      </c>
      <c r="K107" s="115">
        <v>10729155</v>
      </c>
      <c r="L107" s="116">
        <f t="shared" si="30"/>
        <v>270.08571428571429</v>
      </c>
      <c r="N107" s="116">
        <f t="shared" si="31"/>
        <v>98.66390235683545</v>
      </c>
      <c r="O107" s="115">
        <v>937911</v>
      </c>
      <c r="P107" s="115">
        <f t="shared" si="32"/>
        <v>14524389</v>
      </c>
      <c r="Q107" s="115">
        <v>5258269</v>
      </c>
      <c r="R107" s="116">
        <f t="shared" si="33"/>
        <v>36.203030640393891</v>
      </c>
      <c r="S107" s="115">
        <v>2522206</v>
      </c>
      <c r="T107" s="116">
        <f t="shared" si="34"/>
        <v>17.365315676962386</v>
      </c>
      <c r="U107" s="115">
        <v>26386</v>
      </c>
      <c r="V107" s="116">
        <f t="shared" si="35"/>
        <v>0.1816668501511492</v>
      </c>
      <c r="W107" s="115">
        <v>1253038</v>
      </c>
      <c r="X107" s="115">
        <v>681992.8406</v>
      </c>
      <c r="Y107" s="115">
        <v>752270.78939999989</v>
      </c>
      <c r="Z107" s="114"/>
      <c r="AA107" s="115">
        <v>39725</v>
      </c>
      <c r="AB107" s="115">
        <f t="shared" si="36"/>
        <v>39725</v>
      </c>
      <c r="AC107" s="115">
        <f t="shared" si="37"/>
        <v>39725</v>
      </c>
      <c r="AD107" s="115">
        <f t="shared" si="38"/>
        <v>39725</v>
      </c>
    </row>
    <row r="108" spans="1:30" x14ac:dyDescent="0.2">
      <c r="A108" s="117">
        <v>55</v>
      </c>
      <c r="B108" s="117" t="s">
        <v>157</v>
      </c>
      <c r="C108" s="118">
        <v>86324</v>
      </c>
      <c r="D108" s="119">
        <f t="shared" si="26"/>
        <v>7.2189329319284159</v>
      </c>
      <c r="E108" s="169"/>
      <c r="F108" s="119">
        <f t="shared" si="27"/>
        <v>20.824314177843007</v>
      </c>
      <c r="G108" s="118">
        <v>2687352</v>
      </c>
      <c r="H108" s="119">
        <f t="shared" si="28"/>
        <v>224.73256397390867</v>
      </c>
      <c r="I108" s="169"/>
      <c r="J108" s="119">
        <f t="shared" si="29"/>
        <v>146.59907211703839</v>
      </c>
      <c r="K108" s="118">
        <v>3649933</v>
      </c>
      <c r="L108" s="119">
        <f t="shared" si="30"/>
        <v>305.22938618498074</v>
      </c>
      <c r="M108" s="169"/>
      <c r="N108" s="119">
        <f t="shared" si="31"/>
        <v>111.50209271392274</v>
      </c>
      <c r="O108" s="118">
        <v>34424</v>
      </c>
      <c r="P108" s="118">
        <f t="shared" si="32"/>
        <v>6423609</v>
      </c>
      <c r="Q108" s="118">
        <v>1918943</v>
      </c>
      <c r="R108" s="123">
        <f t="shared" si="33"/>
        <v>29.873284628625434</v>
      </c>
      <c r="S108" s="118">
        <v>962515</v>
      </c>
      <c r="T108" s="123">
        <f t="shared" si="34"/>
        <v>14.984022221775954</v>
      </c>
      <c r="U108" s="118">
        <v>945531</v>
      </c>
      <c r="V108" s="123">
        <f t="shared" si="35"/>
        <v>14.719622567313795</v>
      </c>
      <c r="W108" s="118">
        <v>2052976</v>
      </c>
      <c r="X108" s="118">
        <v>399206.26527900004</v>
      </c>
      <c r="Y108" s="118">
        <v>609575.58472099993</v>
      </c>
      <c r="Z108" s="117"/>
      <c r="AA108" s="118">
        <v>11958</v>
      </c>
      <c r="AB108" s="118">
        <f t="shared" si="36"/>
        <v>11958</v>
      </c>
      <c r="AC108" s="118">
        <f t="shared" si="37"/>
        <v>11958</v>
      </c>
      <c r="AD108" s="118">
        <f t="shared" si="38"/>
        <v>11958</v>
      </c>
    </row>
    <row r="109" spans="1:30" x14ac:dyDescent="0.2">
      <c r="A109" s="114">
        <v>56</v>
      </c>
      <c r="B109" s="114" t="s">
        <v>159</v>
      </c>
      <c r="C109" s="115">
        <v>204130</v>
      </c>
      <c r="D109" s="116">
        <f t="shared" si="26"/>
        <v>14.563030605693086</v>
      </c>
      <c r="F109" s="116">
        <f t="shared" si="27"/>
        <v>42.009688630461348</v>
      </c>
      <c r="G109" s="115">
        <v>2356775</v>
      </c>
      <c r="H109" s="116">
        <f t="shared" si="28"/>
        <v>168.13690518655918</v>
      </c>
      <c r="J109" s="116">
        <f t="shared" si="29"/>
        <v>109.68020767938971</v>
      </c>
      <c r="K109" s="115">
        <v>4147245</v>
      </c>
      <c r="L109" s="116">
        <f t="shared" si="30"/>
        <v>295.87251194977529</v>
      </c>
      <c r="N109" s="116">
        <f t="shared" si="31"/>
        <v>108.08397143953761</v>
      </c>
      <c r="O109" s="115">
        <v>99299</v>
      </c>
      <c r="P109" s="115">
        <f t="shared" si="32"/>
        <v>6708150</v>
      </c>
      <c r="Q109" s="115">
        <v>2481063</v>
      </c>
      <c r="R109" s="249">
        <f t="shared" si="33"/>
        <v>36.985800854184838</v>
      </c>
      <c r="S109" s="115">
        <v>1695801</v>
      </c>
      <c r="T109" s="249">
        <f t="shared" si="34"/>
        <v>25.279711992128977</v>
      </c>
      <c r="U109" s="115">
        <v>0</v>
      </c>
      <c r="V109" s="249">
        <f t="shared" si="35"/>
        <v>0</v>
      </c>
      <c r="W109" s="115">
        <v>792380</v>
      </c>
      <c r="X109" s="115">
        <v>324460.73820000002</v>
      </c>
      <c r="Y109" s="115">
        <v>196424.4718</v>
      </c>
      <c r="Z109" s="114"/>
      <c r="AA109" s="115">
        <v>14017</v>
      </c>
      <c r="AB109" s="115">
        <f t="shared" si="36"/>
        <v>14017</v>
      </c>
      <c r="AC109" s="115">
        <f t="shared" si="37"/>
        <v>14017</v>
      </c>
      <c r="AD109" s="115">
        <f t="shared" si="38"/>
        <v>14017</v>
      </c>
    </row>
    <row r="110" spans="1:30" x14ac:dyDescent="0.2">
      <c r="A110" s="117">
        <v>57</v>
      </c>
      <c r="B110" s="117" t="s">
        <v>161</v>
      </c>
      <c r="C110" s="118">
        <v>157708</v>
      </c>
      <c r="D110" s="119">
        <f t="shared" si="26"/>
        <v>18.672507695950745</v>
      </c>
      <c r="E110" s="169"/>
      <c r="F110" s="119">
        <f t="shared" si="27"/>
        <v>53.864216556005204</v>
      </c>
      <c r="G110" s="118">
        <v>1493863</v>
      </c>
      <c r="H110" s="119">
        <f t="shared" si="28"/>
        <v>176.8722472176178</v>
      </c>
      <c r="I110" s="169"/>
      <c r="J110" s="119">
        <f t="shared" si="29"/>
        <v>115.37850530806286</v>
      </c>
      <c r="K110" s="118">
        <v>2575696</v>
      </c>
      <c r="L110" s="119">
        <f t="shared" si="30"/>
        <v>304.96045465309021</v>
      </c>
      <c r="M110" s="169"/>
      <c r="N110" s="119">
        <f t="shared" si="31"/>
        <v>111.40385044119353</v>
      </c>
      <c r="O110" s="118">
        <v>184231</v>
      </c>
      <c r="P110" s="118">
        <f t="shared" si="32"/>
        <v>4227267</v>
      </c>
      <c r="Q110" s="118">
        <v>1208819</v>
      </c>
      <c r="R110" s="123">
        <f t="shared" si="33"/>
        <v>28.595757022208439</v>
      </c>
      <c r="S110" s="118">
        <v>1176675</v>
      </c>
      <c r="T110" s="123">
        <f t="shared" si="34"/>
        <v>27.835360293068785</v>
      </c>
      <c r="U110" s="118">
        <v>0</v>
      </c>
      <c r="V110" s="123">
        <f t="shared" si="35"/>
        <v>0</v>
      </c>
      <c r="W110" s="118">
        <v>853513</v>
      </c>
      <c r="X110" s="118">
        <v>254820.00349999999</v>
      </c>
      <c r="Y110" s="118">
        <v>197779.00650000002</v>
      </c>
      <c r="Z110" s="117"/>
      <c r="AA110" s="118">
        <v>8446</v>
      </c>
      <c r="AB110" s="118">
        <f t="shared" si="36"/>
        <v>8446</v>
      </c>
      <c r="AC110" s="118">
        <f t="shared" si="37"/>
        <v>8446</v>
      </c>
      <c r="AD110" s="118">
        <f t="shared" si="38"/>
        <v>8446</v>
      </c>
    </row>
    <row r="111" spans="1:30" x14ac:dyDescent="0.2">
      <c r="A111" s="114">
        <v>58</v>
      </c>
      <c r="B111" s="114" t="s">
        <v>163</v>
      </c>
      <c r="C111" s="115">
        <v>217509</v>
      </c>
      <c r="D111" s="116">
        <f t="shared" si="26"/>
        <v>7.2072964644289073</v>
      </c>
      <c r="F111" s="116">
        <f t="shared" si="27"/>
        <v>20.790746688379535</v>
      </c>
      <c r="G111" s="115">
        <v>5535734</v>
      </c>
      <c r="H111" s="116">
        <f t="shared" si="28"/>
        <v>183.43000099406873</v>
      </c>
      <c r="J111" s="116">
        <f t="shared" si="29"/>
        <v>119.65630378016736</v>
      </c>
      <c r="K111" s="115">
        <v>6385359</v>
      </c>
      <c r="L111" s="116">
        <f t="shared" si="30"/>
        <v>211.58285562808575</v>
      </c>
      <c r="N111" s="116">
        <f t="shared" si="31"/>
        <v>77.292463480635277</v>
      </c>
      <c r="O111" s="115">
        <v>0</v>
      </c>
      <c r="P111" s="115">
        <f t="shared" si="32"/>
        <v>12138602</v>
      </c>
      <c r="Q111" s="115">
        <v>4494247</v>
      </c>
      <c r="R111" s="249">
        <f t="shared" si="33"/>
        <v>37.024420110322424</v>
      </c>
      <c r="S111" s="115">
        <v>2344074</v>
      </c>
      <c r="T111" s="249">
        <f t="shared" si="34"/>
        <v>19.31090581930275</v>
      </c>
      <c r="U111" s="115">
        <v>0</v>
      </c>
      <c r="V111" s="249">
        <f t="shared" si="35"/>
        <v>0</v>
      </c>
      <c r="W111" s="115">
        <v>3293852</v>
      </c>
      <c r="X111" s="115">
        <v>469097.38748700003</v>
      </c>
      <c r="Y111" s="115">
        <v>1382372.8625129999</v>
      </c>
      <c r="Z111" s="114"/>
      <c r="AA111" s="115">
        <v>30179</v>
      </c>
      <c r="AB111" s="115">
        <f t="shared" si="36"/>
        <v>30179</v>
      </c>
      <c r="AC111" s="115">
        <f t="shared" si="37"/>
        <v>30179</v>
      </c>
      <c r="AD111" s="115">
        <f t="shared" si="38"/>
        <v>30179</v>
      </c>
    </row>
    <row r="112" spans="1:30" x14ac:dyDescent="0.2">
      <c r="A112" s="117">
        <v>59</v>
      </c>
      <c r="B112" s="117" t="s">
        <v>165</v>
      </c>
      <c r="C112" s="118">
        <v>210797</v>
      </c>
      <c r="D112" s="119">
        <f t="shared" si="26"/>
        <v>19.556266815103442</v>
      </c>
      <c r="E112" s="169"/>
      <c r="F112" s="119">
        <f t="shared" si="27"/>
        <v>56.413579145782492</v>
      </c>
      <c r="G112" s="118">
        <v>1164775</v>
      </c>
      <c r="H112" s="119">
        <f t="shared" si="28"/>
        <v>108.05965302903795</v>
      </c>
      <c r="I112" s="169"/>
      <c r="J112" s="119">
        <f t="shared" si="29"/>
        <v>70.490206613694241</v>
      </c>
      <c r="K112" s="118">
        <v>2630762</v>
      </c>
      <c r="L112" s="119">
        <f t="shared" si="30"/>
        <v>244.06364226737173</v>
      </c>
      <c r="M112" s="169"/>
      <c r="N112" s="119">
        <f t="shared" si="31"/>
        <v>89.157886166640793</v>
      </c>
      <c r="O112" s="118">
        <v>153163</v>
      </c>
      <c r="P112" s="118">
        <f t="shared" si="32"/>
        <v>4006334</v>
      </c>
      <c r="Q112" s="118">
        <v>1300112</v>
      </c>
      <c r="R112" s="123">
        <f t="shared" si="33"/>
        <v>32.451413187218044</v>
      </c>
      <c r="S112" s="118">
        <v>1043744</v>
      </c>
      <c r="T112" s="123">
        <f t="shared" si="34"/>
        <v>26.05234610993492</v>
      </c>
      <c r="U112" s="118">
        <v>0</v>
      </c>
      <c r="V112" s="123">
        <f t="shared" si="35"/>
        <v>0</v>
      </c>
      <c r="W112" s="118">
        <v>664235</v>
      </c>
      <c r="X112" s="118">
        <v>377777.92439999996</v>
      </c>
      <c r="Y112" s="118">
        <v>322342.1556</v>
      </c>
      <c r="Z112" s="117"/>
      <c r="AA112" s="118">
        <v>10779</v>
      </c>
      <c r="AB112" s="118">
        <f t="shared" si="36"/>
        <v>10779</v>
      </c>
      <c r="AC112" s="118">
        <f t="shared" si="37"/>
        <v>10779</v>
      </c>
      <c r="AD112" s="118">
        <f t="shared" si="38"/>
        <v>10779</v>
      </c>
    </row>
    <row r="113" spans="1:30" x14ac:dyDescent="0.2">
      <c r="A113" s="114">
        <v>60</v>
      </c>
      <c r="B113" s="114" t="s">
        <v>167</v>
      </c>
      <c r="C113" s="115">
        <v>612680</v>
      </c>
      <c r="D113" s="116">
        <f t="shared" si="26"/>
        <v>6.0030765914502116</v>
      </c>
      <c r="F113" s="116">
        <f t="shared" si="27"/>
        <v>17.316957250165203</v>
      </c>
      <c r="G113" s="115">
        <v>23526818</v>
      </c>
      <c r="H113" s="116">
        <f t="shared" si="28"/>
        <v>230.51722009386543</v>
      </c>
      <c r="J113" s="116">
        <f t="shared" si="29"/>
        <v>150.37255827634849</v>
      </c>
      <c r="K113" s="115">
        <v>10297637</v>
      </c>
      <c r="L113" s="116">
        <f t="shared" si="30"/>
        <v>100.89688519610822</v>
      </c>
      <c r="N113" s="116">
        <f t="shared" si="31"/>
        <v>36.858226490893685</v>
      </c>
      <c r="O113" s="115">
        <v>965970</v>
      </c>
      <c r="P113" s="115">
        <f t="shared" si="32"/>
        <v>34437135</v>
      </c>
      <c r="Q113" s="115">
        <v>11283050</v>
      </c>
      <c r="R113" s="249">
        <f t="shared" si="33"/>
        <v>32.764194814696403</v>
      </c>
      <c r="S113" s="115">
        <v>4709326</v>
      </c>
      <c r="T113" s="249">
        <f t="shared" si="34"/>
        <v>13.675138770980801</v>
      </c>
      <c r="U113" s="115">
        <v>272145</v>
      </c>
      <c r="V113" s="249">
        <f t="shared" si="35"/>
        <v>0.7902660892086405</v>
      </c>
      <c r="W113" s="115">
        <v>15639083</v>
      </c>
      <c r="X113" s="115">
        <v>1630730.480547</v>
      </c>
      <c r="Y113" s="115">
        <v>1865291.3794530001</v>
      </c>
      <c r="Z113" s="114"/>
      <c r="AA113" s="115">
        <v>102061</v>
      </c>
      <c r="AB113" s="115">
        <f t="shared" si="36"/>
        <v>102061</v>
      </c>
      <c r="AC113" s="115">
        <f t="shared" si="37"/>
        <v>102061</v>
      </c>
      <c r="AD113" s="115">
        <f t="shared" si="38"/>
        <v>102061</v>
      </c>
    </row>
    <row r="114" spans="1:30" x14ac:dyDescent="0.2">
      <c r="A114" s="117">
        <v>61</v>
      </c>
      <c r="B114" s="117" t="s">
        <v>169</v>
      </c>
      <c r="C114" s="118">
        <v>313591</v>
      </c>
      <c r="D114" s="119">
        <f t="shared" si="26"/>
        <v>21.16998582326335</v>
      </c>
      <c r="E114" s="169"/>
      <c r="F114" s="119">
        <f t="shared" si="27"/>
        <v>61.068642704005939</v>
      </c>
      <c r="G114" s="118">
        <v>3196591</v>
      </c>
      <c r="H114" s="119">
        <f t="shared" si="28"/>
        <v>215.79632755012489</v>
      </c>
      <c r="I114" s="169"/>
      <c r="J114" s="119">
        <f t="shared" si="29"/>
        <v>140.76972569398384</v>
      </c>
      <c r="K114" s="118">
        <v>5048506</v>
      </c>
      <c r="L114" s="119">
        <f t="shared" si="30"/>
        <v>340.81590494835615</v>
      </c>
      <c r="M114" s="169"/>
      <c r="N114" s="119">
        <f t="shared" si="31"/>
        <v>124.50205763903939</v>
      </c>
      <c r="O114" s="118">
        <v>288209</v>
      </c>
      <c r="P114" s="118">
        <f t="shared" si="32"/>
        <v>8558688</v>
      </c>
      <c r="Q114" s="118">
        <v>3980727</v>
      </c>
      <c r="R114" s="123">
        <f t="shared" si="33"/>
        <v>46.510948874406921</v>
      </c>
      <c r="S114" s="118">
        <v>1054909</v>
      </c>
      <c r="T114" s="123">
        <f t="shared" si="34"/>
        <v>12.32559242725053</v>
      </c>
      <c r="U114" s="118">
        <v>27287</v>
      </c>
      <c r="V114" s="123">
        <f t="shared" si="35"/>
        <v>0.31882223069704141</v>
      </c>
      <c r="W114" s="118">
        <v>1295803</v>
      </c>
      <c r="X114" s="118">
        <v>419450.321268</v>
      </c>
      <c r="Y114" s="118">
        <v>487931.26873200003</v>
      </c>
      <c r="Z114" s="117"/>
      <c r="AA114" s="118">
        <v>14813</v>
      </c>
      <c r="AB114" s="118">
        <f t="shared" si="36"/>
        <v>14813</v>
      </c>
      <c r="AC114" s="118">
        <f t="shared" si="37"/>
        <v>14813</v>
      </c>
      <c r="AD114" s="118">
        <f t="shared" si="38"/>
        <v>14813</v>
      </c>
    </row>
    <row r="115" spans="1:30" x14ac:dyDescent="0.2">
      <c r="A115" s="114">
        <v>62</v>
      </c>
      <c r="B115" s="114" t="s">
        <v>259</v>
      </c>
      <c r="C115" s="115">
        <v>312912</v>
      </c>
      <c r="D115" s="116">
        <f t="shared" si="26"/>
        <v>12.613350532086423</v>
      </c>
      <c r="F115" s="116">
        <f t="shared" si="27"/>
        <v>36.385484779017695</v>
      </c>
      <c r="G115" s="115">
        <v>135000</v>
      </c>
      <c r="H115" s="116">
        <f t="shared" si="28"/>
        <v>5.4417929700096739</v>
      </c>
      <c r="J115" s="116">
        <f t="shared" si="29"/>
        <v>3.5498273412172723</v>
      </c>
      <c r="K115" s="115">
        <v>2918807</v>
      </c>
      <c r="L115" s="116">
        <f t="shared" si="30"/>
        <v>117.65587713640761</v>
      </c>
      <c r="N115" s="116">
        <f t="shared" si="31"/>
        <v>42.980384964805054</v>
      </c>
      <c r="O115" s="115">
        <v>345497</v>
      </c>
      <c r="P115" s="115">
        <f t="shared" si="32"/>
        <v>3366719</v>
      </c>
      <c r="Q115" s="115">
        <v>566699</v>
      </c>
      <c r="R115" s="249">
        <f t="shared" si="33"/>
        <v>16.832381912479182</v>
      </c>
      <c r="S115" s="115">
        <v>971288</v>
      </c>
      <c r="T115" s="249">
        <f t="shared" si="34"/>
        <v>28.8496901582817</v>
      </c>
      <c r="U115" s="115">
        <v>0</v>
      </c>
      <c r="V115" s="249">
        <f t="shared" si="35"/>
        <v>0</v>
      </c>
      <c r="W115" s="115">
        <v>0</v>
      </c>
      <c r="X115" s="115">
        <v>469759.63500000001</v>
      </c>
      <c r="Y115" s="115">
        <v>176329.11499999999</v>
      </c>
      <c r="Z115" s="114"/>
      <c r="AA115" s="115">
        <v>24808</v>
      </c>
      <c r="AB115" s="115">
        <f t="shared" si="36"/>
        <v>24808</v>
      </c>
      <c r="AC115" s="115">
        <f t="shared" si="37"/>
        <v>24808</v>
      </c>
      <c r="AD115" s="115">
        <f t="shared" si="38"/>
        <v>24808</v>
      </c>
    </row>
    <row r="116" spans="1:30" x14ac:dyDescent="0.2">
      <c r="A116" s="117">
        <v>63</v>
      </c>
      <c r="B116" s="117" t="s">
        <v>173</v>
      </c>
      <c r="C116" s="118">
        <v>574378</v>
      </c>
      <c r="D116" s="119">
        <f t="shared" si="26"/>
        <v>47.709776559514907</v>
      </c>
      <c r="E116" s="169"/>
      <c r="F116" s="119">
        <f t="shared" si="27"/>
        <v>137.62745627346135</v>
      </c>
      <c r="G116" s="118">
        <v>3150683</v>
      </c>
      <c r="H116" s="119">
        <f t="shared" si="28"/>
        <v>261.70637096104326</v>
      </c>
      <c r="I116" s="169"/>
      <c r="J116" s="119">
        <f t="shared" si="29"/>
        <v>170.71807695150335</v>
      </c>
      <c r="K116" s="118">
        <v>2652717</v>
      </c>
      <c r="L116" s="119">
        <f t="shared" si="30"/>
        <v>220.34363319212559</v>
      </c>
      <c r="M116" s="169"/>
      <c r="N116" s="119">
        <f t="shared" si="31"/>
        <v>80.492827129761835</v>
      </c>
      <c r="O116" s="118">
        <v>45128</v>
      </c>
      <c r="P116" s="118">
        <f t="shared" si="32"/>
        <v>6377778</v>
      </c>
      <c r="Q116" s="118">
        <v>1881695</v>
      </c>
      <c r="R116" s="123">
        <f t="shared" si="33"/>
        <v>29.503927543417159</v>
      </c>
      <c r="S116" s="118">
        <v>1839423</v>
      </c>
      <c r="T116" s="123">
        <f t="shared" si="34"/>
        <v>28.84112617278306</v>
      </c>
      <c r="U116" s="118">
        <v>0</v>
      </c>
      <c r="V116" s="123">
        <f t="shared" si="35"/>
        <v>0</v>
      </c>
      <c r="W116" s="118">
        <v>1563010</v>
      </c>
      <c r="X116" s="118">
        <v>1164355.27844</v>
      </c>
      <c r="Y116" s="118">
        <v>1009197.17156</v>
      </c>
      <c r="Z116" s="117"/>
      <c r="AA116" s="118">
        <v>12039</v>
      </c>
      <c r="AB116" s="118">
        <f t="shared" si="36"/>
        <v>12039</v>
      </c>
      <c r="AC116" s="118">
        <f t="shared" si="37"/>
        <v>12039</v>
      </c>
      <c r="AD116" s="118">
        <f t="shared" si="38"/>
        <v>12039</v>
      </c>
    </row>
    <row r="117" spans="1:30" x14ac:dyDescent="0.2">
      <c r="A117" s="114">
        <v>64</v>
      </c>
      <c r="B117" s="114" t="s">
        <v>175</v>
      </c>
      <c r="C117" s="115">
        <v>218062</v>
      </c>
      <c r="D117" s="116">
        <f t="shared" si="26"/>
        <v>18.514348785871963</v>
      </c>
      <c r="F117" s="116">
        <f t="shared" si="27"/>
        <v>53.407978651516743</v>
      </c>
      <c r="G117" s="115">
        <v>1975518</v>
      </c>
      <c r="H117" s="116">
        <f t="shared" si="28"/>
        <v>167.72949566989303</v>
      </c>
      <c r="J117" s="116">
        <f t="shared" si="29"/>
        <v>109.41444353707412</v>
      </c>
      <c r="K117" s="115">
        <v>2680519</v>
      </c>
      <c r="L117" s="116">
        <f t="shared" si="30"/>
        <v>227.58694175581593</v>
      </c>
      <c r="N117" s="116">
        <f t="shared" si="31"/>
        <v>83.138850414474945</v>
      </c>
      <c r="O117" s="115">
        <v>121017</v>
      </c>
      <c r="P117" s="115">
        <f t="shared" si="32"/>
        <v>4874099</v>
      </c>
      <c r="Q117" s="115">
        <v>1255498</v>
      </c>
      <c r="R117" s="249">
        <f t="shared" si="33"/>
        <v>25.758565839553114</v>
      </c>
      <c r="S117" s="115">
        <v>1142745</v>
      </c>
      <c r="T117" s="249">
        <f t="shared" si="34"/>
        <v>23.445256241204785</v>
      </c>
      <c r="U117" s="115">
        <v>0</v>
      </c>
      <c r="V117" s="249">
        <f t="shared" si="35"/>
        <v>0</v>
      </c>
      <c r="W117" s="115">
        <v>1133315</v>
      </c>
      <c r="X117" s="115">
        <v>347450.60644999996</v>
      </c>
      <c r="Y117" s="115">
        <v>363009.89355000004</v>
      </c>
      <c r="Z117" s="114"/>
      <c r="AA117" s="115">
        <v>11778</v>
      </c>
      <c r="AB117" s="115">
        <f t="shared" si="36"/>
        <v>11778</v>
      </c>
      <c r="AC117" s="115">
        <f t="shared" si="37"/>
        <v>11778</v>
      </c>
      <c r="AD117" s="115">
        <f t="shared" si="38"/>
        <v>11778</v>
      </c>
    </row>
    <row r="118" spans="1:30" x14ac:dyDescent="0.2">
      <c r="A118" s="117">
        <v>65</v>
      </c>
      <c r="B118" s="117" t="s">
        <v>177</v>
      </c>
      <c r="C118" s="118">
        <v>75126</v>
      </c>
      <c r="D118" s="119">
        <f t="shared" ref="D118:D148" si="39">IFERROR((C118/$AA118),0)</f>
        <v>4.8133008713480265</v>
      </c>
      <c r="E118" s="169"/>
      <c r="F118" s="119">
        <f t="shared" ref="F118:F149" si="40">IF(D$149,D118/D$149*100,0)</f>
        <v>13.884834576328592</v>
      </c>
      <c r="G118" s="118">
        <v>1868084</v>
      </c>
      <c r="H118" s="119">
        <f t="shared" ref="H118:H148" si="41">IFERROR((G118/$AA118),0)</f>
        <v>119.68759610456176</v>
      </c>
      <c r="I118" s="169"/>
      <c r="J118" s="119">
        <f t="shared" ref="J118:J149" si="42">IF(H$149,H118/H$149*100,0)</f>
        <v>78.075425397116476</v>
      </c>
      <c r="K118" s="118">
        <v>2818715</v>
      </c>
      <c r="L118" s="119">
        <f t="shared" ref="L118:L148" si="43">IFERROR((K118/$AA118),0)</f>
        <v>180.59424654023579</v>
      </c>
      <c r="M118" s="169"/>
      <c r="N118" s="119">
        <f t="shared" ref="N118:N149" si="44">IF(L$149,L118/L$149*100,0)</f>
        <v>65.972142043776913</v>
      </c>
      <c r="O118" s="118">
        <v>47691</v>
      </c>
      <c r="P118" s="118">
        <f t="shared" ref="P118:P148" si="45">(C118+G118+K118)</f>
        <v>4761925</v>
      </c>
      <c r="Q118" s="118">
        <v>1624173</v>
      </c>
      <c r="R118" s="123">
        <f t="shared" ref="R118:R149" si="46">IF($P118,Q118/$P118*100,0)</f>
        <v>34.107488043175813</v>
      </c>
      <c r="S118" s="118">
        <v>1092544</v>
      </c>
      <c r="T118" s="123">
        <f t="shared" ref="T118:T149" si="47">IF($P118,S118/$P118*100,0)</f>
        <v>22.943326490862415</v>
      </c>
      <c r="U118" s="118">
        <v>73663</v>
      </c>
      <c r="V118" s="123">
        <f t="shared" ref="V118:V149" si="48">IF($P118,U118/$P118*100,0)</f>
        <v>1.546916425605191</v>
      </c>
      <c r="W118" s="118">
        <v>1141215</v>
      </c>
      <c r="X118" s="118">
        <v>464942.5747</v>
      </c>
      <c r="Y118" s="118">
        <v>765249.72530000005</v>
      </c>
      <c r="Z118" s="117"/>
      <c r="AA118" s="118">
        <v>15608</v>
      </c>
      <c r="AB118" s="118">
        <f t="shared" ref="AB118:AB148" si="49">IF(C118,AA118,0)</f>
        <v>15608</v>
      </c>
      <c r="AC118" s="118">
        <f t="shared" ref="AC118:AC148" si="50">IF(G118,AA118,0)</f>
        <v>15608</v>
      </c>
      <c r="AD118" s="118">
        <f t="shared" ref="AD118:AD148" si="51">IF(K118,AA118,0)</f>
        <v>15608</v>
      </c>
    </row>
    <row r="119" spans="1:30" x14ac:dyDescent="0.2">
      <c r="A119" s="114">
        <v>66</v>
      </c>
      <c r="B119" s="114" t="s">
        <v>179</v>
      </c>
      <c r="C119" s="115">
        <v>800089</v>
      </c>
      <c r="D119" s="116">
        <f t="shared" si="39"/>
        <v>21.560510927268318</v>
      </c>
      <c r="F119" s="116">
        <f t="shared" si="40"/>
        <v>62.195182808591987</v>
      </c>
      <c r="G119" s="115">
        <v>5233381</v>
      </c>
      <c r="H119" s="116">
        <f t="shared" si="41"/>
        <v>141.02727101242286</v>
      </c>
      <c r="J119" s="116">
        <f t="shared" si="42"/>
        <v>91.995867034292331</v>
      </c>
      <c r="K119" s="115">
        <v>10381218</v>
      </c>
      <c r="L119" s="116">
        <f t="shared" si="43"/>
        <v>279.74933304589183</v>
      </c>
      <c r="N119" s="116">
        <f t="shared" si="44"/>
        <v>102.19407921305827</v>
      </c>
      <c r="O119" s="115">
        <v>198840</v>
      </c>
      <c r="P119" s="115">
        <f t="shared" si="45"/>
        <v>16414688</v>
      </c>
      <c r="Q119" s="115">
        <v>5520735</v>
      </c>
      <c r="R119" s="249">
        <f t="shared" si="46"/>
        <v>33.63289634259268</v>
      </c>
      <c r="S119" s="115">
        <v>2738203</v>
      </c>
      <c r="T119" s="249">
        <f t="shared" si="47"/>
        <v>16.681419713856275</v>
      </c>
      <c r="U119" s="115">
        <v>0</v>
      </c>
      <c r="V119" s="249">
        <f t="shared" si="48"/>
        <v>0</v>
      </c>
      <c r="W119" s="115">
        <v>2433451</v>
      </c>
      <c r="X119" s="115">
        <v>571583.60262699996</v>
      </c>
      <c r="Y119" s="115">
        <v>606480.597373</v>
      </c>
      <c r="Z119" s="114"/>
      <c r="AA119" s="115">
        <v>37109</v>
      </c>
      <c r="AB119" s="115">
        <f t="shared" si="49"/>
        <v>37109</v>
      </c>
      <c r="AC119" s="115">
        <f t="shared" si="50"/>
        <v>37109</v>
      </c>
      <c r="AD119" s="115">
        <f t="shared" si="51"/>
        <v>37109</v>
      </c>
    </row>
    <row r="120" spans="1:30" x14ac:dyDescent="0.2">
      <c r="A120" s="117">
        <v>67</v>
      </c>
      <c r="B120" s="117" t="s">
        <v>260</v>
      </c>
      <c r="C120" s="118">
        <v>194551</v>
      </c>
      <c r="D120" s="119">
        <f t="shared" si="39"/>
        <v>8.3233935141610331</v>
      </c>
      <c r="E120" s="169"/>
      <c r="F120" s="119">
        <f t="shared" si="40"/>
        <v>24.010329947532597</v>
      </c>
      <c r="G120" s="118">
        <v>1478334</v>
      </c>
      <c r="H120" s="119">
        <f t="shared" si="41"/>
        <v>63.246941045606228</v>
      </c>
      <c r="I120" s="169"/>
      <c r="J120" s="119">
        <f t="shared" si="42"/>
        <v>41.25767404408456</v>
      </c>
      <c r="K120" s="118">
        <v>5953129</v>
      </c>
      <c r="L120" s="119">
        <f t="shared" si="43"/>
        <v>254.69021134593993</v>
      </c>
      <c r="M120" s="169"/>
      <c r="N120" s="119">
        <f t="shared" si="44"/>
        <v>93.039834446389094</v>
      </c>
      <c r="O120" s="118">
        <v>293774</v>
      </c>
      <c r="P120" s="118">
        <f t="shared" si="45"/>
        <v>7626014</v>
      </c>
      <c r="Q120" s="118">
        <v>3136947</v>
      </c>
      <c r="R120" s="123">
        <f t="shared" si="46"/>
        <v>41.134818268101789</v>
      </c>
      <c r="S120" s="118">
        <v>1717474</v>
      </c>
      <c r="T120" s="123">
        <f t="shared" si="47"/>
        <v>22.521254222717136</v>
      </c>
      <c r="U120" s="118">
        <v>0</v>
      </c>
      <c r="V120" s="123">
        <f t="shared" si="48"/>
        <v>0</v>
      </c>
      <c r="W120" s="118">
        <v>600010</v>
      </c>
      <c r="X120" s="118">
        <v>420820.06630000006</v>
      </c>
      <c r="Y120" s="118">
        <v>669510.98369999998</v>
      </c>
      <c r="Z120" s="117"/>
      <c r="AA120" s="118">
        <v>23374</v>
      </c>
      <c r="AB120" s="118">
        <f t="shared" si="49"/>
        <v>23374</v>
      </c>
      <c r="AC120" s="118">
        <f t="shared" si="50"/>
        <v>23374</v>
      </c>
      <c r="AD120" s="118">
        <f t="shared" si="51"/>
        <v>23374</v>
      </c>
    </row>
    <row r="121" spans="1:30" x14ac:dyDescent="0.2">
      <c r="A121" s="114">
        <v>68</v>
      </c>
      <c r="B121" s="114" t="s">
        <v>183</v>
      </c>
      <c r="C121" s="115">
        <v>101547</v>
      </c>
      <c r="D121" s="116">
        <f t="shared" si="39"/>
        <v>5.945374707259953</v>
      </c>
      <c r="F121" s="116">
        <f t="shared" si="40"/>
        <v>17.150505757075837</v>
      </c>
      <c r="G121" s="115">
        <v>4069065</v>
      </c>
      <c r="H121" s="116">
        <f t="shared" si="41"/>
        <v>238.23565573770492</v>
      </c>
      <c r="J121" s="116">
        <f t="shared" si="42"/>
        <v>155.40750062548355</v>
      </c>
      <c r="K121" s="115">
        <v>4391748</v>
      </c>
      <c r="L121" s="116">
        <f t="shared" si="43"/>
        <v>257.12810304449647</v>
      </c>
      <c r="N121" s="116">
        <f t="shared" si="44"/>
        <v>93.930410644167821</v>
      </c>
      <c r="O121" s="115">
        <v>38356</v>
      </c>
      <c r="P121" s="115">
        <f t="shared" si="45"/>
        <v>8562360</v>
      </c>
      <c r="Q121" s="115">
        <v>3164476</v>
      </c>
      <c r="R121" s="249">
        <f t="shared" si="46"/>
        <v>36.957988218201528</v>
      </c>
      <c r="S121" s="115">
        <v>1960637</v>
      </c>
      <c r="T121" s="249">
        <f t="shared" si="47"/>
        <v>22.898324760930397</v>
      </c>
      <c r="U121" s="115">
        <v>54913</v>
      </c>
      <c r="V121" s="249">
        <f t="shared" si="48"/>
        <v>0.64133019401193125</v>
      </c>
      <c r="W121" s="115">
        <v>2459474</v>
      </c>
      <c r="X121" s="115">
        <v>498770.84778800001</v>
      </c>
      <c r="Y121" s="115">
        <v>805370.422212</v>
      </c>
      <c r="Z121" s="114"/>
      <c r="AA121" s="115">
        <v>17080</v>
      </c>
      <c r="AB121" s="115">
        <f t="shared" si="49"/>
        <v>17080</v>
      </c>
      <c r="AC121" s="115">
        <f t="shared" si="50"/>
        <v>17080</v>
      </c>
      <c r="AD121" s="115">
        <f t="shared" si="51"/>
        <v>17080</v>
      </c>
    </row>
    <row r="122" spans="1:30" x14ac:dyDescent="0.2">
      <c r="A122" s="117">
        <v>69</v>
      </c>
      <c r="B122" s="117" t="s">
        <v>185</v>
      </c>
      <c r="C122" s="118">
        <v>429435</v>
      </c>
      <c r="D122" s="119">
        <f t="shared" si="39"/>
        <v>7.2336859481858307</v>
      </c>
      <c r="E122" s="169"/>
      <c r="F122" s="119">
        <f t="shared" si="40"/>
        <v>20.866871914355066</v>
      </c>
      <c r="G122" s="118">
        <v>11352829</v>
      </c>
      <c r="H122" s="119">
        <f t="shared" si="41"/>
        <v>191.23452818111377</v>
      </c>
      <c r="I122" s="169"/>
      <c r="J122" s="119">
        <f t="shared" si="42"/>
        <v>124.74740594934759</v>
      </c>
      <c r="K122" s="118">
        <v>12358921</v>
      </c>
      <c r="L122" s="119">
        <f t="shared" si="43"/>
        <v>208.18180439982481</v>
      </c>
      <c r="M122" s="169"/>
      <c r="N122" s="119">
        <f t="shared" si="44"/>
        <v>76.050039433205825</v>
      </c>
      <c r="O122" s="118">
        <v>351925</v>
      </c>
      <c r="P122" s="118">
        <f t="shared" si="45"/>
        <v>24141185</v>
      </c>
      <c r="Q122" s="118">
        <v>10478834</v>
      </c>
      <c r="R122" s="123">
        <f t="shared" si="46"/>
        <v>43.406460784754351</v>
      </c>
      <c r="S122" s="118">
        <v>5291864</v>
      </c>
      <c r="T122" s="123">
        <f t="shared" si="47"/>
        <v>21.92048153394293</v>
      </c>
      <c r="U122" s="118">
        <v>50608</v>
      </c>
      <c r="V122" s="123">
        <f t="shared" si="48"/>
        <v>0.20963345419870646</v>
      </c>
      <c r="W122" s="118">
        <v>6764650</v>
      </c>
      <c r="X122" s="118">
        <v>1188732.5279659999</v>
      </c>
      <c r="Y122" s="118">
        <v>2116478.4320339998</v>
      </c>
      <c r="Z122" s="117"/>
      <c r="AA122" s="118">
        <v>59366</v>
      </c>
      <c r="AB122" s="118">
        <f t="shared" si="49"/>
        <v>59366</v>
      </c>
      <c r="AC122" s="118">
        <f t="shared" si="50"/>
        <v>59366</v>
      </c>
      <c r="AD122" s="118">
        <f t="shared" si="51"/>
        <v>59366</v>
      </c>
    </row>
    <row r="123" spans="1:30" x14ac:dyDescent="0.2">
      <c r="A123" s="114">
        <v>70</v>
      </c>
      <c r="B123" s="114" t="s">
        <v>187</v>
      </c>
      <c r="C123" s="115">
        <v>768675</v>
      </c>
      <c r="D123" s="116">
        <f t="shared" si="39"/>
        <v>24.507412721186036</v>
      </c>
      <c r="F123" s="116">
        <f t="shared" si="40"/>
        <v>70.696052588995727</v>
      </c>
      <c r="G123" s="115">
        <v>3279227</v>
      </c>
      <c r="H123" s="116">
        <f t="shared" si="41"/>
        <v>104.55051809341623</v>
      </c>
      <c r="J123" s="116">
        <f t="shared" si="42"/>
        <v>68.201103884659602</v>
      </c>
      <c r="K123" s="115">
        <v>5211962</v>
      </c>
      <c r="L123" s="116">
        <f t="shared" si="43"/>
        <v>166.17127371273713</v>
      </c>
      <c r="N123" s="116">
        <f t="shared" si="44"/>
        <v>60.703345111991602</v>
      </c>
      <c r="O123" s="115">
        <v>734654</v>
      </c>
      <c r="P123" s="115">
        <f t="shared" si="45"/>
        <v>9259864</v>
      </c>
      <c r="Q123" s="115">
        <v>3105686</v>
      </c>
      <c r="R123" s="249">
        <f t="shared" si="46"/>
        <v>33.53921828657527</v>
      </c>
      <c r="S123" s="115">
        <v>2013389</v>
      </c>
      <c r="T123" s="249">
        <f t="shared" si="47"/>
        <v>21.743181109355387</v>
      </c>
      <c r="U123" s="115">
        <v>0</v>
      </c>
      <c r="V123" s="249">
        <f t="shared" si="48"/>
        <v>0</v>
      </c>
      <c r="W123" s="115">
        <v>1062449</v>
      </c>
      <c r="X123" s="115">
        <v>427301.20940000005</v>
      </c>
      <c r="Y123" s="115">
        <v>165153.1906</v>
      </c>
      <c r="Z123" s="114"/>
      <c r="AA123" s="115">
        <v>31365</v>
      </c>
      <c r="AB123" s="115">
        <f t="shared" si="49"/>
        <v>31365</v>
      </c>
      <c r="AC123" s="115">
        <f t="shared" si="50"/>
        <v>31365</v>
      </c>
      <c r="AD123" s="115">
        <f t="shared" si="51"/>
        <v>31365</v>
      </c>
    </row>
    <row r="124" spans="1:30" x14ac:dyDescent="0.2">
      <c r="A124" s="117">
        <v>71</v>
      </c>
      <c r="B124" s="117" t="s">
        <v>189</v>
      </c>
      <c r="C124" s="118">
        <v>174000</v>
      </c>
      <c r="D124" s="119">
        <f t="shared" si="39"/>
        <v>7.9249407906722533</v>
      </c>
      <c r="E124" s="169"/>
      <c r="F124" s="119">
        <f t="shared" si="40"/>
        <v>22.860921194578438</v>
      </c>
      <c r="G124" s="118">
        <v>2806725</v>
      </c>
      <c r="H124" s="119">
        <f t="shared" si="41"/>
        <v>127.8340772453999</v>
      </c>
      <c r="I124" s="169"/>
      <c r="J124" s="119">
        <f t="shared" si="42"/>
        <v>83.389593291380692</v>
      </c>
      <c r="K124" s="118">
        <v>3654157</v>
      </c>
      <c r="L124" s="119">
        <f t="shared" si="43"/>
        <v>166.43090726908363</v>
      </c>
      <c r="M124" s="169"/>
      <c r="N124" s="119">
        <f t="shared" si="44"/>
        <v>60.798190779485253</v>
      </c>
      <c r="O124" s="118">
        <v>86599</v>
      </c>
      <c r="P124" s="118">
        <f t="shared" si="45"/>
        <v>6634882</v>
      </c>
      <c r="Q124" s="118">
        <v>1726077</v>
      </c>
      <c r="R124" s="123">
        <f t="shared" si="46"/>
        <v>26.015187609968045</v>
      </c>
      <c r="S124" s="118">
        <v>1710739</v>
      </c>
      <c r="T124" s="123">
        <f t="shared" si="47"/>
        <v>25.784015450463173</v>
      </c>
      <c r="U124" s="118">
        <v>0</v>
      </c>
      <c r="V124" s="123">
        <f t="shared" si="48"/>
        <v>0</v>
      </c>
      <c r="W124" s="118">
        <v>2142177</v>
      </c>
      <c r="X124" s="118">
        <v>654248.77862</v>
      </c>
      <c r="Y124" s="118">
        <v>809389.13138000004</v>
      </c>
      <c r="Z124" s="117"/>
      <c r="AA124" s="118">
        <v>21956</v>
      </c>
      <c r="AB124" s="118">
        <f t="shared" si="49"/>
        <v>21956</v>
      </c>
      <c r="AC124" s="118">
        <f t="shared" si="50"/>
        <v>21956</v>
      </c>
      <c r="AD124" s="118">
        <f t="shared" si="51"/>
        <v>21956</v>
      </c>
    </row>
    <row r="125" spans="1:30" x14ac:dyDescent="0.2">
      <c r="A125" s="114">
        <v>72</v>
      </c>
      <c r="B125" s="114" t="s">
        <v>191</v>
      </c>
      <c r="C125" s="115">
        <v>197712</v>
      </c>
      <c r="D125" s="116">
        <f t="shared" si="39"/>
        <v>4.5666243215151869</v>
      </c>
      <c r="F125" s="116">
        <f t="shared" si="40"/>
        <v>13.173251573346853</v>
      </c>
      <c r="G125" s="115">
        <v>2249862</v>
      </c>
      <c r="H125" s="116">
        <f t="shared" si="41"/>
        <v>51.965862108788542</v>
      </c>
      <c r="J125" s="116">
        <f t="shared" si="42"/>
        <v>33.898724030910039</v>
      </c>
      <c r="K125" s="115">
        <v>5700083</v>
      </c>
      <c r="L125" s="116">
        <f t="shared" si="43"/>
        <v>131.65684259152326</v>
      </c>
      <c r="N125" s="116">
        <f t="shared" si="44"/>
        <v>48.095020117642626</v>
      </c>
      <c r="O125" s="115">
        <v>146810</v>
      </c>
      <c r="P125" s="115">
        <f t="shared" si="45"/>
        <v>8147657</v>
      </c>
      <c r="Q125" s="115">
        <v>3280138</v>
      </c>
      <c r="R125" s="249">
        <f t="shared" si="46"/>
        <v>40.258665773485561</v>
      </c>
      <c r="S125" s="115">
        <v>1980580</v>
      </c>
      <c r="T125" s="249">
        <f t="shared" si="47"/>
        <v>24.308583436931624</v>
      </c>
      <c r="U125" s="115">
        <v>0</v>
      </c>
      <c r="V125" s="249">
        <f t="shared" si="48"/>
        <v>0</v>
      </c>
      <c r="W125" s="115">
        <v>841750</v>
      </c>
      <c r="X125" s="115">
        <v>460684.81237900001</v>
      </c>
      <c r="Y125" s="115">
        <v>473030.49762099993</v>
      </c>
      <c r="Z125" s="114"/>
      <c r="AA125" s="115">
        <v>43295</v>
      </c>
      <c r="AB125" s="115">
        <f t="shared" si="49"/>
        <v>43295</v>
      </c>
      <c r="AC125" s="115">
        <f t="shared" si="50"/>
        <v>43295</v>
      </c>
      <c r="AD125" s="115">
        <f t="shared" si="51"/>
        <v>43295</v>
      </c>
    </row>
    <row r="126" spans="1:30" x14ac:dyDescent="0.2">
      <c r="A126" s="117">
        <v>73</v>
      </c>
      <c r="B126" s="117" t="s">
        <v>193</v>
      </c>
      <c r="C126" s="118">
        <v>4388000</v>
      </c>
      <c r="D126" s="119">
        <f t="shared" si="39"/>
        <v>8.9491663692448888</v>
      </c>
      <c r="E126" s="169"/>
      <c r="F126" s="119">
        <f t="shared" si="40"/>
        <v>25.815484623592312</v>
      </c>
      <c r="G126" s="118">
        <v>55303000</v>
      </c>
      <c r="H126" s="119">
        <f t="shared" si="41"/>
        <v>112.78845663590475</v>
      </c>
      <c r="I126" s="169"/>
      <c r="J126" s="119">
        <f t="shared" si="42"/>
        <v>73.574931892185091</v>
      </c>
      <c r="K126" s="118">
        <v>132476000</v>
      </c>
      <c r="L126" s="119">
        <f t="shared" si="43"/>
        <v>270.17998266455925</v>
      </c>
      <c r="M126" s="169"/>
      <c r="N126" s="119">
        <f t="shared" si="44"/>
        <v>98.698339150911337</v>
      </c>
      <c r="O126" s="118">
        <v>44039000</v>
      </c>
      <c r="P126" s="118">
        <f t="shared" si="45"/>
        <v>192167000</v>
      </c>
      <c r="Q126" s="118">
        <v>45607000</v>
      </c>
      <c r="R126" s="123">
        <f t="shared" si="46"/>
        <v>23.733003065042386</v>
      </c>
      <c r="S126" s="118">
        <v>24442000</v>
      </c>
      <c r="T126" s="123">
        <f t="shared" si="47"/>
        <v>12.71914532672103</v>
      </c>
      <c r="U126" s="118">
        <v>511000</v>
      </c>
      <c r="V126" s="123">
        <f t="shared" si="48"/>
        <v>0.26591454307971713</v>
      </c>
      <c r="W126" s="118">
        <v>854000</v>
      </c>
      <c r="X126" s="118">
        <v>3182059.1377190002</v>
      </c>
      <c r="Y126" s="118">
        <v>2630830.8222809997</v>
      </c>
      <c r="Z126" s="117"/>
      <c r="AA126" s="118">
        <v>490325</v>
      </c>
      <c r="AB126" s="118">
        <f t="shared" si="49"/>
        <v>490325</v>
      </c>
      <c r="AC126" s="118">
        <f t="shared" si="50"/>
        <v>490325</v>
      </c>
      <c r="AD126" s="118">
        <f t="shared" si="51"/>
        <v>490325</v>
      </c>
    </row>
    <row r="127" spans="1:30" x14ac:dyDescent="0.2">
      <c r="A127" s="114">
        <v>74</v>
      </c>
      <c r="B127" s="114" t="s">
        <v>195</v>
      </c>
      <c r="C127" s="115">
        <v>0</v>
      </c>
      <c r="D127" s="116">
        <f t="shared" si="39"/>
        <v>0</v>
      </c>
      <c r="F127" s="116">
        <f t="shared" si="40"/>
        <v>0</v>
      </c>
      <c r="G127" s="115">
        <v>0</v>
      </c>
      <c r="H127" s="116">
        <f t="shared" si="41"/>
        <v>0</v>
      </c>
      <c r="J127" s="116">
        <f t="shared" si="42"/>
        <v>0</v>
      </c>
      <c r="K127" s="115">
        <v>0</v>
      </c>
      <c r="L127" s="116">
        <f t="shared" si="43"/>
        <v>0</v>
      </c>
      <c r="N127" s="116">
        <f t="shared" si="44"/>
        <v>0</v>
      </c>
      <c r="O127" s="115">
        <v>0</v>
      </c>
      <c r="P127" s="115">
        <f t="shared" si="45"/>
        <v>0</v>
      </c>
      <c r="Q127" s="115">
        <v>0</v>
      </c>
      <c r="R127" s="249">
        <f t="shared" si="46"/>
        <v>0</v>
      </c>
      <c r="S127" s="115">
        <v>0</v>
      </c>
      <c r="T127" s="249">
        <f t="shared" si="47"/>
        <v>0</v>
      </c>
      <c r="U127" s="115">
        <v>0</v>
      </c>
      <c r="V127" s="249">
        <f t="shared" si="48"/>
        <v>0</v>
      </c>
      <c r="W127" s="115">
        <v>0</v>
      </c>
      <c r="X127" s="115">
        <v>0</v>
      </c>
      <c r="Y127" s="115">
        <v>0</v>
      </c>
      <c r="Z127" s="114"/>
      <c r="AA127" s="115">
        <v>0</v>
      </c>
      <c r="AB127" s="115">
        <f t="shared" si="49"/>
        <v>0</v>
      </c>
      <c r="AC127" s="115">
        <f t="shared" si="50"/>
        <v>0</v>
      </c>
      <c r="AD127" s="115">
        <f t="shared" si="51"/>
        <v>0</v>
      </c>
    </row>
    <row r="128" spans="1:30" x14ac:dyDescent="0.2">
      <c r="A128" s="117">
        <v>75</v>
      </c>
      <c r="B128" s="117" t="s">
        <v>197</v>
      </c>
      <c r="C128" s="118">
        <v>164565</v>
      </c>
      <c r="D128" s="119">
        <f t="shared" si="39"/>
        <v>22.25655937246416</v>
      </c>
      <c r="E128" s="169"/>
      <c r="F128" s="119">
        <f t="shared" si="40"/>
        <v>64.20306010049049</v>
      </c>
      <c r="G128" s="118">
        <v>1222248</v>
      </c>
      <c r="H128" s="119">
        <f t="shared" si="41"/>
        <v>165.3026778469029</v>
      </c>
      <c r="I128" s="169"/>
      <c r="J128" s="119">
        <f t="shared" si="42"/>
        <v>107.8313652561324</v>
      </c>
      <c r="K128" s="118">
        <v>2696450</v>
      </c>
      <c r="L128" s="119">
        <f t="shared" si="43"/>
        <v>364.68082228834191</v>
      </c>
      <c r="M128" s="169"/>
      <c r="N128" s="119">
        <f t="shared" si="44"/>
        <v>133.22005251860364</v>
      </c>
      <c r="O128" s="118">
        <v>0</v>
      </c>
      <c r="P128" s="118">
        <f t="shared" si="45"/>
        <v>4083263</v>
      </c>
      <c r="Q128" s="118">
        <v>1490028</v>
      </c>
      <c r="R128" s="123">
        <f t="shared" si="46"/>
        <v>36.49111017340789</v>
      </c>
      <c r="S128" s="118">
        <v>932700</v>
      </c>
      <c r="T128" s="123">
        <f t="shared" si="47"/>
        <v>22.842026095306622</v>
      </c>
      <c r="U128" s="118">
        <v>0</v>
      </c>
      <c r="V128" s="123">
        <f t="shared" si="48"/>
        <v>0</v>
      </c>
      <c r="W128" s="118">
        <v>410937</v>
      </c>
      <c r="X128" s="118">
        <v>212223.74901599999</v>
      </c>
      <c r="Y128" s="118">
        <v>45642.710984000005</v>
      </c>
      <c r="Z128" s="117"/>
      <c r="AA128" s="118">
        <v>7394</v>
      </c>
      <c r="AB128" s="118">
        <f t="shared" si="49"/>
        <v>7394</v>
      </c>
      <c r="AC128" s="118">
        <f t="shared" si="50"/>
        <v>7394</v>
      </c>
      <c r="AD128" s="118">
        <f t="shared" si="51"/>
        <v>7394</v>
      </c>
    </row>
    <row r="129" spans="1:30" x14ac:dyDescent="0.2">
      <c r="A129" s="114">
        <v>76</v>
      </c>
      <c r="B129" s="114" t="s">
        <v>70</v>
      </c>
      <c r="C129" s="115">
        <v>153386</v>
      </c>
      <c r="D129" s="116">
        <f t="shared" si="39"/>
        <v>16.736061102018549</v>
      </c>
      <c r="F129" s="116">
        <f t="shared" si="40"/>
        <v>48.278187063709332</v>
      </c>
      <c r="G129" s="115">
        <v>1336139</v>
      </c>
      <c r="H129" s="116">
        <f t="shared" si="41"/>
        <v>145.78712493180578</v>
      </c>
      <c r="J129" s="116">
        <f t="shared" si="42"/>
        <v>95.100847263482436</v>
      </c>
      <c r="K129" s="115">
        <v>1615824</v>
      </c>
      <c r="L129" s="116">
        <f t="shared" si="43"/>
        <v>176.3037643207856</v>
      </c>
      <c r="N129" s="116">
        <f t="shared" si="44"/>
        <v>64.404803616111096</v>
      </c>
      <c r="O129" s="115">
        <v>53837</v>
      </c>
      <c r="P129" s="115">
        <f t="shared" si="45"/>
        <v>3105349</v>
      </c>
      <c r="Q129" s="115">
        <v>1058603</v>
      </c>
      <c r="R129" s="249">
        <f t="shared" si="46"/>
        <v>34.089662707798709</v>
      </c>
      <c r="S129" s="115">
        <v>789556</v>
      </c>
      <c r="T129" s="249">
        <f t="shared" si="47"/>
        <v>25.425676791883937</v>
      </c>
      <c r="U129" s="115">
        <v>0</v>
      </c>
      <c r="V129" s="249">
        <f t="shared" si="48"/>
        <v>0</v>
      </c>
      <c r="W129" s="115">
        <v>766516</v>
      </c>
      <c r="X129" s="115">
        <v>307129.08390000003</v>
      </c>
      <c r="Y129" s="115">
        <v>302142.33610000001</v>
      </c>
      <c r="Z129" s="114"/>
      <c r="AA129" s="115">
        <v>9165</v>
      </c>
      <c r="AB129" s="115">
        <f t="shared" si="49"/>
        <v>9165</v>
      </c>
      <c r="AC129" s="115">
        <f t="shared" si="50"/>
        <v>9165</v>
      </c>
      <c r="AD129" s="115">
        <f t="shared" si="51"/>
        <v>9165</v>
      </c>
    </row>
    <row r="130" spans="1:30" x14ac:dyDescent="0.2">
      <c r="A130" s="117">
        <v>77</v>
      </c>
      <c r="B130" s="117" t="s">
        <v>72</v>
      </c>
      <c r="C130" s="118">
        <v>610508</v>
      </c>
      <c r="D130" s="119">
        <f t="shared" si="39"/>
        <v>6.3196314890533616</v>
      </c>
      <c r="E130" s="169"/>
      <c r="F130" s="119">
        <f t="shared" si="40"/>
        <v>18.230116951797442</v>
      </c>
      <c r="G130" s="118">
        <v>5514714</v>
      </c>
      <c r="H130" s="119">
        <f t="shared" si="41"/>
        <v>57.085181926401326</v>
      </c>
      <c r="I130" s="169"/>
      <c r="J130" s="119">
        <f t="shared" si="42"/>
        <v>37.23819349568921</v>
      </c>
      <c r="K130" s="118">
        <v>25663938</v>
      </c>
      <c r="L130" s="119">
        <f t="shared" si="43"/>
        <v>265.65848558563221</v>
      </c>
      <c r="M130" s="169"/>
      <c r="N130" s="119">
        <f t="shared" si="44"/>
        <v>97.04660963429555</v>
      </c>
      <c r="O130" s="118">
        <v>1759440</v>
      </c>
      <c r="P130" s="118">
        <f t="shared" si="45"/>
        <v>31789160</v>
      </c>
      <c r="Q130" s="118">
        <v>13026203</v>
      </c>
      <c r="R130" s="123">
        <f t="shared" si="46"/>
        <v>40.9768707320357</v>
      </c>
      <c r="S130" s="118">
        <v>6955447</v>
      </c>
      <c r="T130" s="123">
        <f t="shared" si="47"/>
        <v>21.879933285434404</v>
      </c>
      <c r="U130" s="118">
        <v>26906</v>
      </c>
      <c r="V130" s="123">
        <f t="shared" si="48"/>
        <v>8.4638914648892893E-2</v>
      </c>
      <c r="W130" s="118">
        <v>2464678</v>
      </c>
      <c r="X130" s="118">
        <v>1209470.9225269998</v>
      </c>
      <c r="Y130" s="118">
        <v>1498585.3474729999</v>
      </c>
      <c r="Z130" s="117"/>
      <c r="AA130" s="118">
        <v>96605</v>
      </c>
      <c r="AB130" s="118">
        <f t="shared" si="49"/>
        <v>96605</v>
      </c>
      <c r="AC130" s="118">
        <f t="shared" si="50"/>
        <v>96605</v>
      </c>
      <c r="AD130" s="118">
        <f t="shared" si="51"/>
        <v>96605</v>
      </c>
    </row>
    <row r="131" spans="1:30" x14ac:dyDescent="0.2">
      <c r="A131" s="114">
        <v>78</v>
      </c>
      <c r="B131" s="114" t="s">
        <v>201</v>
      </c>
      <c r="C131" s="115">
        <v>225582</v>
      </c>
      <c r="D131" s="116">
        <f t="shared" si="39"/>
        <v>10.026757934038582</v>
      </c>
      <c r="F131" s="116">
        <f t="shared" si="40"/>
        <v>28.923991865903375</v>
      </c>
      <c r="G131" s="115">
        <v>4530940</v>
      </c>
      <c r="H131" s="116">
        <f t="shared" si="41"/>
        <v>201.3930127122411</v>
      </c>
      <c r="J131" s="116">
        <f t="shared" si="42"/>
        <v>131.37405755712905</v>
      </c>
      <c r="K131" s="115">
        <v>5988136</v>
      </c>
      <c r="L131" s="116">
        <f t="shared" si="43"/>
        <v>266.16303671437458</v>
      </c>
      <c r="N131" s="116">
        <f t="shared" si="44"/>
        <v>97.230925133661827</v>
      </c>
      <c r="O131" s="115">
        <v>245166</v>
      </c>
      <c r="P131" s="115">
        <f t="shared" si="45"/>
        <v>10744658</v>
      </c>
      <c r="Q131" s="115">
        <v>5318220</v>
      </c>
      <c r="R131" s="249">
        <f t="shared" si="46"/>
        <v>49.49641021612787</v>
      </c>
      <c r="S131" s="115">
        <v>1606185</v>
      </c>
      <c r="T131" s="249">
        <f t="shared" si="47"/>
        <v>14.948684267102777</v>
      </c>
      <c r="U131" s="115">
        <v>4155</v>
      </c>
      <c r="V131" s="249">
        <f t="shared" si="48"/>
        <v>3.8670379271262052E-2</v>
      </c>
      <c r="W131" s="115">
        <v>2622257</v>
      </c>
      <c r="X131" s="115">
        <v>354437.03110000002</v>
      </c>
      <c r="Y131" s="115">
        <v>735560.53890000004</v>
      </c>
      <c r="Z131" s="114"/>
      <c r="AA131" s="115">
        <v>22498</v>
      </c>
      <c r="AB131" s="115">
        <f t="shared" si="49"/>
        <v>22498</v>
      </c>
      <c r="AC131" s="115">
        <f t="shared" si="50"/>
        <v>22498</v>
      </c>
      <c r="AD131" s="115">
        <f t="shared" si="51"/>
        <v>22498</v>
      </c>
    </row>
    <row r="132" spans="1:30" x14ac:dyDescent="0.2">
      <c r="A132" s="117">
        <v>79</v>
      </c>
      <c r="B132" s="117" t="s">
        <v>203</v>
      </c>
      <c r="C132" s="118">
        <v>643141</v>
      </c>
      <c r="D132" s="119">
        <f t="shared" si="39"/>
        <v>7.6428834567255697</v>
      </c>
      <c r="E132" s="169"/>
      <c r="F132" s="119">
        <f t="shared" si="40"/>
        <v>22.047275937910083</v>
      </c>
      <c r="G132" s="118">
        <v>8601502</v>
      </c>
      <c r="H132" s="119">
        <f t="shared" si="41"/>
        <v>102.21751892476441</v>
      </c>
      <c r="I132" s="169"/>
      <c r="J132" s="119">
        <f t="shared" si="42"/>
        <v>66.679226025365978</v>
      </c>
      <c r="K132" s="118">
        <v>24336697</v>
      </c>
      <c r="L132" s="119">
        <f t="shared" si="43"/>
        <v>289.20958062484402</v>
      </c>
      <c r="M132" s="169"/>
      <c r="N132" s="119">
        <f t="shared" si="44"/>
        <v>105.64996337883031</v>
      </c>
      <c r="O132" s="118">
        <v>835439</v>
      </c>
      <c r="P132" s="118">
        <f t="shared" si="45"/>
        <v>33581340</v>
      </c>
      <c r="Q132" s="118">
        <v>13326366</v>
      </c>
      <c r="R132" s="123">
        <f t="shared" si="46"/>
        <v>39.68384227669295</v>
      </c>
      <c r="S132" s="118">
        <v>7382697</v>
      </c>
      <c r="T132" s="123">
        <f t="shared" si="47"/>
        <v>21.984521761192376</v>
      </c>
      <c r="U132" s="118">
        <v>346124</v>
      </c>
      <c r="V132" s="123">
        <f t="shared" si="48"/>
        <v>1.0307033608545699</v>
      </c>
      <c r="W132" s="118">
        <v>4436721</v>
      </c>
      <c r="X132" s="118">
        <v>1164889.0914030001</v>
      </c>
      <c r="Y132" s="118">
        <v>1055994.1085970001</v>
      </c>
      <c r="Z132" s="117"/>
      <c r="AA132" s="118">
        <v>84149</v>
      </c>
      <c r="AB132" s="118">
        <f t="shared" si="49"/>
        <v>84149</v>
      </c>
      <c r="AC132" s="118">
        <f t="shared" si="50"/>
        <v>84149</v>
      </c>
      <c r="AD132" s="118">
        <f t="shared" si="51"/>
        <v>84149</v>
      </c>
    </row>
    <row r="133" spans="1:30" x14ac:dyDescent="0.2">
      <c r="A133" s="114">
        <v>80</v>
      </c>
      <c r="B133" s="114" t="s">
        <v>205</v>
      </c>
      <c r="C133" s="115">
        <v>369175</v>
      </c>
      <c r="D133" s="116">
        <f t="shared" si="39"/>
        <v>14.570013418580787</v>
      </c>
      <c r="F133" s="116">
        <f t="shared" si="40"/>
        <v>42.029831813780788</v>
      </c>
      <c r="G133" s="115">
        <v>6780939</v>
      </c>
      <c r="H133" s="116">
        <f t="shared" si="41"/>
        <v>267.61934643618281</v>
      </c>
      <c r="J133" s="116">
        <f t="shared" si="42"/>
        <v>174.57526926390406</v>
      </c>
      <c r="K133" s="115">
        <v>8517572</v>
      </c>
      <c r="L133" s="116">
        <f t="shared" si="43"/>
        <v>336.15802352198278</v>
      </c>
      <c r="N133" s="116">
        <f t="shared" si="44"/>
        <v>122.80050611693534</v>
      </c>
      <c r="O133" s="115">
        <v>137283</v>
      </c>
      <c r="P133" s="115">
        <f t="shared" si="45"/>
        <v>15667686</v>
      </c>
      <c r="Q133" s="115">
        <v>5836705</v>
      </c>
      <c r="R133" s="249">
        <f t="shared" si="46"/>
        <v>37.253139997827375</v>
      </c>
      <c r="S133" s="115">
        <v>3604658</v>
      </c>
      <c r="T133" s="249">
        <f t="shared" si="47"/>
        <v>23.006958398323786</v>
      </c>
      <c r="U133" s="115">
        <v>236337</v>
      </c>
      <c r="V133" s="249">
        <f t="shared" si="48"/>
        <v>1.5084358979366832</v>
      </c>
      <c r="W133" s="115">
        <v>5162275</v>
      </c>
      <c r="X133" s="115">
        <v>814783.74916299991</v>
      </c>
      <c r="Y133" s="115">
        <v>1934121.5008370001</v>
      </c>
      <c r="Z133" s="114"/>
      <c r="AA133" s="115">
        <v>25338</v>
      </c>
      <c r="AB133" s="115">
        <f t="shared" si="49"/>
        <v>25338</v>
      </c>
      <c r="AC133" s="115">
        <f t="shared" si="50"/>
        <v>25338</v>
      </c>
      <c r="AD133" s="115">
        <f t="shared" si="51"/>
        <v>25338</v>
      </c>
    </row>
    <row r="134" spans="1:30" x14ac:dyDescent="0.2">
      <c r="A134" s="117">
        <v>81</v>
      </c>
      <c r="B134" s="117" t="s">
        <v>207</v>
      </c>
      <c r="C134" s="118">
        <v>0</v>
      </c>
      <c r="D134" s="119">
        <f t="shared" si="39"/>
        <v>0</v>
      </c>
      <c r="E134" s="169"/>
      <c r="F134" s="119">
        <f t="shared" si="40"/>
        <v>0</v>
      </c>
      <c r="G134" s="118">
        <v>0</v>
      </c>
      <c r="H134" s="119">
        <f t="shared" si="41"/>
        <v>0</v>
      </c>
      <c r="I134" s="169"/>
      <c r="J134" s="119">
        <f t="shared" si="42"/>
        <v>0</v>
      </c>
      <c r="K134" s="118">
        <v>0</v>
      </c>
      <c r="L134" s="119">
        <f t="shared" si="43"/>
        <v>0</v>
      </c>
      <c r="M134" s="169"/>
      <c r="N134" s="119">
        <f t="shared" si="44"/>
        <v>0</v>
      </c>
      <c r="O134" s="118">
        <v>0</v>
      </c>
      <c r="P134" s="118">
        <f t="shared" si="45"/>
        <v>0</v>
      </c>
      <c r="Q134" s="118">
        <v>0</v>
      </c>
      <c r="R134" s="123">
        <f t="shared" si="46"/>
        <v>0</v>
      </c>
      <c r="S134" s="118">
        <v>0</v>
      </c>
      <c r="T134" s="123">
        <f t="shared" si="47"/>
        <v>0</v>
      </c>
      <c r="U134" s="118">
        <v>0</v>
      </c>
      <c r="V134" s="123">
        <f t="shared" si="48"/>
        <v>0</v>
      </c>
      <c r="W134" s="118">
        <v>0</v>
      </c>
      <c r="X134" s="118">
        <v>0</v>
      </c>
      <c r="Y134" s="118">
        <v>0</v>
      </c>
      <c r="Z134" s="117"/>
      <c r="AA134" s="118">
        <v>0</v>
      </c>
      <c r="AB134" s="118">
        <f t="shared" si="49"/>
        <v>0</v>
      </c>
      <c r="AC134" s="118">
        <f t="shared" si="50"/>
        <v>0</v>
      </c>
      <c r="AD134" s="118">
        <f t="shared" si="51"/>
        <v>0</v>
      </c>
    </row>
    <row r="135" spans="1:30" x14ac:dyDescent="0.2">
      <c r="A135" s="114">
        <v>82</v>
      </c>
      <c r="B135" s="114" t="s">
        <v>209</v>
      </c>
      <c r="C135" s="115">
        <v>369462</v>
      </c>
      <c r="D135" s="116">
        <f t="shared" si="39"/>
        <v>8.2948743853977227</v>
      </c>
      <c r="F135" s="116">
        <f t="shared" si="40"/>
        <v>23.928061376395327</v>
      </c>
      <c r="G135" s="115">
        <v>3644723</v>
      </c>
      <c r="H135" s="116">
        <f t="shared" si="41"/>
        <v>81.828495094407401</v>
      </c>
      <c r="J135" s="116">
        <f t="shared" si="42"/>
        <v>53.378919554206128</v>
      </c>
      <c r="K135" s="115">
        <v>11974224</v>
      </c>
      <c r="L135" s="116">
        <f t="shared" si="43"/>
        <v>268.83599380346197</v>
      </c>
      <c r="N135" s="116">
        <f t="shared" si="44"/>
        <v>98.207372103244012</v>
      </c>
      <c r="O135" s="115">
        <v>518664</v>
      </c>
      <c r="P135" s="115">
        <f t="shared" si="45"/>
        <v>15988409</v>
      </c>
      <c r="Q135" s="115">
        <v>7561562</v>
      </c>
      <c r="R135" s="249">
        <f t="shared" si="46"/>
        <v>47.294024064558272</v>
      </c>
      <c r="S135" s="115">
        <v>2553950</v>
      </c>
      <c r="T135" s="249">
        <f t="shared" si="47"/>
        <v>15.973759490390821</v>
      </c>
      <c r="U135" s="115">
        <v>0</v>
      </c>
      <c r="V135" s="249">
        <f t="shared" si="48"/>
        <v>0</v>
      </c>
      <c r="W135" s="115">
        <v>1465967</v>
      </c>
      <c r="X135" s="115">
        <v>613229.0840700001</v>
      </c>
      <c r="Y135" s="115">
        <v>940349.81593000004</v>
      </c>
      <c r="Z135" s="114"/>
      <c r="AA135" s="115">
        <v>44541</v>
      </c>
      <c r="AB135" s="115">
        <f t="shared" si="49"/>
        <v>44541</v>
      </c>
      <c r="AC135" s="115">
        <f t="shared" si="50"/>
        <v>44541</v>
      </c>
      <c r="AD135" s="115">
        <f t="shared" si="51"/>
        <v>44541</v>
      </c>
    </row>
    <row r="136" spans="1:30" x14ac:dyDescent="0.2">
      <c r="A136" s="117">
        <v>83</v>
      </c>
      <c r="B136" s="117" t="s">
        <v>211</v>
      </c>
      <c r="C136" s="118">
        <v>333442</v>
      </c>
      <c r="D136" s="119">
        <f t="shared" si="39"/>
        <v>11.488096468561585</v>
      </c>
      <c r="E136" s="169"/>
      <c r="F136" s="119">
        <f t="shared" si="40"/>
        <v>33.139486461856968</v>
      </c>
      <c r="G136" s="118">
        <v>20733510</v>
      </c>
      <c r="H136" s="119">
        <f t="shared" si="41"/>
        <v>714.33281653746769</v>
      </c>
      <c r="I136" s="169"/>
      <c r="J136" s="119">
        <f t="shared" si="42"/>
        <v>465.97843336714379</v>
      </c>
      <c r="K136" s="118">
        <v>9496195</v>
      </c>
      <c r="L136" s="119">
        <f t="shared" si="43"/>
        <v>327.17295434969856</v>
      </c>
      <c r="M136" s="169"/>
      <c r="N136" s="119">
        <f t="shared" si="44"/>
        <v>119.51820742213704</v>
      </c>
      <c r="O136" s="118">
        <v>165655</v>
      </c>
      <c r="P136" s="118">
        <f t="shared" si="45"/>
        <v>30563147</v>
      </c>
      <c r="Q136" s="118">
        <v>9731730</v>
      </c>
      <c r="R136" s="123">
        <f t="shared" si="46"/>
        <v>31.841387275989607</v>
      </c>
      <c r="S136" s="118">
        <v>4635834</v>
      </c>
      <c r="T136" s="123">
        <f t="shared" si="47"/>
        <v>15.1680519025086</v>
      </c>
      <c r="U136" s="118">
        <v>730795</v>
      </c>
      <c r="V136" s="123">
        <f t="shared" si="48"/>
        <v>2.391098665330504</v>
      </c>
      <c r="W136" s="118">
        <v>14753935</v>
      </c>
      <c r="X136" s="118">
        <v>1265005.8166140001</v>
      </c>
      <c r="Y136" s="118">
        <v>1914158.1433859998</v>
      </c>
      <c r="Z136" s="117"/>
      <c r="AA136" s="118">
        <v>29025</v>
      </c>
      <c r="AB136" s="118">
        <f t="shared" si="49"/>
        <v>29025</v>
      </c>
      <c r="AC136" s="118">
        <f t="shared" si="50"/>
        <v>29025</v>
      </c>
      <c r="AD136" s="118">
        <f t="shared" si="51"/>
        <v>29025</v>
      </c>
    </row>
    <row r="137" spans="1:30" x14ac:dyDescent="0.2">
      <c r="A137" s="114">
        <v>84</v>
      </c>
      <c r="B137" s="114" t="s">
        <v>213</v>
      </c>
      <c r="C137" s="115">
        <v>317000</v>
      </c>
      <c r="D137" s="116">
        <f t="shared" si="39"/>
        <v>17.696644894769161</v>
      </c>
      <c r="F137" s="116">
        <f t="shared" si="40"/>
        <v>51.049164281950254</v>
      </c>
      <c r="G137" s="115">
        <v>3441313</v>
      </c>
      <c r="H137" s="116">
        <f t="shared" si="41"/>
        <v>192.11259978786356</v>
      </c>
      <c r="J137" s="116">
        <f t="shared" si="42"/>
        <v>125.32019558216992</v>
      </c>
      <c r="K137" s="115">
        <v>3803754</v>
      </c>
      <c r="L137" s="116">
        <f t="shared" si="43"/>
        <v>212.34600569418859</v>
      </c>
      <c r="N137" s="116">
        <f t="shared" si="44"/>
        <v>77.571246695085222</v>
      </c>
      <c r="O137" s="115">
        <v>252722</v>
      </c>
      <c r="P137" s="115">
        <f t="shared" si="45"/>
        <v>7562067</v>
      </c>
      <c r="Q137" s="115">
        <v>2374368</v>
      </c>
      <c r="R137" s="249">
        <f t="shared" si="46"/>
        <v>31.398399405876727</v>
      </c>
      <c r="S137" s="115">
        <v>1669128</v>
      </c>
      <c r="T137" s="249">
        <f t="shared" si="47"/>
        <v>22.072377830029804</v>
      </c>
      <c r="U137" s="115">
        <v>0</v>
      </c>
      <c r="V137" s="249">
        <f t="shared" si="48"/>
        <v>0</v>
      </c>
      <c r="W137" s="115">
        <v>2272660</v>
      </c>
      <c r="X137" s="115">
        <v>99162.354000000021</v>
      </c>
      <c r="Y137" s="115">
        <v>594564.03599999996</v>
      </c>
      <c r="Z137" s="114"/>
      <c r="AA137" s="115">
        <v>17913</v>
      </c>
      <c r="AB137" s="115">
        <f t="shared" si="49"/>
        <v>17913</v>
      </c>
      <c r="AC137" s="115">
        <f t="shared" si="50"/>
        <v>17913</v>
      </c>
      <c r="AD137" s="115">
        <f t="shared" si="51"/>
        <v>17913</v>
      </c>
    </row>
    <row r="138" spans="1:30" x14ac:dyDescent="0.2">
      <c r="A138" s="117">
        <v>85</v>
      </c>
      <c r="B138" s="117" t="s">
        <v>215</v>
      </c>
      <c r="C138" s="118">
        <v>671079</v>
      </c>
      <c r="D138" s="119">
        <f t="shared" si="39"/>
        <v>4.6277161357947216</v>
      </c>
      <c r="E138" s="169"/>
      <c r="F138" s="119">
        <f t="shared" si="40"/>
        <v>13.349481931247078</v>
      </c>
      <c r="G138" s="118">
        <v>14432115</v>
      </c>
      <c r="H138" s="119">
        <f t="shared" si="41"/>
        <v>99.522904843014075</v>
      </c>
      <c r="I138" s="169"/>
      <c r="J138" s="119">
        <f t="shared" si="42"/>
        <v>64.921457070511863</v>
      </c>
      <c r="K138" s="118">
        <v>26646906</v>
      </c>
      <c r="L138" s="119">
        <f t="shared" si="43"/>
        <v>183.75529090495334</v>
      </c>
      <c r="M138" s="169"/>
      <c r="N138" s="119">
        <f t="shared" si="44"/>
        <v>67.126890170203893</v>
      </c>
      <c r="O138" s="118">
        <v>1331217</v>
      </c>
      <c r="P138" s="118">
        <f t="shared" si="45"/>
        <v>41750100</v>
      </c>
      <c r="Q138" s="118">
        <v>12249775</v>
      </c>
      <c r="R138" s="123">
        <f t="shared" si="46"/>
        <v>29.340708165968465</v>
      </c>
      <c r="S138" s="118">
        <v>8783068</v>
      </c>
      <c r="T138" s="123">
        <f t="shared" si="47"/>
        <v>21.037238234159918</v>
      </c>
      <c r="U138" s="118">
        <v>0</v>
      </c>
      <c r="V138" s="123">
        <f t="shared" si="48"/>
        <v>0</v>
      </c>
      <c r="W138" s="118">
        <v>10724718</v>
      </c>
      <c r="X138" s="118">
        <v>1941496.1393080002</v>
      </c>
      <c r="Y138" s="118">
        <v>1798562.570692</v>
      </c>
      <c r="Z138" s="117"/>
      <c r="AA138" s="118">
        <v>145013</v>
      </c>
      <c r="AB138" s="118">
        <f t="shared" si="49"/>
        <v>145013</v>
      </c>
      <c r="AC138" s="118">
        <f t="shared" si="50"/>
        <v>145013</v>
      </c>
      <c r="AD138" s="118">
        <f t="shared" si="51"/>
        <v>145013</v>
      </c>
    </row>
    <row r="139" spans="1:30" x14ac:dyDescent="0.2">
      <c r="A139" s="114">
        <v>86</v>
      </c>
      <c r="B139" s="114" t="s">
        <v>217</v>
      </c>
      <c r="C139" s="115">
        <v>549335</v>
      </c>
      <c r="D139" s="116">
        <f t="shared" si="39"/>
        <v>3.3652190959268311</v>
      </c>
      <c r="F139" s="116">
        <f t="shared" si="40"/>
        <v>9.7075814932300357</v>
      </c>
      <c r="G139" s="115">
        <v>17307648</v>
      </c>
      <c r="H139" s="116">
        <f t="shared" si="41"/>
        <v>106.02642750813224</v>
      </c>
      <c r="J139" s="116">
        <f t="shared" si="42"/>
        <v>69.163879135830101</v>
      </c>
      <c r="K139" s="115">
        <v>19789399</v>
      </c>
      <c r="L139" s="116">
        <f t="shared" si="43"/>
        <v>121.22960199462139</v>
      </c>
      <c r="N139" s="116">
        <f t="shared" si="44"/>
        <v>44.285887706382866</v>
      </c>
      <c r="O139" s="115">
        <v>1796110</v>
      </c>
      <c r="P139" s="115">
        <f t="shared" si="45"/>
        <v>37646382</v>
      </c>
      <c r="Q139" s="115">
        <v>8692645</v>
      </c>
      <c r="R139" s="249">
        <f t="shared" si="46"/>
        <v>23.090253400711919</v>
      </c>
      <c r="S139" s="115">
        <v>2335556</v>
      </c>
      <c r="T139" s="249">
        <f t="shared" si="47"/>
        <v>6.2039321600678656</v>
      </c>
      <c r="U139" s="115">
        <v>0</v>
      </c>
      <c r="V139" s="249">
        <f t="shared" si="48"/>
        <v>0</v>
      </c>
      <c r="W139" s="115">
        <v>13349566</v>
      </c>
      <c r="X139" s="115">
        <v>1564868.41744</v>
      </c>
      <c r="Y139" s="115">
        <v>1066914.1625599999</v>
      </c>
      <c r="Z139" s="114"/>
      <c r="AA139" s="115">
        <v>163239</v>
      </c>
      <c r="AB139" s="115">
        <f t="shared" si="49"/>
        <v>163239</v>
      </c>
      <c r="AC139" s="115">
        <f t="shared" si="50"/>
        <v>163239</v>
      </c>
      <c r="AD139" s="115">
        <f t="shared" si="51"/>
        <v>163239</v>
      </c>
    </row>
    <row r="140" spans="1:30" x14ac:dyDescent="0.2">
      <c r="A140" s="117">
        <v>87</v>
      </c>
      <c r="B140" s="117" t="s">
        <v>219</v>
      </c>
      <c r="C140" s="118">
        <v>142652</v>
      </c>
      <c r="D140" s="119">
        <f t="shared" si="39"/>
        <v>21.973505853357977</v>
      </c>
      <c r="E140" s="169"/>
      <c r="F140" s="119">
        <f t="shared" si="40"/>
        <v>63.386541168039813</v>
      </c>
      <c r="G140" s="118">
        <v>1344784</v>
      </c>
      <c r="H140" s="119">
        <f t="shared" si="41"/>
        <v>207.14479359211336</v>
      </c>
      <c r="I140" s="169"/>
      <c r="J140" s="119">
        <f t="shared" si="42"/>
        <v>135.1260983165968</v>
      </c>
      <c r="K140" s="118">
        <v>2998216</v>
      </c>
      <c r="L140" s="119">
        <f t="shared" si="43"/>
        <v>461.83240911891556</v>
      </c>
      <c r="M140" s="169"/>
      <c r="N140" s="119">
        <f t="shared" si="44"/>
        <v>168.71009945504886</v>
      </c>
      <c r="O140" s="118">
        <v>177222</v>
      </c>
      <c r="P140" s="118">
        <f t="shared" si="45"/>
        <v>4485652</v>
      </c>
      <c r="Q140" s="118">
        <v>1388351</v>
      </c>
      <c r="R140" s="123">
        <f t="shared" si="46"/>
        <v>30.950929764502462</v>
      </c>
      <c r="S140" s="118">
        <v>1217582</v>
      </c>
      <c r="T140" s="123">
        <f t="shared" si="47"/>
        <v>27.143924673603749</v>
      </c>
      <c r="U140" s="118">
        <v>0</v>
      </c>
      <c r="V140" s="123">
        <f t="shared" si="48"/>
        <v>0</v>
      </c>
      <c r="W140" s="118">
        <v>503130</v>
      </c>
      <c r="X140" s="118">
        <v>166951.41829999999</v>
      </c>
      <c r="Y140" s="118">
        <v>187230.96169999999</v>
      </c>
      <c r="Z140" s="117"/>
      <c r="AA140" s="118">
        <v>6492</v>
      </c>
      <c r="AB140" s="118">
        <f t="shared" si="49"/>
        <v>6492</v>
      </c>
      <c r="AC140" s="118">
        <f t="shared" si="50"/>
        <v>6492</v>
      </c>
      <c r="AD140" s="118">
        <f t="shared" si="51"/>
        <v>6492</v>
      </c>
    </row>
    <row r="141" spans="1:30" x14ac:dyDescent="0.2">
      <c r="A141" s="114">
        <v>88</v>
      </c>
      <c r="B141" s="114" t="s">
        <v>221</v>
      </c>
      <c r="C141" s="115">
        <v>131724</v>
      </c>
      <c r="D141" s="116">
        <f t="shared" si="39"/>
        <v>12.680400462071621</v>
      </c>
      <c r="F141" s="116">
        <f t="shared" si="40"/>
        <v>36.578902396383079</v>
      </c>
      <c r="G141" s="115">
        <v>1372744</v>
      </c>
      <c r="H141" s="116">
        <f t="shared" si="41"/>
        <v>132.1470927993839</v>
      </c>
      <c r="J141" s="116">
        <f t="shared" si="42"/>
        <v>86.203088883918937</v>
      </c>
      <c r="K141" s="115">
        <v>3164357</v>
      </c>
      <c r="L141" s="116">
        <f t="shared" si="43"/>
        <v>304.61657681940699</v>
      </c>
      <c r="N141" s="116">
        <f t="shared" si="44"/>
        <v>111.27822984295148</v>
      </c>
      <c r="O141" s="115">
        <v>89619</v>
      </c>
      <c r="P141" s="115">
        <f t="shared" si="45"/>
        <v>4668825</v>
      </c>
      <c r="Q141" s="115">
        <v>2083907</v>
      </c>
      <c r="R141" s="249">
        <f t="shared" si="46"/>
        <v>44.634506540724914</v>
      </c>
      <c r="S141" s="115">
        <v>1323897</v>
      </c>
      <c r="T141" s="249">
        <f t="shared" si="47"/>
        <v>28.35610672920917</v>
      </c>
      <c r="U141" s="115">
        <v>0</v>
      </c>
      <c r="V141" s="249">
        <f t="shared" si="48"/>
        <v>0</v>
      </c>
      <c r="W141" s="115">
        <v>546658</v>
      </c>
      <c r="X141" s="115">
        <v>356274.11510000005</v>
      </c>
      <c r="Y141" s="115">
        <v>445561.08489999996</v>
      </c>
      <c r="Z141" s="114"/>
      <c r="AA141" s="115">
        <v>10388</v>
      </c>
      <c r="AB141" s="115">
        <f t="shared" si="49"/>
        <v>10388</v>
      </c>
      <c r="AC141" s="115">
        <f t="shared" si="50"/>
        <v>10388</v>
      </c>
      <c r="AD141" s="115">
        <f t="shared" si="51"/>
        <v>10388</v>
      </c>
    </row>
    <row r="142" spans="1:30" x14ac:dyDescent="0.2">
      <c r="A142" s="117">
        <v>89</v>
      </c>
      <c r="B142" s="117" t="s">
        <v>223</v>
      </c>
      <c r="C142" s="118">
        <v>486935</v>
      </c>
      <c r="D142" s="119">
        <f t="shared" si="39"/>
        <v>12.336838104889789</v>
      </c>
      <c r="E142" s="169"/>
      <c r="F142" s="119">
        <f t="shared" si="40"/>
        <v>35.587834806048292</v>
      </c>
      <c r="G142" s="118">
        <v>17259575</v>
      </c>
      <c r="H142" s="119">
        <f t="shared" si="41"/>
        <v>437.283379782113</v>
      </c>
      <c r="I142" s="169"/>
      <c r="J142" s="119">
        <f t="shared" si="42"/>
        <v>285.25166355376462</v>
      </c>
      <c r="K142" s="118">
        <v>12988744</v>
      </c>
      <c r="L142" s="119">
        <f t="shared" si="43"/>
        <v>329.07889536356726</v>
      </c>
      <c r="M142" s="169"/>
      <c r="N142" s="119">
        <f t="shared" si="44"/>
        <v>120.21445890136671</v>
      </c>
      <c r="O142" s="118">
        <v>558212</v>
      </c>
      <c r="P142" s="118">
        <f t="shared" si="45"/>
        <v>30735254</v>
      </c>
      <c r="Q142" s="118">
        <v>9217800</v>
      </c>
      <c r="R142" s="123">
        <f t="shared" si="46"/>
        <v>29.990967375769856</v>
      </c>
      <c r="S142" s="118">
        <v>6198271</v>
      </c>
      <c r="T142" s="123">
        <f t="shared" si="47"/>
        <v>20.166649672067134</v>
      </c>
      <c r="U142" s="118">
        <v>601550</v>
      </c>
      <c r="V142" s="123">
        <f t="shared" si="48"/>
        <v>1.9571987269081947</v>
      </c>
      <c r="W142" s="118">
        <v>13139577</v>
      </c>
      <c r="X142" s="118">
        <v>1373166.2437249999</v>
      </c>
      <c r="Y142" s="118">
        <v>2602263.906275</v>
      </c>
      <c r="Z142" s="117"/>
      <c r="AA142" s="118">
        <v>39470</v>
      </c>
      <c r="AB142" s="118">
        <f t="shared" si="49"/>
        <v>39470</v>
      </c>
      <c r="AC142" s="118">
        <f t="shared" si="50"/>
        <v>39470</v>
      </c>
      <c r="AD142" s="118">
        <f t="shared" si="51"/>
        <v>39470</v>
      </c>
    </row>
    <row r="143" spans="1:30" x14ac:dyDescent="0.2">
      <c r="A143" s="114">
        <v>90</v>
      </c>
      <c r="B143" s="114" t="s">
        <v>225</v>
      </c>
      <c r="C143" s="121">
        <v>0</v>
      </c>
      <c r="D143" s="116">
        <f t="shared" si="39"/>
        <v>0</v>
      </c>
      <c r="F143" s="116">
        <f t="shared" si="40"/>
        <v>0</v>
      </c>
      <c r="G143" s="121">
        <v>0</v>
      </c>
      <c r="H143" s="116">
        <f t="shared" si="41"/>
        <v>0</v>
      </c>
      <c r="J143" s="116">
        <f t="shared" si="42"/>
        <v>0</v>
      </c>
      <c r="K143" s="121">
        <v>0</v>
      </c>
      <c r="L143" s="116">
        <f t="shared" si="43"/>
        <v>0</v>
      </c>
      <c r="N143" s="116">
        <f t="shared" si="44"/>
        <v>0</v>
      </c>
      <c r="O143" s="121">
        <v>0</v>
      </c>
      <c r="P143" s="121">
        <f t="shared" si="45"/>
        <v>0</v>
      </c>
      <c r="Q143" s="121">
        <v>0</v>
      </c>
      <c r="R143" s="249">
        <f t="shared" si="46"/>
        <v>0</v>
      </c>
      <c r="S143" s="121">
        <v>0</v>
      </c>
      <c r="T143" s="249">
        <f t="shared" si="47"/>
        <v>0</v>
      </c>
      <c r="U143" s="121">
        <v>0</v>
      </c>
      <c r="V143" s="249">
        <f t="shared" si="48"/>
        <v>0</v>
      </c>
      <c r="W143" s="121">
        <v>0</v>
      </c>
      <c r="X143" s="115">
        <v>0</v>
      </c>
      <c r="Y143" s="115">
        <v>0</v>
      </c>
      <c r="Z143" s="114"/>
      <c r="AA143" s="115">
        <v>0</v>
      </c>
      <c r="AB143" s="115">
        <f t="shared" si="49"/>
        <v>0</v>
      </c>
      <c r="AC143" s="115">
        <f t="shared" si="50"/>
        <v>0</v>
      </c>
      <c r="AD143" s="115">
        <f t="shared" si="51"/>
        <v>0</v>
      </c>
    </row>
    <row r="144" spans="1:30" x14ac:dyDescent="0.2">
      <c r="A144" s="117">
        <v>91</v>
      </c>
      <c r="B144" s="117" t="s">
        <v>227</v>
      </c>
      <c r="C144" s="118">
        <v>501865</v>
      </c>
      <c r="D144" s="119">
        <f t="shared" si="39"/>
        <v>9.341715838653835</v>
      </c>
      <c r="E144" s="169"/>
      <c r="F144" s="119">
        <f t="shared" si="40"/>
        <v>26.947864375336835</v>
      </c>
      <c r="G144" s="118">
        <v>21198502</v>
      </c>
      <c r="H144" s="119">
        <f t="shared" si="41"/>
        <v>394.58894700593788</v>
      </c>
      <c r="I144" s="169"/>
      <c r="J144" s="119">
        <f t="shared" si="42"/>
        <v>257.40094126023354</v>
      </c>
      <c r="K144" s="118">
        <v>12904177</v>
      </c>
      <c r="L144" s="119">
        <f t="shared" si="43"/>
        <v>240.19836941347282</v>
      </c>
      <c r="M144" s="169"/>
      <c r="N144" s="119">
        <f t="shared" si="44"/>
        <v>87.745879224888284</v>
      </c>
      <c r="O144" s="118">
        <v>344137</v>
      </c>
      <c r="P144" s="118">
        <f t="shared" si="45"/>
        <v>34604544</v>
      </c>
      <c r="Q144" s="118">
        <v>11008617</v>
      </c>
      <c r="R144" s="123">
        <f t="shared" si="46"/>
        <v>31.812634202028494</v>
      </c>
      <c r="S144" s="118">
        <v>6691758</v>
      </c>
      <c r="T144" s="123">
        <f t="shared" si="47"/>
        <v>19.337801417062455</v>
      </c>
      <c r="U144" s="118">
        <v>540947</v>
      </c>
      <c r="V144" s="123">
        <f t="shared" si="48"/>
        <v>1.5632253382677141</v>
      </c>
      <c r="W144" s="118">
        <v>12399205</v>
      </c>
      <c r="X144" s="118">
        <v>1017787.876724</v>
      </c>
      <c r="Y144" s="118">
        <v>1761365.1332759997</v>
      </c>
      <c r="Z144" s="117"/>
      <c r="AA144" s="118">
        <v>53723</v>
      </c>
      <c r="AB144" s="118">
        <f t="shared" si="49"/>
        <v>53723</v>
      </c>
      <c r="AC144" s="118">
        <f t="shared" si="50"/>
        <v>53723</v>
      </c>
      <c r="AD144" s="118">
        <f t="shared" si="51"/>
        <v>53723</v>
      </c>
    </row>
    <row r="145" spans="1:50" x14ac:dyDescent="0.2">
      <c r="A145" s="114">
        <v>92</v>
      </c>
      <c r="B145" s="114" t="s">
        <v>229</v>
      </c>
      <c r="C145" s="115">
        <v>0</v>
      </c>
      <c r="D145" s="116">
        <f t="shared" si="39"/>
        <v>0</v>
      </c>
      <c r="F145" s="116">
        <f t="shared" si="40"/>
        <v>0</v>
      </c>
      <c r="G145" s="115">
        <v>0</v>
      </c>
      <c r="H145" s="116">
        <f t="shared" si="41"/>
        <v>0</v>
      </c>
      <c r="J145" s="116">
        <f t="shared" si="42"/>
        <v>0</v>
      </c>
      <c r="K145" s="115">
        <v>0</v>
      </c>
      <c r="L145" s="116">
        <f t="shared" si="43"/>
        <v>0</v>
      </c>
      <c r="N145" s="116">
        <f t="shared" si="44"/>
        <v>0</v>
      </c>
      <c r="O145" s="115">
        <v>0</v>
      </c>
      <c r="P145" s="115">
        <f t="shared" si="45"/>
        <v>0</v>
      </c>
      <c r="Q145" s="115">
        <v>0</v>
      </c>
      <c r="R145" s="249">
        <f t="shared" si="46"/>
        <v>0</v>
      </c>
      <c r="S145" s="115">
        <v>0</v>
      </c>
      <c r="T145" s="249">
        <f t="shared" si="47"/>
        <v>0</v>
      </c>
      <c r="U145" s="115">
        <v>0</v>
      </c>
      <c r="V145" s="249">
        <f t="shared" si="48"/>
        <v>0</v>
      </c>
      <c r="W145" s="115">
        <v>0</v>
      </c>
      <c r="X145" s="115">
        <v>0</v>
      </c>
      <c r="Y145" s="115">
        <v>0</v>
      </c>
      <c r="Z145" s="114"/>
      <c r="AA145" s="115">
        <v>0</v>
      </c>
      <c r="AB145" s="115">
        <f t="shared" si="49"/>
        <v>0</v>
      </c>
      <c r="AC145" s="115">
        <f t="shared" si="50"/>
        <v>0</v>
      </c>
      <c r="AD145" s="115">
        <f t="shared" si="51"/>
        <v>0</v>
      </c>
    </row>
    <row r="146" spans="1:50" x14ac:dyDescent="0.2">
      <c r="A146" s="117">
        <v>93</v>
      </c>
      <c r="B146" s="117" t="s">
        <v>231</v>
      </c>
      <c r="C146" s="118">
        <v>558367</v>
      </c>
      <c r="D146" s="119">
        <f t="shared" si="39"/>
        <v>15.72200478670984</v>
      </c>
      <c r="E146" s="169"/>
      <c r="F146" s="119">
        <f t="shared" si="40"/>
        <v>45.352958708890235</v>
      </c>
      <c r="G146" s="118">
        <v>5739132</v>
      </c>
      <c r="H146" s="119">
        <f t="shared" si="41"/>
        <v>161.59740954526256</v>
      </c>
      <c r="I146" s="169"/>
      <c r="J146" s="119">
        <f t="shared" si="42"/>
        <v>105.41431947798601</v>
      </c>
      <c r="K146" s="118">
        <v>15490738</v>
      </c>
      <c r="L146" s="119">
        <f t="shared" si="43"/>
        <v>436.17451780937631</v>
      </c>
      <c r="M146" s="169"/>
      <c r="N146" s="119">
        <f t="shared" si="44"/>
        <v>159.33712062297082</v>
      </c>
      <c r="O146" s="118">
        <v>346811</v>
      </c>
      <c r="P146" s="118">
        <f t="shared" si="45"/>
        <v>21788237</v>
      </c>
      <c r="Q146" s="118">
        <v>7721146</v>
      </c>
      <c r="R146" s="123">
        <f t="shared" si="46"/>
        <v>35.437222387474485</v>
      </c>
      <c r="S146" s="118">
        <v>7331006</v>
      </c>
      <c r="T146" s="123">
        <f t="shared" si="47"/>
        <v>33.64662317561536</v>
      </c>
      <c r="U146" s="118">
        <v>163500</v>
      </c>
      <c r="V146" s="123">
        <f t="shared" si="48"/>
        <v>0.75040490885058764</v>
      </c>
      <c r="W146" s="118">
        <v>1833124</v>
      </c>
      <c r="X146" s="118">
        <v>1508868.24285</v>
      </c>
      <c r="Y146" s="118">
        <v>2670676.4371500001</v>
      </c>
      <c r="Z146" s="117"/>
      <c r="AA146" s="118">
        <v>35515</v>
      </c>
      <c r="AB146" s="118">
        <f t="shared" si="49"/>
        <v>35515</v>
      </c>
      <c r="AC146" s="118">
        <f t="shared" si="50"/>
        <v>35515</v>
      </c>
      <c r="AD146" s="118">
        <f t="shared" si="51"/>
        <v>35515</v>
      </c>
    </row>
    <row r="147" spans="1:50" x14ac:dyDescent="0.2">
      <c r="A147" s="114">
        <v>94</v>
      </c>
      <c r="B147" s="114" t="s">
        <v>233</v>
      </c>
      <c r="C147" s="115">
        <v>269881</v>
      </c>
      <c r="D147" s="116">
        <f t="shared" si="39"/>
        <v>9.6589599513260076</v>
      </c>
      <c r="F147" s="116">
        <f t="shared" si="40"/>
        <v>27.863012242154809</v>
      </c>
      <c r="G147" s="115">
        <v>17389609</v>
      </c>
      <c r="H147" s="116">
        <f t="shared" si="41"/>
        <v>622.36888443505961</v>
      </c>
      <c r="J147" s="116">
        <f t="shared" si="42"/>
        <v>405.98789672194016</v>
      </c>
      <c r="K147" s="115">
        <v>9121120</v>
      </c>
      <c r="L147" s="116">
        <f t="shared" si="43"/>
        <v>326.44214595039546</v>
      </c>
      <c r="N147" s="116">
        <f t="shared" si="44"/>
        <v>119.25123880907623</v>
      </c>
      <c r="O147" s="115">
        <v>183819</v>
      </c>
      <c r="P147" s="115">
        <f t="shared" si="45"/>
        <v>26780610</v>
      </c>
      <c r="Q147" s="115">
        <v>8664401</v>
      </c>
      <c r="R147" s="249">
        <f t="shared" si="46"/>
        <v>32.353262304331381</v>
      </c>
      <c r="S147" s="115">
        <v>4177245</v>
      </c>
      <c r="T147" s="249">
        <f t="shared" si="47"/>
        <v>15.598020358759564</v>
      </c>
      <c r="U147" s="115">
        <v>612932</v>
      </c>
      <c r="V147" s="249">
        <f t="shared" si="48"/>
        <v>2.2887156043122245</v>
      </c>
      <c r="W147" s="115">
        <v>12374420</v>
      </c>
      <c r="X147" s="115">
        <v>826039.65211999998</v>
      </c>
      <c r="Y147" s="115">
        <v>1124632.6878799999</v>
      </c>
      <c r="Z147" s="114"/>
      <c r="AA147" s="115">
        <v>27941</v>
      </c>
      <c r="AB147" s="115">
        <f t="shared" si="49"/>
        <v>27941</v>
      </c>
      <c r="AC147" s="115">
        <f t="shared" si="50"/>
        <v>27941</v>
      </c>
      <c r="AD147" s="115">
        <f t="shared" si="51"/>
        <v>27941</v>
      </c>
    </row>
    <row r="148" spans="1:50" x14ac:dyDescent="0.2">
      <c r="A148" s="117">
        <v>95</v>
      </c>
      <c r="B148" s="117" t="s">
        <v>235</v>
      </c>
      <c r="C148" s="122">
        <v>2037320</v>
      </c>
      <c r="D148" s="119">
        <f t="shared" si="39"/>
        <v>28.497573121092167</v>
      </c>
      <c r="E148" s="169"/>
      <c r="F148" s="119">
        <f t="shared" si="40"/>
        <v>82.206389999130977</v>
      </c>
      <c r="G148" s="122">
        <v>4975758</v>
      </c>
      <c r="H148" s="119">
        <f t="shared" si="41"/>
        <v>69.599781790714914</v>
      </c>
      <c r="I148" s="169"/>
      <c r="J148" s="119">
        <f t="shared" si="42"/>
        <v>45.401802256177461</v>
      </c>
      <c r="K148" s="122">
        <v>10156753</v>
      </c>
      <c r="L148" s="119">
        <f t="shared" si="43"/>
        <v>142.07037249443985</v>
      </c>
      <c r="M148" s="169"/>
      <c r="N148" s="119">
        <f t="shared" si="44"/>
        <v>51.8991439316273</v>
      </c>
      <c r="O148" s="122">
        <v>2862797</v>
      </c>
      <c r="P148" s="122">
        <f t="shared" si="45"/>
        <v>17169831</v>
      </c>
      <c r="Q148" s="122">
        <v>4297724</v>
      </c>
      <c r="R148" s="123">
        <f t="shared" si="46"/>
        <v>25.030671530779774</v>
      </c>
      <c r="S148" s="122">
        <v>3448522</v>
      </c>
      <c r="T148" s="123">
        <f t="shared" si="47"/>
        <v>20.084775441295839</v>
      </c>
      <c r="U148" s="122">
        <v>0</v>
      </c>
      <c r="V148" s="123">
        <f t="shared" si="48"/>
        <v>0</v>
      </c>
      <c r="W148" s="122">
        <v>1509161</v>
      </c>
      <c r="X148" s="122">
        <v>355353.06270500005</v>
      </c>
      <c r="Y148" s="122">
        <v>478166.37729500001</v>
      </c>
      <c r="Z148" s="117"/>
      <c r="AA148" s="122">
        <v>71491</v>
      </c>
      <c r="AB148" s="122">
        <f t="shared" si="49"/>
        <v>71491</v>
      </c>
      <c r="AC148" s="122">
        <f t="shared" si="50"/>
        <v>71491</v>
      </c>
      <c r="AD148" s="122">
        <f t="shared" si="51"/>
        <v>71491</v>
      </c>
    </row>
    <row r="149" spans="1:50" ht="13.5" thickBot="1" x14ac:dyDescent="0.25">
      <c r="A149" s="125">
        <f>A148</f>
        <v>95</v>
      </c>
      <c r="B149" s="135" t="s">
        <v>255</v>
      </c>
      <c r="C149" s="127">
        <f>SUM(C54:C148)</f>
        <v>203083227</v>
      </c>
      <c r="D149" s="251">
        <f>IF(C149=0,0,IF(ISNONTEXT(E149),C149/$AA149,C149/AB149))</f>
        <v>34.665885609857604</v>
      </c>
      <c r="E149" s="172"/>
      <c r="F149" s="252">
        <f t="shared" si="40"/>
        <v>100</v>
      </c>
      <c r="G149" s="127">
        <f>SUM(G54:G148)</f>
        <v>898062457</v>
      </c>
      <c r="H149" s="251">
        <f>IF(G149=0,0,IF(ISNONTEXT(I149),G149/$AA149,G149/AC149))</f>
        <v>153.29739863189027</v>
      </c>
      <c r="I149" s="172"/>
      <c r="J149" s="252">
        <f t="shared" si="42"/>
        <v>100</v>
      </c>
      <c r="K149" s="127">
        <f>SUM(K54:K148)</f>
        <v>1603670281</v>
      </c>
      <c r="L149" s="251">
        <f>IF(K149=0,0,IF(ISNONTEXT(M149),K149/$AA149,K149/AD149))</f>
        <v>273.74319060369368</v>
      </c>
      <c r="M149" s="172"/>
      <c r="N149" s="252">
        <f t="shared" si="44"/>
        <v>100</v>
      </c>
      <c r="O149" s="127">
        <f>SUM(O54:O148)</f>
        <v>196336779</v>
      </c>
      <c r="P149" s="127">
        <f>SUM(P54:P148)</f>
        <v>2704815965</v>
      </c>
      <c r="Q149" s="127">
        <f>SUM(Q54:Q148)</f>
        <v>583609493</v>
      </c>
      <c r="R149" s="252">
        <f t="shared" si="46"/>
        <v>21.576680282571463</v>
      </c>
      <c r="S149" s="127">
        <f>SUM(S54:S148)</f>
        <v>389616025</v>
      </c>
      <c r="T149" s="252">
        <f t="shared" si="47"/>
        <v>14.404529921502441</v>
      </c>
      <c r="U149" s="127">
        <f>SUM(U54:U148)</f>
        <v>20264068</v>
      </c>
      <c r="V149" s="252">
        <f t="shared" si="48"/>
        <v>0.74918472318319074</v>
      </c>
      <c r="W149" s="127">
        <f>SUM(W54:W148)</f>
        <v>383556138</v>
      </c>
      <c r="X149" s="127">
        <f>SUM(X54:X148)</f>
        <v>82346993.112151012</v>
      </c>
      <c r="Y149" s="127">
        <f>SUM(Y54:Y148)</f>
        <v>82341654.487849012</v>
      </c>
      <c r="Z149" s="125"/>
      <c r="AA149" s="128">
        <f>SUM(AA54:AA148)</f>
        <v>5858302</v>
      </c>
      <c r="AB149" s="128">
        <f>SUM(AB54:AB148)</f>
        <v>5858302</v>
      </c>
      <c r="AC149" s="128">
        <f>SUM(AC54:AC148)</f>
        <v>5858302</v>
      </c>
      <c r="AD149" s="128">
        <f>SUM(AD54:AD148)</f>
        <v>5858302</v>
      </c>
    </row>
    <row r="150" spans="1:50" x14ac:dyDescent="0.2">
      <c r="A150" s="114"/>
      <c r="B150" s="165"/>
      <c r="C150" s="257"/>
      <c r="D150" s="258"/>
      <c r="F150" s="249"/>
      <c r="G150" s="257"/>
      <c r="H150" s="258"/>
      <c r="J150" s="249"/>
      <c r="K150" s="257"/>
      <c r="L150" s="258"/>
      <c r="N150" s="249"/>
      <c r="O150" s="257"/>
      <c r="P150" s="257"/>
      <c r="Q150" s="257"/>
      <c r="R150" s="249"/>
      <c r="S150" s="257"/>
      <c r="T150" s="249"/>
      <c r="U150" s="257"/>
      <c r="V150" s="249"/>
      <c r="W150" s="257"/>
      <c r="X150" s="257"/>
      <c r="Y150" s="257"/>
      <c r="Z150" s="114"/>
      <c r="AA150" s="121"/>
      <c r="AB150" s="121"/>
      <c r="AC150" s="121"/>
      <c r="AD150" s="121"/>
    </row>
    <row r="152" spans="1:50" s="319" customFormat="1" ht="15.75" x14ac:dyDescent="0.2">
      <c r="A152" s="319" t="str">
        <f>A1</f>
        <v>COMPARATIVE REPORT</v>
      </c>
      <c r="Z152" s="322"/>
      <c r="AA152" s="322"/>
      <c r="AB152" s="322"/>
      <c r="AC152" s="322"/>
      <c r="AD152" s="322"/>
      <c r="AE152" s="322"/>
      <c r="AF152" s="322"/>
      <c r="AG152" s="322"/>
      <c r="AH152" s="322"/>
      <c r="AI152" s="322"/>
      <c r="AJ152" s="322"/>
      <c r="AK152" s="322"/>
      <c r="AL152" s="322"/>
      <c r="AM152" s="322"/>
      <c r="AN152" s="322"/>
      <c r="AO152" s="322"/>
      <c r="AP152" s="322"/>
      <c r="AQ152" s="322"/>
      <c r="AR152" s="322"/>
      <c r="AS152" s="322"/>
      <c r="AT152" s="322"/>
      <c r="AU152" s="322"/>
      <c r="AV152" s="322"/>
      <c r="AW152" s="322"/>
      <c r="AX152" s="322"/>
    </row>
    <row r="153" spans="1:50" s="321" customFormat="1" ht="15.75" x14ac:dyDescent="0.2">
      <c r="A153" s="321" t="str">
        <f>A2</f>
        <v>EXHIBIT C5: HEALTH AND HUMAN SERVICES EXPENDITURES BY ACTIVITY</v>
      </c>
      <c r="Z153" s="324"/>
      <c r="AA153" s="324"/>
      <c r="AB153" s="324"/>
      <c r="AC153" s="324"/>
      <c r="AD153" s="324"/>
      <c r="AE153" s="324"/>
      <c r="AF153" s="324"/>
      <c r="AG153" s="324"/>
      <c r="AH153" s="324"/>
      <c r="AI153" s="324"/>
      <c r="AJ153" s="324"/>
      <c r="AK153" s="324"/>
      <c r="AL153" s="324"/>
      <c r="AM153" s="324"/>
      <c r="AN153" s="324"/>
      <c r="AO153" s="324"/>
      <c r="AP153" s="324"/>
      <c r="AQ153" s="324"/>
      <c r="AR153" s="324"/>
      <c r="AS153" s="324"/>
      <c r="AT153" s="324"/>
      <c r="AU153" s="324"/>
      <c r="AV153" s="324"/>
      <c r="AW153" s="324"/>
      <c r="AX153" s="324"/>
    </row>
    <row r="154" spans="1:50" s="321" customFormat="1" ht="15.75" x14ac:dyDescent="0.2">
      <c r="A154" s="321" t="str">
        <f>A3</f>
        <v>FOR THE YEAR ENDED JUNE 30, 2023</v>
      </c>
      <c r="Z154" s="324"/>
      <c r="AA154" s="324"/>
      <c r="AB154" s="324"/>
      <c r="AC154" s="324"/>
      <c r="AD154" s="324"/>
      <c r="AE154" s="324"/>
      <c r="AF154" s="324"/>
      <c r="AG154" s="324"/>
      <c r="AH154" s="324"/>
      <c r="AI154" s="324"/>
      <c r="AJ154" s="324"/>
      <c r="AK154" s="324"/>
      <c r="AL154" s="324"/>
      <c r="AM154" s="324"/>
      <c r="AN154" s="324"/>
      <c r="AO154" s="324"/>
      <c r="AP154" s="324"/>
      <c r="AQ154" s="324"/>
      <c r="AR154" s="324"/>
      <c r="AS154" s="324"/>
      <c r="AT154" s="324"/>
      <c r="AU154" s="324"/>
      <c r="AV154" s="324"/>
      <c r="AW154" s="324"/>
      <c r="AX154" s="324"/>
    </row>
    <row r="155" spans="1:50" s="66" customFormat="1" ht="15.75" thickBot="1" x14ac:dyDescent="0.25"/>
    <row r="156" spans="1:50" ht="15" x14ac:dyDescent="0.2">
      <c r="F156" s="75"/>
      <c r="J156" s="75"/>
      <c r="N156" s="75"/>
      <c r="O156" s="193" t="s">
        <v>378</v>
      </c>
      <c r="Q156" s="439" t="s">
        <v>346</v>
      </c>
      <c r="R156" s="440"/>
      <c r="S156" s="440"/>
      <c r="T156" s="440"/>
      <c r="U156" s="440"/>
      <c r="V156" s="440"/>
      <c r="W156" s="441"/>
      <c r="X156" s="439" t="s">
        <v>378</v>
      </c>
      <c r="Y156" s="441"/>
      <c r="AC156" s="75"/>
      <c r="AD156" s="75"/>
    </row>
    <row r="157" spans="1:50" ht="60" customHeight="1" thickBot="1" x14ac:dyDescent="0.3">
      <c r="A157" s="141" t="s">
        <v>1</v>
      </c>
      <c r="B157" s="217" t="s">
        <v>342</v>
      </c>
      <c r="C157" s="142" t="s">
        <v>389</v>
      </c>
      <c r="D157" s="142" t="s">
        <v>362</v>
      </c>
      <c r="E157" s="219"/>
      <c r="F157" s="142" t="s">
        <v>363</v>
      </c>
      <c r="G157" s="142" t="s">
        <v>390</v>
      </c>
      <c r="H157" s="142" t="s">
        <v>362</v>
      </c>
      <c r="I157" s="219"/>
      <c r="J157" s="142" t="s">
        <v>363</v>
      </c>
      <c r="K157" s="142" t="s">
        <v>415</v>
      </c>
      <c r="L157" s="142" t="s">
        <v>362</v>
      </c>
      <c r="M157" s="219"/>
      <c r="N157" s="142" t="s">
        <v>363</v>
      </c>
      <c r="O157" s="142" t="s">
        <v>417</v>
      </c>
      <c r="P157" s="142" t="s">
        <v>255</v>
      </c>
      <c r="Q157" s="142" t="s">
        <v>349</v>
      </c>
      <c r="R157" s="142" t="s">
        <v>364</v>
      </c>
      <c r="S157" s="142" t="s">
        <v>368</v>
      </c>
      <c r="T157" s="142" t="s">
        <v>364</v>
      </c>
      <c r="U157" s="142" t="s">
        <v>369</v>
      </c>
      <c r="V157" s="142" t="s">
        <v>364</v>
      </c>
      <c r="W157" s="142" t="s">
        <v>353</v>
      </c>
      <c r="X157" s="142" t="s">
        <v>384</v>
      </c>
      <c r="Y157" s="142" t="s">
        <v>416</v>
      </c>
      <c r="Z157" s="256"/>
      <c r="AA157" s="184" t="s">
        <v>253</v>
      </c>
      <c r="AB157" s="215" t="s">
        <v>354</v>
      </c>
      <c r="AC157" s="215" t="s">
        <v>354</v>
      </c>
      <c r="AD157" s="215" t="s">
        <v>354</v>
      </c>
    </row>
    <row r="158" spans="1:50" x14ac:dyDescent="0.2">
      <c r="A158" s="143">
        <v>1</v>
      </c>
      <c r="B158" s="143" t="s">
        <v>262</v>
      </c>
      <c r="C158" s="245">
        <v>0</v>
      </c>
      <c r="D158" s="246">
        <f t="shared" ref="D158:D195" si="52">IFERROR((C158/$AA158),0)</f>
        <v>0</v>
      </c>
      <c r="E158" s="171"/>
      <c r="F158" s="247">
        <f t="shared" ref="F158:F196" si="53">IF(D$196,D158/D$196*100,0)</f>
        <v>0</v>
      </c>
      <c r="G158" s="245">
        <v>0</v>
      </c>
      <c r="H158" s="246">
        <f t="shared" ref="H158:H195" si="54">IFERROR((G158/$AA158),0)</f>
        <v>0</v>
      </c>
      <c r="I158" s="171"/>
      <c r="J158" s="247">
        <f t="shared" ref="J158:J196" si="55">IF(H$196,H158/H$196*100,0)</f>
        <v>0</v>
      </c>
      <c r="K158" s="245">
        <v>3709</v>
      </c>
      <c r="L158" s="246">
        <f t="shared" ref="L158:L195" si="56">IFERROR((K158/$AA158),0)</f>
        <v>0.44281279847182425</v>
      </c>
      <c r="M158" s="171"/>
      <c r="N158" s="247">
        <f t="shared" ref="N158:N196" si="57">IF(L$196,L158/L$196*100,0)</f>
        <v>7.5338136437918024</v>
      </c>
      <c r="O158" s="245">
        <v>3709</v>
      </c>
      <c r="P158" s="245">
        <f t="shared" ref="P158:P195" si="58">(C158+G158+K158)</f>
        <v>3709</v>
      </c>
      <c r="Q158" s="245">
        <v>0</v>
      </c>
      <c r="R158" s="247">
        <f t="shared" ref="R158:R196" si="59">IF($P158,Q158/$P158*100,0)</f>
        <v>0</v>
      </c>
      <c r="S158" s="245">
        <v>0</v>
      </c>
      <c r="T158" s="247">
        <f t="shared" ref="T158:T196" si="60">IF($P158,S158/$P158*100,0)</f>
        <v>0</v>
      </c>
      <c r="U158" s="245">
        <v>0</v>
      </c>
      <c r="V158" s="247">
        <f t="shared" ref="V158:V196" si="61">IF($P158,U158/$P158*100,0)</f>
        <v>0</v>
      </c>
      <c r="W158" s="245">
        <v>0</v>
      </c>
      <c r="X158" s="245">
        <v>0</v>
      </c>
      <c r="Y158" s="245">
        <v>0</v>
      </c>
      <c r="Z158" s="143"/>
      <c r="AA158" s="248">
        <v>8376</v>
      </c>
      <c r="AB158" s="248">
        <f t="shared" ref="AB158:AB195" si="62">IF(C158,AA158,0)</f>
        <v>0</v>
      </c>
      <c r="AC158" s="248">
        <f t="shared" ref="AC158:AC195" si="63">IF(G158,AA158,0)</f>
        <v>0</v>
      </c>
      <c r="AD158" s="248">
        <f t="shared" ref="AD158:AD195" si="64">IF(K158,AA158,0)</f>
        <v>8376</v>
      </c>
    </row>
    <row r="159" spans="1:50" x14ac:dyDescent="0.2">
      <c r="A159" s="114">
        <v>2</v>
      </c>
      <c r="B159" s="114" t="s">
        <v>263</v>
      </c>
      <c r="C159" s="115">
        <v>0</v>
      </c>
      <c r="D159" s="116">
        <f t="shared" si="52"/>
        <v>0</v>
      </c>
      <c r="F159" s="116">
        <f t="shared" si="53"/>
        <v>0</v>
      </c>
      <c r="G159" s="115">
        <v>0</v>
      </c>
      <c r="H159" s="116">
        <f t="shared" si="54"/>
        <v>0</v>
      </c>
      <c r="J159" s="116">
        <f t="shared" si="55"/>
        <v>0</v>
      </c>
      <c r="K159" s="115">
        <v>0</v>
      </c>
      <c r="L159" s="116">
        <f t="shared" si="56"/>
        <v>0</v>
      </c>
      <c r="N159" s="116">
        <f t="shared" si="57"/>
        <v>0</v>
      </c>
      <c r="O159" s="115">
        <v>0</v>
      </c>
      <c r="P159" s="115">
        <f t="shared" si="58"/>
        <v>0</v>
      </c>
      <c r="Q159" s="115">
        <v>0</v>
      </c>
      <c r="R159" s="116">
        <f t="shared" si="59"/>
        <v>0</v>
      </c>
      <c r="S159" s="115">
        <v>0</v>
      </c>
      <c r="T159" s="116">
        <f t="shared" si="60"/>
        <v>0</v>
      </c>
      <c r="U159" s="115">
        <v>0</v>
      </c>
      <c r="V159" s="116">
        <f t="shared" si="61"/>
        <v>0</v>
      </c>
      <c r="W159" s="115">
        <v>0</v>
      </c>
      <c r="X159" s="115">
        <v>0</v>
      </c>
      <c r="Y159" s="115">
        <v>0</v>
      </c>
      <c r="Z159" s="114"/>
      <c r="AA159" s="115">
        <v>7565</v>
      </c>
      <c r="AB159" s="115">
        <f t="shared" si="62"/>
        <v>0</v>
      </c>
      <c r="AC159" s="115">
        <f t="shared" si="63"/>
        <v>0</v>
      </c>
      <c r="AD159" s="115">
        <f t="shared" si="64"/>
        <v>0</v>
      </c>
    </row>
    <row r="160" spans="1:50" x14ac:dyDescent="0.2">
      <c r="A160" s="117">
        <v>3</v>
      </c>
      <c r="B160" s="117" t="s">
        <v>97</v>
      </c>
      <c r="C160" s="118">
        <v>0</v>
      </c>
      <c r="D160" s="119">
        <f t="shared" si="52"/>
        <v>0</v>
      </c>
      <c r="E160" s="169"/>
      <c r="F160" s="119">
        <f t="shared" si="53"/>
        <v>0</v>
      </c>
      <c r="G160" s="118">
        <v>0</v>
      </c>
      <c r="H160" s="119">
        <f t="shared" si="54"/>
        <v>0</v>
      </c>
      <c r="I160" s="169"/>
      <c r="J160" s="119">
        <f t="shared" si="55"/>
        <v>0</v>
      </c>
      <c r="K160" s="118">
        <v>28042</v>
      </c>
      <c r="L160" s="119">
        <f t="shared" si="56"/>
        <v>4.2124079915878019</v>
      </c>
      <c r="M160" s="169"/>
      <c r="N160" s="119">
        <f t="shared" si="57"/>
        <v>71.667975518691122</v>
      </c>
      <c r="O160" s="118">
        <v>28042</v>
      </c>
      <c r="P160" s="118">
        <f t="shared" si="58"/>
        <v>28042</v>
      </c>
      <c r="Q160" s="118">
        <v>0</v>
      </c>
      <c r="R160" s="119">
        <f t="shared" si="59"/>
        <v>0</v>
      </c>
      <c r="S160" s="118">
        <v>0</v>
      </c>
      <c r="T160" s="119">
        <f t="shared" si="60"/>
        <v>0</v>
      </c>
      <c r="U160" s="118">
        <v>0</v>
      </c>
      <c r="V160" s="119">
        <f t="shared" si="61"/>
        <v>0</v>
      </c>
      <c r="W160" s="118">
        <v>0</v>
      </c>
      <c r="X160" s="118">
        <v>0</v>
      </c>
      <c r="Y160" s="118">
        <v>0</v>
      </c>
      <c r="Z160" s="117"/>
      <c r="AA160" s="118">
        <v>6657</v>
      </c>
      <c r="AB160" s="118">
        <f t="shared" si="62"/>
        <v>0</v>
      </c>
      <c r="AC160" s="118">
        <f t="shared" si="63"/>
        <v>0</v>
      </c>
      <c r="AD160" s="118">
        <f t="shared" si="64"/>
        <v>6657</v>
      </c>
    </row>
    <row r="161" spans="1:30" x14ac:dyDescent="0.2">
      <c r="A161" s="114">
        <v>4</v>
      </c>
      <c r="B161" s="114" t="s">
        <v>264</v>
      </c>
      <c r="C161" s="115">
        <v>0</v>
      </c>
      <c r="D161" s="116">
        <f t="shared" si="52"/>
        <v>0</v>
      </c>
      <c r="F161" s="116">
        <f t="shared" si="53"/>
        <v>0</v>
      </c>
      <c r="G161" s="115">
        <v>0</v>
      </c>
      <c r="H161" s="116">
        <f t="shared" si="54"/>
        <v>0</v>
      </c>
      <c r="J161" s="116">
        <f t="shared" si="55"/>
        <v>0</v>
      </c>
      <c r="K161" s="115">
        <v>4921</v>
      </c>
      <c r="L161" s="116">
        <f t="shared" si="56"/>
        <v>1.0758635767380849</v>
      </c>
      <c r="N161" s="116">
        <f t="shared" si="57"/>
        <v>18.304248931512689</v>
      </c>
      <c r="O161" s="115">
        <v>4921</v>
      </c>
      <c r="P161" s="115">
        <f t="shared" si="58"/>
        <v>4921</v>
      </c>
      <c r="Q161" s="115">
        <v>0</v>
      </c>
      <c r="R161" s="116">
        <f t="shared" si="59"/>
        <v>0</v>
      </c>
      <c r="S161" s="115">
        <v>0</v>
      </c>
      <c r="T161" s="116">
        <f t="shared" si="60"/>
        <v>0</v>
      </c>
      <c r="U161" s="115">
        <v>0</v>
      </c>
      <c r="V161" s="116">
        <f t="shared" si="61"/>
        <v>0</v>
      </c>
      <c r="W161" s="115">
        <v>0</v>
      </c>
      <c r="X161" s="115">
        <v>0</v>
      </c>
      <c r="Y161" s="115">
        <v>0</v>
      </c>
      <c r="Z161" s="114"/>
      <c r="AA161" s="115">
        <v>4574</v>
      </c>
      <c r="AB161" s="115">
        <f t="shared" si="62"/>
        <v>0</v>
      </c>
      <c r="AC161" s="115">
        <f t="shared" si="63"/>
        <v>0</v>
      </c>
      <c r="AD161" s="115">
        <f t="shared" si="64"/>
        <v>4574</v>
      </c>
    </row>
    <row r="162" spans="1:30" x14ac:dyDescent="0.2">
      <c r="A162" s="117">
        <v>5</v>
      </c>
      <c r="B162" s="117" t="s">
        <v>265</v>
      </c>
      <c r="C162" s="118">
        <v>0</v>
      </c>
      <c r="D162" s="123">
        <f t="shared" si="52"/>
        <v>0</v>
      </c>
      <c r="E162" s="169"/>
      <c r="F162" s="123">
        <f t="shared" si="53"/>
        <v>0</v>
      </c>
      <c r="G162" s="118">
        <v>0</v>
      </c>
      <c r="H162" s="123">
        <f t="shared" si="54"/>
        <v>0</v>
      </c>
      <c r="I162" s="169"/>
      <c r="J162" s="123">
        <f t="shared" si="55"/>
        <v>0</v>
      </c>
      <c r="K162" s="118">
        <v>0</v>
      </c>
      <c r="L162" s="119">
        <f t="shared" si="56"/>
        <v>0</v>
      </c>
      <c r="M162" s="169"/>
      <c r="N162" s="119">
        <f t="shared" si="57"/>
        <v>0</v>
      </c>
      <c r="O162" s="118">
        <v>0</v>
      </c>
      <c r="P162" s="118">
        <f t="shared" si="58"/>
        <v>0</v>
      </c>
      <c r="Q162" s="118">
        <v>0</v>
      </c>
      <c r="R162" s="123">
        <f t="shared" si="59"/>
        <v>0</v>
      </c>
      <c r="S162" s="118">
        <v>0</v>
      </c>
      <c r="T162" s="123">
        <f t="shared" si="60"/>
        <v>0</v>
      </c>
      <c r="U162" s="118">
        <v>0</v>
      </c>
      <c r="V162" s="123">
        <f t="shared" si="61"/>
        <v>0</v>
      </c>
      <c r="W162" s="118">
        <v>0</v>
      </c>
      <c r="X162" s="118">
        <v>0</v>
      </c>
      <c r="Y162" s="118">
        <v>0</v>
      </c>
      <c r="Z162" s="117"/>
      <c r="AA162" s="118">
        <v>0</v>
      </c>
      <c r="AB162" s="118">
        <f t="shared" si="62"/>
        <v>0</v>
      </c>
      <c r="AC162" s="118">
        <f t="shared" si="63"/>
        <v>0</v>
      </c>
      <c r="AD162" s="118">
        <f t="shared" si="64"/>
        <v>0</v>
      </c>
    </row>
    <row r="163" spans="1:30" x14ac:dyDescent="0.2">
      <c r="A163" s="114">
        <v>6</v>
      </c>
      <c r="B163" s="114" t="s">
        <v>266</v>
      </c>
      <c r="C163" s="115">
        <v>0</v>
      </c>
      <c r="D163" s="249">
        <f t="shared" si="52"/>
        <v>0</v>
      </c>
      <c r="F163" s="249">
        <f t="shared" si="53"/>
        <v>0</v>
      </c>
      <c r="G163" s="115">
        <v>0</v>
      </c>
      <c r="H163" s="249">
        <f t="shared" si="54"/>
        <v>0</v>
      </c>
      <c r="J163" s="249">
        <f t="shared" si="55"/>
        <v>0</v>
      </c>
      <c r="K163" s="115">
        <v>28330</v>
      </c>
      <c r="L163" s="116">
        <f t="shared" si="56"/>
        <v>0.63199928612858614</v>
      </c>
      <c r="N163" s="116">
        <f t="shared" si="57"/>
        <v>10.752545683263898</v>
      </c>
      <c r="O163" s="115">
        <v>28330</v>
      </c>
      <c r="P163" s="115">
        <f t="shared" si="58"/>
        <v>28330</v>
      </c>
      <c r="Q163" s="115">
        <v>0</v>
      </c>
      <c r="R163" s="249">
        <f t="shared" si="59"/>
        <v>0</v>
      </c>
      <c r="S163" s="115">
        <v>0</v>
      </c>
      <c r="T163" s="249">
        <f t="shared" si="60"/>
        <v>0</v>
      </c>
      <c r="U163" s="115">
        <v>0</v>
      </c>
      <c r="V163" s="249">
        <f t="shared" si="61"/>
        <v>0</v>
      </c>
      <c r="W163" s="115">
        <v>0</v>
      </c>
      <c r="X163" s="115">
        <v>0</v>
      </c>
      <c r="Y163" s="115">
        <v>0</v>
      </c>
      <c r="Z163" s="114"/>
      <c r="AA163" s="115">
        <v>44826</v>
      </c>
      <c r="AB163" s="115">
        <f t="shared" si="62"/>
        <v>0</v>
      </c>
      <c r="AC163" s="115">
        <f t="shared" si="63"/>
        <v>0</v>
      </c>
      <c r="AD163" s="115">
        <f t="shared" si="64"/>
        <v>44826</v>
      </c>
    </row>
    <row r="164" spans="1:30" x14ac:dyDescent="0.2">
      <c r="A164" s="117">
        <v>7</v>
      </c>
      <c r="B164" s="117" t="s">
        <v>296</v>
      </c>
      <c r="C164" s="118">
        <v>0</v>
      </c>
      <c r="D164" s="123">
        <f t="shared" si="52"/>
        <v>0</v>
      </c>
      <c r="E164" s="169"/>
      <c r="F164" s="123">
        <f t="shared" si="53"/>
        <v>0</v>
      </c>
      <c r="G164" s="118">
        <v>0</v>
      </c>
      <c r="H164" s="123">
        <f t="shared" si="54"/>
        <v>0</v>
      </c>
      <c r="I164" s="169"/>
      <c r="J164" s="123">
        <f t="shared" si="55"/>
        <v>0</v>
      </c>
      <c r="K164" s="118">
        <v>0</v>
      </c>
      <c r="L164" s="119">
        <f t="shared" si="56"/>
        <v>0</v>
      </c>
      <c r="M164" s="169"/>
      <c r="N164" s="119">
        <f t="shared" si="57"/>
        <v>0</v>
      </c>
      <c r="O164" s="118">
        <v>0</v>
      </c>
      <c r="P164" s="118">
        <f t="shared" si="58"/>
        <v>0</v>
      </c>
      <c r="Q164" s="118">
        <v>0</v>
      </c>
      <c r="R164" s="123">
        <f t="shared" si="59"/>
        <v>0</v>
      </c>
      <c r="S164" s="118">
        <v>0</v>
      </c>
      <c r="T164" s="123">
        <f t="shared" si="60"/>
        <v>0</v>
      </c>
      <c r="U164" s="118">
        <v>0</v>
      </c>
      <c r="V164" s="123">
        <f t="shared" si="61"/>
        <v>0</v>
      </c>
      <c r="W164" s="118">
        <v>0</v>
      </c>
      <c r="X164" s="118">
        <v>0</v>
      </c>
      <c r="Y164" s="118">
        <v>0</v>
      </c>
      <c r="Z164" s="117"/>
      <c r="AA164" s="118">
        <v>0</v>
      </c>
      <c r="AB164" s="118">
        <f t="shared" si="62"/>
        <v>0</v>
      </c>
      <c r="AC164" s="118">
        <f t="shared" si="63"/>
        <v>0</v>
      </c>
      <c r="AD164" s="118">
        <f t="shared" si="64"/>
        <v>0</v>
      </c>
    </row>
    <row r="165" spans="1:30" x14ac:dyDescent="0.2">
      <c r="A165" s="114">
        <v>8</v>
      </c>
      <c r="B165" s="114" t="s">
        <v>267</v>
      </c>
      <c r="C165" s="115">
        <v>0</v>
      </c>
      <c r="D165" s="249">
        <f t="shared" si="52"/>
        <v>0</v>
      </c>
      <c r="F165" s="249">
        <f t="shared" si="53"/>
        <v>0</v>
      </c>
      <c r="G165" s="115">
        <v>0</v>
      </c>
      <c r="H165" s="249">
        <f t="shared" si="54"/>
        <v>0</v>
      </c>
      <c r="J165" s="249">
        <f t="shared" si="55"/>
        <v>0</v>
      </c>
      <c r="K165" s="115">
        <v>15692</v>
      </c>
      <c r="L165" s="116">
        <f t="shared" si="56"/>
        <v>3.0792778649921506</v>
      </c>
      <c r="N165" s="116">
        <f t="shared" si="57"/>
        <v>52.389419800792105</v>
      </c>
      <c r="O165" s="115">
        <v>15692</v>
      </c>
      <c r="P165" s="115">
        <f t="shared" si="58"/>
        <v>15692</v>
      </c>
      <c r="Q165" s="115">
        <v>0</v>
      </c>
      <c r="R165" s="249">
        <f t="shared" si="59"/>
        <v>0</v>
      </c>
      <c r="S165" s="115">
        <v>0</v>
      </c>
      <c r="T165" s="249">
        <f t="shared" si="60"/>
        <v>0</v>
      </c>
      <c r="U165" s="115">
        <v>0</v>
      </c>
      <c r="V165" s="249">
        <f t="shared" si="61"/>
        <v>0</v>
      </c>
      <c r="W165" s="115">
        <v>0</v>
      </c>
      <c r="X165" s="115">
        <v>0</v>
      </c>
      <c r="Y165" s="115">
        <v>0</v>
      </c>
      <c r="Z165" s="114"/>
      <c r="AA165" s="115">
        <v>5096</v>
      </c>
      <c r="AB165" s="115">
        <f t="shared" si="62"/>
        <v>0</v>
      </c>
      <c r="AC165" s="115">
        <f t="shared" si="63"/>
        <v>0</v>
      </c>
      <c r="AD165" s="115">
        <f t="shared" si="64"/>
        <v>5096</v>
      </c>
    </row>
    <row r="166" spans="1:30" x14ac:dyDescent="0.2">
      <c r="A166" s="117">
        <v>9</v>
      </c>
      <c r="B166" s="117" t="s">
        <v>268</v>
      </c>
      <c r="C166" s="118">
        <v>0</v>
      </c>
      <c r="D166" s="123">
        <f t="shared" si="52"/>
        <v>0</v>
      </c>
      <c r="E166" s="169"/>
      <c r="F166" s="123">
        <f t="shared" si="53"/>
        <v>0</v>
      </c>
      <c r="G166" s="118">
        <v>0</v>
      </c>
      <c r="H166" s="123">
        <f t="shared" si="54"/>
        <v>0</v>
      </c>
      <c r="I166" s="169"/>
      <c r="J166" s="123">
        <f t="shared" si="55"/>
        <v>0</v>
      </c>
      <c r="K166" s="118">
        <v>0</v>
      </c>
      <c r="L166" s="119">
        <f t="shared" si="56"/>
        <v>0</v>
      </c>
      <c r="M166" s="169"/>
      <c r="N166" s="119">
        <f t="shared" si="57"/>
        <v>0</v>
      </c>
      <c r="O166" s="118">
        <v>0</v>
      </c>
      <c r="P166" s="118">
        <f t="shared" si="58"/>
        <v>0</v>
      </c>
      <c r="Q166" s="118">
        <v>0</v>
      </c>
      <c r="R166" s="123">
        <f t="shared" si="59"/>
        <v>0</v>
      </c>
      <c r="S166" s="118">
        <v>0</v>
      </c>
      <c r="T166" s="123">
        <f t="shared" si="60"/>
        <v>0</v>
      </c>
      <c r="U166" s="118">
        <v>0</v>
      </c>
      <c r="V166" s="123">
        <f t="shared" si="61"/>
        <v>0</v>
      </c>
      <c r="W166" s="118">
        <v>0</v>
      </c>
      <c r="X166" s="118">
        <v>0</v>
      </c>
      <c r="Y166" s="118">
        <v>0</v>
      </c>
      <c r="Z166" s="117"/>
      <c r="AA166" s="118">
        <v>6596</v>
      </c>
      <c r="AB166" s="118">
        <f t="shared" si="62"/>
        <v>0</v>
      </c>
      <c r="AC166" s="118">
        <f t="shared" si="63"/>
        <v>0</v>
      </c>
      <c r="AD166" s="118">
        <f t="shared" si="64"/>
        <v>0</v>
      </c>
    </row>
    <row r="167" spans="1:30" x14ac:dyDescent="0.2">
      <c r="A167" s="114">
        <v>10</v>
      </c>
      <c r="B167" s="114" t="s">
        <v>269</v>
      </c>
      <c r="C167" s="115">
        <v>0</v>
      </c>
      <c r="D167" s="249">
        <f t="shared" si="52"/>
        <v>0</v>
      </c>
      <c r="F167" s="249">
        <f t="shared" si="53"/>
        <v>0</v>
      </c>
      <c r="G167" s="115">
        <v>0</v>
      </c>
      <c r="H167" s="249">
        <f t="shared" si="54"/>
        <v>0</v>
      </c>
      <c r="J167" s="249">
        <f t="shared" si="55"/>
        <v>0</v>
      </c>
      <c r="K167" s="115">
        <v>1450</v>
      </c>
      <c r="L167" s="116">
        <f t="shared" si="56"/>
        <v>0.34772182254196643</v>
      </c>
      <c r="N167" s="116">
        <f t="shared" si="57"/>
        <v>5.9159794386058273</v>
      </c>
      <c r="O167" s="115">
        <v>1450</v>
      </c>
      <c r="P167" s="115">
        <f t="shared" si="58"/>
        <v>1450</v>
      </c>
      <c r="Q167" s="115">
        <v>0</v>
      </c>
      <c r="R167" s="249">
        <f t="shared" si="59"/>
        <v>0</v>
      </c>
      <c r="S167" s="115">
        <v>0</v>
      </c>
      <c r="T167" s="249">
        <f t="shared" si="60"/>
        <v>0</v>
      </c>
      <c r="U167" s="115">
        <v>0</v>
      </c>
      <c r="V167" s="249">
        <f t="shared" si="61"/>
        <v>0</v>
      </c>
      <c r="W167" s="115">
        <v>0</v>
      </c>
      <c r="X167" s="115">
        <v>0</v>
      </c>
      <c r="Y167" s="115">
        <v>0</v>
      </c>
      <c r="Z167" s="114"/>
      <c r="AA167" s="115">
        <v>4170</v>
      </c>
      <c r="AB167" s="115">
        <f t="shared" si="62"/>
        <v>0</v>
      </c>
      <c r="AC167" s="115">
        <f t="shared" si="63"/>
        <v>0</v>
      </c>
      <c r="AD167" s="115">
        <f t="shared" si="64"/>
        <v>4170</v>
      </c>
    </row>
    <row r="168" spans="1:30" x14ac:dyDescent="0.2">
      <c r="A168" s="117">
        <v>11</v>
      </c>
      <c r="B168" s="117" t="s">
        <v>270</v>
      </c>
      <c r="C168" s="118">
        <v>0</v>
      </c>
      <c r="D168" s="123">
        <f t="shared" si="52"/>
        <v>0</v>
      </c>
      <c r="E168" s="169"/>
      <c r="F168" s="123">
        <f t="shared" si="53"/>
        <v>0</v>
      </c>
      <c r="G168" s="118">
        <v>0</v>
      </c>
      <c r="H168" s="123">
        <f t="shared" si="54"/>
        <v>0</v>
      </c>
      <c r="I168" s="169"/>
      <c r="J168" s="123">
        <f t="shared" si="55"/>
        <v>0</v>
      </c>
      <c r="K168" s="118">
        <v>5049</v>
      </c>
      <c r="L168" s="119">
        <f t="shared" si="56"/>
        <v>0.21624978584889498</v>
      </c>
      <c r="M168" s="169"/>
      <c r="N168" s="119">
        <f t="shared" si="57"/>
        <v>3.6791745692940352</v>
      </c>
      <c r="O168" s="118">
        <v>5049</v>
      </c>
      <c r="P168" s="118">
        <f t="shared" si="58"/>
        <v>5049</v>
      </c>
      <c r="Q168" s="118">
        <v>0</v>
      </c>
      <c r="R168" s="123">
        <f t="shared" si="59"/>
        <v>0</v>
      </c>
      <c r="S168" s="118">
        <v>0</v>
      </c>
      <c r="T168" s="123">
        <f t="shared" si="60"/>
        <v>0</v>
      </c>
      <c r="U168" s="118">
        <v>0</v>
      </c>
      <c r="V168" s="123">
        <f t="shared" si="61"/>
        <v>0</v>
      </c>
      <c r="W168" s="118">
        <v>0</v>
      </c>
      <c r="X168" s="118">
        <v>0</v>
      </c>
      <c r="Y168" s="118">
        <v>0</v>
      </c>
      <c r="Z168" s="117"/>
      <c r="AA168" s="118">
        <v>23348</v>
      </c>
      <c r="AB168" s="118">
        <f t="shared" si="62"/>
        <v>0</v>
      </c>
      <c r="AC168" s="118">
        <f t="shared" si="63"/>
        <v>0</v>
      </c>
      <c r="AD168" s="118">
        <f t="shared" si="64"/>
        <v>23348</v>
      </c>
    </row>
    <row r="169" spans="1:30" x14ac:dyDescent="0.2">
      <c r="A169" s="114">
        <v>12</v>
      </c>
      <c r="B169" s="114" t="s">
        <v>271</v>
      </c>
      <c r="C169" s="115">
        <v>0</v>
      </c>
      <c r="D169" s="249">
        <f t="shared" si="52"/>
        <v>0</v>
      </c>
      <c r="F169" s="249">
        <f t="shared" si="53"/>
        <v>0</v>
      </c>
      <c r="G169" s="115">
        <v>0</v>
      </c>
      <c r="H169" s="249">
        <f t="shared" si="54"/>
        <v>0</v>
      </c>
      <c r="J169" s="249">
        <f t="shared" si="55"/>
        <v>0</v>
      </c>
      <c r="K169" s="115">
        <v>0</v>
      </c>
      <c r="L169" s="116">
        <f t="shared" si="56"/>
        <v>0</v>
      </c>
      <c r="N169" s="116">
        <f t="shared" si="57"/>
        <v>0</v>
      </c>
      <c r="O169" s="115">
        <v>0</v>
      </c>
      <c r="P169" s="115">
        <f t="shared" si="58"/>
        <v>0</v>
      </c>
      <c r="Q169" s="115">
        <v>0</v>
      </c>
      <c r="R169" s="249">
        <f t="shared" si="59"/>
        <v>0</v>
      </c>
      <c r="S169" s="115">
        <v>0</v>
      </c>
      <c r="T169" s="249">
        <f t="shared" si="60"/>
        <v>0</v>
      </c>
      <c r="U169" s="115">
        <v>0</v>
      </c>
      <c r="V169" s="249">
        <f t="shared" si="61"/>
        <v>0</v>
      </c>
      <c r="W169" s="115">
        <v>0</v>
      </c>
      <c r="X169" s="115">
        <v>0</v>
      </c>
      <c r="Y169" s="115">
        <v>0</v>
      </c>
      <c r="Z169" s="114"/>
      <c r="AA169" s="115">
        <v>0</v>
      </c>
      <c r="AB169" s="115">
        <f t="shared" si="62"/>
        <v>0</v>
      </c>
      <c r="AC169" s="115">
        <f t="shared" si="63"/>
        <v>0</v>
      </c>
      <c r="AD169" s="115">
        <f t="shared" si="64"/>
        <v>0</v>
      </c>
    </row>
    <row r="170" spans="1:30" x14ac:dyDescent="0.2">
      <c r="A170" s="117">
        <v>13</v>
      </c>
      <c r="B170" s="117" t="s">
        <v>272</v>
      </c>
      <c r="C170" s="118">
        <v>0</v>
      </c>
      <c r="D170" s="123">
        <f t="shared" si="52"/>
        <v>0</v>
      </c>
      <c r="E170" s="169"/>
      <c r="F170" s="123">
        <f t="shared" si="53"/>
        <v>0</v>
      </c>
      <c r="G170" s="118">
        <v>0</v>
      </c>
      <c r="H170" s="123">
        <f t="shared" si="54"/>
        <v>0</v>
      </c>
      <c r="I170" s="169"/>
      <c r="J170" s="123">
        <f t="shared" si="55"/>
        <v>0</v>
      </c>
      <c r="K170" s="118">
        <v>23100</v>
      </c>
      <c r="L170" s="119">
        <f t="shared" si="56"/>
        <v>5.9109518935516885</v>
      </c>
      <c r="M170" s="169"/>
      <c r="N170" s="119">
        <f t="shared" si="57"/>
        <v>100.5662216112984</v>
      </c>
      <c r="O170" s="118">
        <v>18300</v>
      </c>
      <c r="P170" s="118">
        <f t="shared" si="58"/>
        <v>23100</v>
      </c>
      <c r="Q170" s="118">
        <v>0</v>
      </c>
      <c r="R170" s="123">
        <f t="shared" si="59"/>
        <v>0</v>
      </c>
      <c r="S170" s="118">
        <v>0</v>
      </c>
      <c r="T170" s="123">
        <f t="shared" si="60"/>
        <v>0</v>
      </c>
      <c r="U170" s="118">
        <v>0</v>
      </c>
      <c r="V170" s="123">
        <f t="shared" si="61"/>
        <v>0</v>
      </c>
      <c r="W170" s="118">
        <v>0</v>
      </c>
      <c r="X170" s="118">
        <v>0</v>
      </c>
      <c r="Y170" s="118">
        <v>0</v>
      </c>
      <c r="Z170" s="117"/>
      <c r="AA170" s="118">
        <v>3908</v>
      </c>
      <c r="AB170" s="118">
        <f t="shared" si="62"/>
        <v>0</v>
      </c>
      <c r="AC170" s="118">
        <f t="shared" si="63"/>
        <v>0</v>
      </c>
      <c r="AD170" s="118">
        <f t="shared" si="64"/>
        <v>3908</v>
      </c>
    </row>
    <row r="171" spans="1:30" x14ac:dyDescent="0.2">
      <c r="A171" s="114">
        <v>14</v>
      </c>
      <c r="B171" s="114" t="s">
        <v>111</v>
      </c>
      <c r="C171" s="115">
        <v>0</v>
      </c>
      <c r="D171" s="249">
        <f t="shared" si="52"/>
        <v>0</v>
      </c>
      <c r="F171" s="249">
        <f t="shared" si="53"/>
        <v>0</v>
      </c>
      <c r="G171" s="115">
        <v>0</v>
      </c>
      <c r="H171" s="249">
        <f t="shared" si="54"/>
        <v>0</v>
      </c>
      <c r="J171" s="249">
        <f t="shared" si="55"/>
        <v>0</v>
      </c>
      <c r="K171" s="115">
        <v>18203</v>
      </c>
      <c r="L171" s="116">
        <f t="shared" si="56"/>
        <v>0.90733725451101588</v>
      </c>
      <c r="N171" s="116">
        <f t="shared" si="57"/>
        <v>15.437019460923814</v>
      </c>
      <c r="O171" s="115">
        <v>18203</v>
      </c>
      <c r="P171" s="115">
        <f t="shared" si="58"/>
        <v>18203</v>
      </c>
      <c r="Q171" s="115">
        <v>0</v>
      </c>
      <c r="R171" s="249">
        <f t="shared" si="59"/>
        <v>0</v>
      </c>
      <c r="S171" s="115">
        <v>0</v>
      </c>
      <c r="T171" s="249">
        <f t="shared" si="60"/>
        <v>0</v>
      </c>
      <c r="U171" s="115">
        <v>0</v>
      </c>
      <c r="V171" s="249">
        <f t="shared" si="61"/>
        <v>0</v>
      </c>
      <c r="W171" s="115">
        <v>0</v>
      </c>
      <c r="X171" s="115">
        <v>0</v>
      </c>
      <c r="Y171" s="115">
        <v>0</v>
      </c>
      <c r="Z171" s="114"/>
      <c r="AA171" s="115">
        <v>20062</v>
      </c>
      <c r="AB171" s="115">
        <f t="shared" si="62"/>
        <v>0</v>
      </c>
      <c r="AC171" s="115">
        <f t="shared" si="63"/>
        <v>0</v>
      </c>
      <c r="AD171" s="115">
        <f t="shared" si="64"/>
        <v>20062</v>
      </c>
    </row>
    <row r="172" spans="1:30" x14ac:dyDescent="0.2">
      <c r="A172" s="117">
        <v>15</v>
      </c>
      <c r="B172" s="117" t="s">
        <v>273</v>
      </c>
      <c r="C172" s="118">
        <v>0</v>
      </c>
      <c r="D172" s="123">
        <f t="shared" si="52"/>
        <v>0</v>
      </c>
      <c r="E172" s="169"/>
      <c r="F172" s="123">
        <f t="shared" si="53"/>
        <v>0</v>
      </c>
      <c r="G172" s="118">
        <v>0</v>
      </c>
      <c r="H172" s="123">
        <f t="shared" si="54"/>
        <v>0</v>
      </c>
      <c r="I172" s="169"/>
      <c r="J172" s="123">
        <f t="shared" si="55"/>
        <v>0</v>
      </c>
      <c r="K172" s="118">
        <v>181571</v>
      </c>
      <c r="L172" s="119">
        <f t="shared" si="56"/>
        <v>31.972354287726713</v>
      </c>
      <c r="M172" s="169"/>
      <c r="N172" s="119">
        <f t="shared" si="57"/>
        <v>543.96295632893134</v>
      </c>
      <c r="O172" s="118">
        <v>181571</v>
      </c>
      <c r="P172" s="118">
        <f t="shared" si="58"/>
        <v>181571</v>
      </c>
      <c r="Q172" s="118">
        <v>0</v>
      </c>
      <c r="R172" s="123">
        <f t="shared" si="59"/>
        <v>0</v>
      </c>
      <c r="S172" s="118">
        <v>0</v>
      </c>
      <c r="T172" s="123">
        <f t="shared" si="60"/>
        <v>0</v>
      </c>
      <c r="U172" s="118">
        <v>0</v>
      </c>
      <c r="V172" s="123">
        <f t="shared" si="61"/>
        <v>0</v>
      </c>
      <c r="W172" s="118">
        <v>0</v>
      </c>
      <c r="X172" s="118">
        <v>0</v>
      </c>
      <c r="Y172" s="118">
        <v>0</v>
      </c>
      <c r="Z172" s="117"/>
      <c r="AA172" s="118">
        <v>5679</v>
      </c>
      <c r="AB172" s="118">
        <f t="shared" si="62"/>
        <v>0</v>
      </c>
      <c r="AC172" s="118">
        <f t="shared" si="63"/>
        <v>0</v>
      </c>
      <c r="AD172" s="118">
        <f t="shared" si="64"/>
        <v>5679</v>
      </c>
    </row>
    <row r="173" spans="1:30" x14ac:dyDescent="0.2">
      <c r="A173" s="114">
        <v>16</v>
      </c>
      <c r="B173" s="114" t="s">
        <v>274</v>
      </c>
      <c r="C173" s="115">
        <v>0</v>
      </c>
      <c r="D173" s="249">
        <f t="shared" si="52"/>
        <v>0</v>
      </c>
      <c r="F173" s="249">
        <f t="shared" si="53"/>
        <v>0</v>
      </c>
      <c r="G173" s="115">
        <v>0</v>
      </c>
      <c r="H173" s="249">
        <f t="shared" si="54"/>
        <v>0</v>
      </c>
      <c r="J173" s="249">
        <f t="shared" si="55"/>
        <v>0</v>
      </c>
      <c r="K173" s="115">
        <v>0</v>
      </c>
      <c r="L173" s="116">
        <f t="shared" si="56"/>
        <v>0</v>
      </c>
      <c r="N173" s="116">
        <f t="shared" si="57"/>
        <v>0</v>
      </c>
      <c r="O173" s="115">
        <v>0</v>
      </c>
      <c r="P173" s="115">
        <f t="shared" si="58"/>
        <v>0</v>
      </c>
      <c r="Q173" s="115">
        <v>0</v>
      </c>
      <c r="R173" s="249">
        <f t="shared" si="59"/>
        <v>0</v>
      </c>
      <c r="S173" s="115">
        <v>0</v>
      </c>
      <c r="T173" s="249">
        <f t="shared" si="60"/>
        <v>0</v>
      </c>
      <c r="U173" s="115">
        <v>0</v>
      </c>
      <c r="V173" s="249">
        <f t="shared" si="61"/>
        <v>0</v>
      </c>
      <c r="W173" s="115">
        <v>0</v>
      </c>
      <c r="X173" s="115">
        <v>0</v>
      </c>
      <c r="Y173" s="115">
        <v>0</v>
      </c>
      <c r="Z173" s="114"/>
      <c r="AA173" s="115">
        <v>7473</v>
      </c>
      <c r="AB173" s="115">
        <f t="shared" si="62"/>
        <v>0</v>
      </c>
      <c r="AC173" s="115">
        <f t="shared" si="63"/>
        <v>0</v>
      </c>
      <c r="AD173" s="115">
        <f t="shared" si="64"/>
        <v>0</v>
      </c>
    </row>
    <row r="174" spans="1:30" x14ac:dyDescent="0.2">
      <c r="A174" s="117">
        <v>17</v>
      </c>
      <c r="B174" s="117" t="s">
        <v>275</v>
      </c>
      <c r="C174" s="118">
        <v>0</v>
      </c>
      <c r="D174" s="123">
        <f t="shared" si="52"/>
        <v>0</v>
      </c>
      <c r="E174" s="169"/>
      <c r="F174" s="123">
        <f t="shared" si="53"/>
        <v>0</v>
      </c>
      <c r="G174" s="118">
        <v>0</v>
      </c>
      <c r="H174" s="123">
        <f t="shared" si="54"/>
        <v>0</v>
      </c>
      <c r="I174" s="169"/>
      <c r="J174" s="123">
        <f t="shared" si="55"/>
        <v>0</v>
      </c>
      <c r="K174" s="118">
        <v>0</v>
      </c>
      <c r="L174" s="119">
        <f t="shared" si="56"/>
        <v>0</v>
      </c>
      <c r="M174" s="169"/>
      <c r="N174" s="119">
        <f t="shared" si="57"/>
        <v>0</v>
      </c>
      <c r="O174" s="118">
        <v>0</v>
      </c>
      <c r="P174" s="118">
        <f t="shared" si="58"/>
        <v>0</v>
      </c>
      <c r="Q174" s="118">
        <v>0</v>
      </c>
      <c r="R174" s="123">
        <f t="shared" si="59"/>
        <v>0</v>
      </c>
      <c r="S174" s="118">
        <v>0</v>
      </c>
      <c r="T174" s="123">
        <f t="shared" si="60"/>
        <v>0</v>
      </c>
      <c r="U174" s="118">
        <v>0</v>
      </c>
      <c r="V174" s="123">
        <f t="shared" si="61"/>
        <v>0</v>
      </c>
      <c r="W174" s="118">
        <v>0</v>
      </c>
      <c r="X174" s="118">
        <v>0</v>
      </c>
      <c r="Y174" s="118">
        <v>0</v>
      </c>
      <c r="Z174" s="117"/>
      <c r="AA174" s="118">
        <v>15011</v>
      </c>
      <c r="AB174" s="118">
        <f t="shared" si="62"/>
        <v>0</v>
      </c>
      <c r="AC174" s="118">
        <f t="shared" si="63"/>
        <v>0</v>
      </c>
      <c r="AD174" s="118">
        <f t="shared" si="64"/>
        <v>0</v>
      </c>
    </row>
    <row r="175" spans="1:30" x14ac:dyDescent="0.2">
      <c r="A175" s="114">
        <v>18</v>
      </c>
      <c r="B175" s="114" t="s">
        <v>276</v>
      </c>
      <c r="C175" s="115">
        <v>0</v>
      </c>
      <c r="D175" s="249">
        <f t="shared" si="52"/>
        <v>0</v>
      </c>
      <c r="F175" s="249">
        <f t="shared" si="53"/>
        <v>0</v>
      </c>
      <c r="G175" s="115">
        <v>0</v>
      </c>
      <c r="H175" s="249">
        <f t="shared" si="54"/>
        <v>0</v>
      </c>
      <c r="J175" s="249">
        <f t="shared" si="55"/>
        <v>0</v>
      </c>
      <c r="K175" s="115">
        <v>191145</v>
      </c>
      <c r="L175" s="116">
        <f t="shared" si="56"/>
        <v>7.752788481038329</v>
      </c>
      <c r="N175" s="116">
        <f t="shared" si="57"/>
        <v>131.9023836651707</v>
      </c>
      <c r="O175" s="115">
        <v>191145</v>
      </c>
      <c r="P175" s="115">
        <f t="shared" si="58"/>
        <v>191145</v>
      </c>
      <c r="Q175" s="115">
        <v>0</v>
      </c>
      <c r="R175" s="249">
        <f t="shared" si="59"/>
        <v>0</v>
      </c>
      <c r="S175" s="115">
        <v>0</v>
      </c>
      <c r="T175" s="249">
        <f t="shared" si="60"/>
        <v>0</v>
      </c>
      <c r="U175" s="115">
        <v>0</v>
      </c>
      <c r="V175" s="249">
        <f t="shared" si="61"/>
        <v>0</v>
      </c>
      <c r="W175" s="115">
        <v>0</v>
      </c>
      <c r="X175" s="115">
        <v>0</v>
      </c>
      <c r="Y175" s="115">
        <v>0</v>
      </c>
      <c r="Z175" s="114"/>
      <c r="AA175" s="115">
        <v>24655</v>
      </c>
      <c r="AB175" s="115">
        <f t="shared" si="62"/>
        <v>0</v>
      </c>
      <c r="AC175" s="115">
        <f t="shared" si="63"/>
        <v>0</v>
      </c>
      <c r="AD175" s="115">
        <f t="shared" si="64"/>
        <v>24655</v>
      </c>
    </row>
    <row r="176" spans="1:30" x14ac:dyDescent="0.2">
      <c r="A176" s="117">
        <v>19</v>
      </c>
      <c r="B176" s="117" t="s">
        <v>277</v>
      </c>
      <c r="C176" s="118">
        <v>0</v>
      </c>
      <c r="D176" s="123">
        <f t="shared" si="52"/>
        <v>0</v>
      </c>
      <c r="E176" s="169"/>
      <c r="F176" s="123">
        <f t="shared" si="53"/>
        <v>0</v>
      </c>
      <c r="G176" s="118">
        <v>0</v>
      </c>
      <c r="H176" s="123">
        <f t="shared" si="54"/>
        <v>0</v>
      </c>
      <c r="I176" s="169"/>
      <c r="J176" s="123">
        <f t="shared" si="55"/>
        <v>0</v>
      </c>
      <c r="K176" s="118">
        <v>405163</v>
      </c>
      <c r="L176" s="119">
        <f t="shared" si="56"/>
        <v>8.3971606217616586</v>
      </c>
      <c r="M176" s="169"/>
      <c r="N176" s="119">
        <f t="shared" si="57"/>
        <v>142.8654354157394</v>
      </c>
      <c r="O176" s="118">
        <v>405163</v>
      </c>
      <c r="P176" s="118">
        <f t="shared" si="58"/>
        <v>405163</v>
      </c>
      <c r="Q176" s="118">
        <v>0</v>
      </c>
      <c r="R176" s="123">
        <f t="shared" si="59"/>
        <v>0</v>
      </c>
      <c r="S176" s="118">
        <v>0</v>
      </c>
      <c r="T176" s="123">
        <f t="shared" si="60"/>
        <v>0</v>
      </c>
      <c r="U176" s="118">
        <v>0</v>
      </c>
      <c r="V176" s="123">
        <f t="shared" si="61"/>
        <v>0</v>
      </c>
      <c r="W176" s="118">
        <v>0</v>
      </c>
      <c r="X176" s="118">
        <v>0</v>
      </c>
      <c r="Y176" s="118">
        <v>0</v>
      </c>
      <c r="Z176" s="117"/>
      <c r="AA176" s="118">
        <v>48250</v>
      </c>
      <c r="AB176" s="118">
        <f t="shared" si="62"/>
        <v>0</v>
      </c>
      <c r="AC176" s="118">
        <f t="shared" si="63"/>
        <v>0</v>
      </c>
      <c r="AD176" s="118">
        <f t="shared" si="64"/>
        <v>48250</v>
      </c>
    </row>
    <row r="177" spans="1:30" x14ac:dyDescent="0.2">
      <c r="A177" s="114">
        <v>20</v>
      </c>
      <c r="B177" s="114" t="s">
        <v>278</v>
      </c>
      <c r="C177" s="115">
        <v>0</v>
      </c>
      <c r="D177" s="249">
        <f t="shared" si="52"/>
        <v>0</v>
      </c>
      <c r="F177" s="249">
        <f t="shared" si="53"/>
        <v>0</v>
      </c>
      <c r="G177" s="115">
        <v>0</v>
      </c>
      <c r="H177" s="249">
        <f t="shared" si="54"/>
        <v>0</v>
      </c>
      <c r="J177" s="249">
        <f t="shared" si="55"/>
        <v>0</v>
      </c>
      <c r="K177" s="115">
        <v>14116</v>
      </c>
      <c r="L177" s="116">
        <f t="shared" si="56"/>
        <v>2.9219623266404473</v>
      </c>
      <c r="N177" s="116">
        <f t="shared" si="57"/>
        <v>49.712925459832071</v>
      </c>
      <c r="O177" s="115">
        <v>14116</v>
      </c>
      <c r="P177" s="115">
        <f t="shared" si="58"/>
        <v>14116</v>
      </c>
      <c r="Q177" s="115">
        <v>0</v>
      </c>
      <c r="R177" s="249">
        <f t="shared" si="59"/>
        <v>0</v>
      </c>
      <c r="S177" s="115">
        <v>0</v>
      </c>
      <c r="T177" s="249">
        <f t="shared" si="60"/>
        <v>0</v>
      </c>
      <c r="U177" s="115">
        <v>0</v>
      </c>
      <c r="V177" s="249">
        <f t="shared" si="61"/>
        <v>0</v>
      </c>
      <c r="W177" s="115">
        <v>0</v>
      </c>
      <c r="X177" s="115">
        <v>0</v>
      </c>
      <c r="Y177" s="115">
        <v>0</v>
      </c>
      <c r="Z177" s="114"/>
      <c r="AA177" s="115">
        <v>4831</v>
      </c>
      <c r="AB177" s="115">
        <f t="shared" si="62"/>
        <v>0</v>
      </c>
      <c r="AC177" s="115">
        <f t="shared" si="63"/>
        <v>0</v>
      </c>
      <c r="AD177" s="115">
        <f t="shared" si="64"/>
        <v>4831</v>
      </c>
    </row>
    <row r="178" spans="1:30" x14ac:dyDescent="0.2">
      <c r="A178" s="117">
        <v>21</v>
      </c>
      <c r="B178" s="117" t="s">
        <v>279</v>
      </c>
      <c r="C178" s="118">
        <v>0</v>
      </c>
      <c r="D178" s="123">
        <f t="shared" si="52"/>
        <v>0</v>
      </c>
      <c r="E178" s="169"/>
      <c r="F178" s="123">
        <f t="shared" si="53"/>
        <v>0</v>
      </c>
      <c r="G178" s="118">
        <v>0</v>
      </c>
      <c r="H178" s="123">
        <f t="shared" si="54"/>
        <v>0</v>
      </c>
      <c r="I178" s="169"/>
      <c r="J178" s="123">
        <f t="shared" si="55"/>
        <v>0</v>
      </c>
      <c r="K178" s="118">
        <v>0</v>
      </c>
      <c r="L178" s="119">
        <f t="shared" si="56"/>
        <v>0</v>
      </c>
      <c r="M178" s="169"/>
      <c r="N178" s="119">
        <f t="shared" si="57"/>
        <v>0</v>
      </c>
      <c r="O178" s="118">
        <v>0</v>
      </c>
      <c r="P178" s="118">
        <f t="shared" si="58"/>
        <v>0</v>
      </c>
      <c r="Q178" s="118">
        <v>0</v>
      </c>
      <c r="R178" s="123">
        <f t="shared" si="59"/>
        <v>0</v>
      </c>
      <c r="S178" s="118">
        <v>0</v>
      </c>
      <c r="T178" s="123">
        <f t="shared" si="60"/>
        <v>0</v>
      </c>
      <c r="U178" s="118">
        <v>0</v>
      </c>
      <c r="V178" s="123">
        <f t="shared" si="61"/>
        <v>0</v>
      </c>
      <c r="W178" s="118">
        <v>0</v>
      </c>
      <c r="X178" s="118">
        <v>0</v>
      </c>
      <c r="Y178" s="118">
        <v>0</v>
      </c>
      <c r="Z178" s="117"/>
      <c r="AA178" s="118">
        <v>5751</v>
      </c>
      <c r="AB178" s="118">
        <f t="shared" si="62"/>
        <v>0</v>
      </c>
      <c r="AC178" s="118">
        <f t="shared" si="63"/>
        <v>0</v>
      </c>
      <c r="AD178" s="118">
        <f t="shared" si="64"/>
        <v>0</v>
      </c>
    </row>
    <row r="179" spans="1:30" x14ac:dyDescent="0.2">
      <c r="A179" s="114">
        <v>22</v>
      </c>
      <c r="B179" s="114" t="s">
        <v>179</v>
      </c>
      <c r="C179" s="115">
        <v>0</v>
      </c>
      <c r="D179" s="249">
        <f t="shared" si="52"/>
        <v>0</v>
      </c>
      <c r="F179" s="249">
        <f t="shared" si="53"/>
        <v>0</v>
      </c>
      <c r="G179" s="115">
        <v>0</v>
      </c>
      <c r="H179" s="249">
        <f t="shared" si="54"/>
        <v>0</v>
      </c>
      <c r="J179" s="249">
        <f t="shared" si="55"/>
        <v>0</v>
      </c>
      <c r="K179" s="115">
        <v>0</v>
      </c>
      <c r="L179" s="116">
        <f t="shared" si="56"/>
        <v>0</v>
      </c>
      <c r="N179" s="116">
        <f t="shared" si="57"/>
        <v>0</v>
      </c>
      <c r="O179" s="115">
        <v>0</v>
      </c>
      <c r="P179" s="115">
        <f t="shared" si="58"/>
        <v>0</v>
      </c>
      <c r="Q179" s="115">
        <v>0</v>
      </c>
      <c r="R179" s="249">
        <f t="shared" si="59"/>
        <v>0</v>
      </c>
      <c r="S179" s="115">
        <v>0</v>
      </c>
      <c r="T179" s="249">
        <f t="shared" si="60"/>
        <v>0</v>
      </c>
      <c r="U179" s="115">
        <v>0</v>
      </c>
      <c r="V179" s="249">
        <f t="shared" si="61"/>
        <v>0</v>
      </c>
      <c r="W179" s="115">
        <v>0</v>
      </c>
      <c r="X179" s="115">
        <v>0</v>
      </c>
      <c r="Y179" s="115">
        <v>0</v>
      </c>
      <c r="Z179" s="114"/>
      <c r="AA179" s="115">
        <v>4880</v>
      </c>
      <c r="AB179" s="115">
        <f t="shared" si="62"/>
        <v>0</v>
      </c>
      <c r="AC179" s="115">
        <f t="shared" si="63"/>
        <v>0</v>
      </c>
      <c r="AD179" s="115">
        <f t="shared" si="64"/>
        <v>0</v>
      </c>
    </row>
    <row r="180" spans="1:30" x14ac:dyDescent="0.2">
      <c r="A180" s="117">
        <v>23</v>
      </c>
      <c r="B180" s="117" t="s">
        <v>195</v>
      </c>
      <c r="C180" s="118">
        <v>4000</v>
      </c>
      <c r="D180" s="123">
        <f t="shared" si="52"/>
        <v>0.44518642181413465</v>
      </c>
      <c r="E180" s="169"/>
      <c r="F180" s="123">
        <f t="shared" si="53"/>
        <v>100</v>
      </c>
      <c r="G180" s="118">
        <v>3000</v>
      </c>
      <c r="H180" s="123">
        <f t="shared" si="54"/>
        <v>0.333889816360601</v>
      </c>
      <c r="I180" s="169"/>
      <c r="J180" s="123">
        <f t="shared" si="55"/>
        <v>100</v>
      </c>
      <c r="K180" s="118">
        <v>16266</v>
      </c>
      <c r="L180" s="119">
        <f t="shared" si="56"/>
        <v>1.8103505843071785</v>
      </c>
      <c r="M180" s="169"/>
      <c r="N180" s="119">
        <f t="shared" si="57"/>
        <v>30.800473652000164</v>
      </c>
      <c r="O180" s="118">
        <v>16266</v>
      </c>
      <c r="P180" s="118">
        <f t="shared" si="58"/>
        <v>23266</v>
      </c>
      <c r="Q180" s="118">
        <v>0</v>
      </c>
      <c r="R180" s="123">
        <f t="shared" si="59"/>
        <v>0</v>
      </c>
      <c r="S180" s="118">
        <v>0</v>
      </c>
      <c r="T180" s="123">
        <f t="shared" si="60"/>
        <v>0</v>
      </c>
      <c r="U180" s="118">
        <v>0</v>
      </c>
      <c r="V180" s="123">
        <f t="shared" si="61"/>
        <v>0</v>
      </c>
      <c r="W180" s="118">
        <v>0</v>
      </c>
      <c r="X180" s="118">
        <v>0</v>
      </c>
      <c r="Y180" s="118">
        <v>0</v>
      </c>
      <c r="Z180" s="117"/>
      <c r="AA180" s="118">
        <v>8985</v>
      </c>
      <c r="AB180" s="118">
        <f t="shared" si="62"/>
        <v>8985</v>
      </c>
      <c r="AC180" s="118">
        <f t="shared" si="63"/>
        <v>8985</v>
      </c>
      <c r="AD180" s="118">
        <f t="shared" si="64"/>
        <v>8985</v>
      </c>
    </row>
    <row r="181" spans="1:30" x14ac:dyDescent="0.2">
      <c r="A181" s="114">
        <v>24</v>
      </c>
      <c r="B181" s="124" t="s">
        <v>280</v>
      </c>
      <c r="C181" s="115">
        <v>0</v>
      </c>
      <c r="D181" s="249">
        <f t="shared" si="52"/>
        <v>0</v>
      </c>
      <c r="F181" s="249">
        <f t="shared" si="53"/>
        <v>0</v>
      </c>
      <c r="G181" s="115">
        <v>0</v>
      </c>
      <c r="H181" s="249">
        <f t="shared" si="54"/>
        <v>0</v>
      </c>
      <c r="J181" s="249">
        <f t="shared" si="55"/>
        <v>0</v>
      </c>
      <c r="K181" s="115">
        <v>55049</v>
      </c>
      <c r="L181" s="116">
        <f t="shared" si="56"/>
        <v>6.1651920707806029</v>
      </c>
      <c r="N181" s="116">
        <f t="shared" si="57"/>
        <v>104.89174725693783</v>
      </c>
      <c r="O181" s="115">
        <v>55049</v>
      </c>
      <c r="P181" s="115">
        <f t="shared" si="58"/>
        <v>55049</v>
      </c>
      <c r="Q181" s="115">
        <v>0</v>
      </c>
      <c r="R181" s="249">
        <f t="shared" si="59"/>
        <v>0</v>
      </c>
      <c r="S181" s="115">
        <v>0</v>
      </c>
      <c r="T181" s="249">
        <f t="shared" si="60"/>
        <v>0</v>
      </c>
      <c r="U181" s="115">
        <v>0</v>
      </c>
      <c r="V181" s="249">
        <f t="shared" si="61"/>
        <v>0</v>
      </c>
      <c r="W181" s="115">
        <v>0</v>
      </c>
      <c r="X181" s="115">
        <v>0</v>
      </c>
      <c r="Y181" s="115">
        <v>0</v>
      </c>
      <c r="Z181" s="114"/>
      <c r="AA181" s="115">
        <v>8929</v>
      </c>
      <c r="AB181" s="115">
        <f t="shared" si="62"/>
        <v>0</v>
      </c>
      <c r="AC181" s="115">
        <f t="shared" si="63"/>
        <v>0</v>
      </c>
      <c r="AD181" s="115">
        <f t="shared" si="64"/>
        <v>8929</v>
      </c>
    </row>
    <row r="182" spans="1:30" x14ac:dyDescent="0.2">
      <c r="A182" s="117">
        <v>25</v>
      </c>
      <c r="B182" s="117" t="s">
        <v>281</v>
      </c>
      <c r="C182" s="118">
        <v>0</v>
      </c>
      <c r="D182" s="123">
        <f t="shared" si="52"/>
        <v>0</v>
      </c>
      <c r="E182" s="169"/>
      <c r="F182" s="123">
        <f t="shared" si="53"/>
        <v>0</v>
      </c>
      <c r="G182" s="118">
        <v>0</v>
      </c>
      <c r="H182" s="123">
        <f t="shared" si="54"/>
        <v>0</v>
      </c>
      <c r="I182" s="169"/>
      <c r="J182" s="123">
        <f t="shared" si="55"/>
        <v>0</v>
      </c>
      <c r="K182" s="118">
        <v>0</v>
      </c>
      <c r="L182" s="119">
        <f t="shared" si="56"/>
        <v>0</v>
      </c>
      <c r="M182" s="169"/>
      <c r="N182" s="119">
        <f t="shared" si="57"/>
        <v>0</v>
      </c>
      <c r="O182" s="118">
        <v>0</v>
      </c>
      <c r="P182" s="118">
        <f t="shared" si="58"/>
        <v>0</v>
      </c>
      <c r="Q182" s="118">
        <v>0</v>
      </c>
      <c r="R182" s="123">
        <f t="shared" si="59"/>
        <v>0</v>
      </c>
      <c r="S182" s="118">
        <v>0</v>
      </c>
      <c r="T182" s="123">
        <f t="shared" si="60"/>
        <v>0</v>
      </c>
      <c r="U182" s="118">
        <v>0</v>
      </c>
      <c r="V182" s="123">
        <f t="shared" si="61"/>
        <v>0</v>
      </c>
      <c r="W182" s="118">
        <v>0</v>
      </c>
      <c r="X182" s="118">
        <v>0</v>
      </c>
      <c r="Y182" s="118">
        <v>0</v>
      </c>
      <c r="Z182" s="117"/>
      <c r="AA182" s="118">
        <v>0</v>
      </c>
      <c r="AB182" s="118">
        <f t="shared" si="62"/>
        <v>0</v>
      </c>
      <c r="AC182" s="118">
        <f t="shared" si="63"/>
        <v>0</v>
      </c>
      <c r="AD182" s="118">
        <f t="shared" si="64"/>
        <v>0</v>
      </c>
    </row>
    <row r="183" spans="1:30" x14ac:dyDescent="0.2">
      <c r="A183" s="114">
        <v>26</v>
      </c>
      <c r="B183" s="114" t="s">
        <v>282</v>
      </c>
      <c r="C183" s="115">
        <v>0</v>
      </c>
      <c r="D183" s="249">
        <f t="shared" si="52"/>
        <v>0</v>
      </c>
      <c r="F183" s="249">
        <f t="shared" si="53"/>
        <v>0</v>
      </c>
      <c r="G183" s="115">
        <v>0</v>
      </c>
      <c r="H183" s="249">
        <f t="shared" si="54"/>
        <v>0</v>
      </c>
      <c r="J183" s="249">
        <f t="shared" si="55"/>
        <v>0</v>
      </c>
      <c r="K183" s="115">
        <v>1860</v>
      </c>
      <c r="L183" s="116">
        <f t="shared" si="56"/>
        <v>0.37935957576993679</v>
      </c>
      <c r="N183" s="116">
        <f t="shared" si="57"/>
        <v>6.4542496461300294</v>
      </c>
      <c r="O183" s="115">
        <v>1860</v>
      </c>
      <c r="P183" s="115">
        <f t="shared" si="58"/>
        <v>1860</v>
      </c>
      <c r="Q183" s="115">
        <v>0</v>
      </c>
      <c r="R183" s="249">
        <f t="shared" si="59"/>
        <v>0</v>
      </c>
      <c r="S183" s="115">
        <v>0</v>
      </c>
      <c r="T183" s="249">
        <f t="shared" si="60"/>
        <v>0</v>
      </c>
      <c r="U183" s="115">
        <v>0</v>
      </c>
      <c r="V183" s="249">
        <f t="shared" si="61"/>
        <v>0</v>
      </c>
      <c r="W183" s="115">
        <v>0</v>
      </c>
      <c r="X183" s="115">
        <v>0</v>
      </c>
      <c r="Y183" s="115">
        <v>0</v>
      </c>
      <c r="Z183" s="114"/>
      <c r="AA183" s="115">
        <v>4903</v>
      </c>
      <c r="AB183" s="115">
        <f t="shared" si="62"/>
        <v>0</v>
      </c>
      <c r="AC183" s="115">
        <f t="shared" si="63"/>
        <v>0</v>
      </c>
      <c r="AD183" s="115">
        <f t="shared" si="64"/>
        <v>4903</v>
      </c>
    </row>
    <row r="184" spans="1:30" x14ac:dyDescent="0.2">
      <c r="A184" s="117">
        <v>27</v>
      </c>
      <c r="B184" s="117" t="s">
        <v>283</v>
      </c>
      <c r="C184" s="118">
        <v>0</v>
      </c>
      <c r="D184" s="123">
        <f t="shared" si="52"/>
        <v>0</v>
      </c>
      <c r="E184" s="169"/>
      <c r="F184" s="123">
        <f t="shared" si="53"/>
        <v>0</v>
      </c>
      <c r="G184" s="118">
        <v>0</v>
      </c>
      <c r="H184" s="123">
        <f t="shared" si="54"/>
        <v>0</v>
      </c>
      <c r="I184" s="169"/>
      <c r="J184" s="123">
        <f t="shared" si="55"/>
        <v>0</v>
      </c>
      <c r="K184" s="118">
        <v>91485</v>
      </c>
      <c r="L184" s="119">
        <f t="shared" si="56"/>
        <v>10.721317238954647</v>
      </c>
      <c r="M184" s="169"/>
      <c r="N184" s="119">
        <f t="shared" si="57"/>
        <v>182.40756900660412</v>
      </c>
      <c r="O184" s="118">
        <v>91485</v>
      </c>
      <c r="P184" s="118">
        <f t="shared" si="58"/>
        <v>91485</v>
      </c>
      <c r="Q184" s="118">
        <v>0</v>
      </c>
      <c r="R184" s="123">
        <f t="shared" si="59"/>
        <v>0</v>
      </c>
      <c r="S184" s="118">
        <v>0</v>
      </c>
      <c r="T184" s="123">
        <f t="shared" si="60"/>
        <v>0</v>
      </c>
      <c r="U184" s="118">
        <v>0</v>
      </c>
      <c r="V184" s="123">
        <f t="shared" si="61"/>
        <v>0</v>
      </c>
      <c r="W184" s="118">
        <v>0</v>
      </c>
      <c r="X184" s="118">
        <v>0</v>
      </c>
      <c r="Y184" s="118">
        <v>0</v>
      </c>
      <c r="Z184" s="117"/>
      <c r="AA184" s="118">
        <v>8533</v>
      </c>
      <c r="AB184" s="118">
        <f t="shared" si="62"/>
        <v>0</v>
      </c>
      <c r="AC184" s="118">
        <f t="shared" si="63"/>
        <v>0</v>
      </c>
      <c r="AD184" s="118">
        <f t="shared" si="64"/>
        <v>8533</v>
      </c>
    </row>
    <row r="185" spans="1:30" x14ac:dyDescent="0.2">
      <c r="A185" s="114">
        <v>28</v>
      </c>
      <c r="B185" s="114" t="s">
        <v>284</v>
      </c>
      <c r="C185" s="115">
        <v>0</v>
      </c>
      <c r="D185" s="249">
        <f t="shared" si="52"/>
        <v>0</v>
      </c>
      <c r="F185" s="249">
        <f t="shared" si="53"/>
        <v>0</v>
      </c>
      <c r="G185" s="115">
        <v>0</v>
      </c>
      <c r="H185" s="249">
        <f t="shared" si="54"/>
        <v>0</v>
      </c>
      <c r="J185" s="249">
        <f t="shared" si="55"/>
        <v>0</v>
      </c>
      <c r="K185" s="115">
        <v>0</v>
      </c>
      <c r="L185" s="116">
        <f t="shared" si="56"/>
        <v>0</v>
      </c>
      <c r="N185" s="116">
        <f t="shared" si="57"/>
        <v>0</v>
      </c>
      <c r="O185" s="115">
        <v>0</v>
      </c>
      <c r="P185" s="115">
        <f t="shared" si="58"/>
        <v>0</v>
      </c>
      <c r="Q185" s="115">
        <v>0</v>
      </c>
      <c r="R185" s="249">
        <f t="shared" si="59"/>
        <v>0</v>
      </c>
      <c r="S185" s="115">
        <v>0</v>
      </c>
      <c r="T185" s="249">
        <f t="shared" si="60"/>
        <v>0</v>
      </c>
      <c r="U185" s="115">
        <v>0</v>
      </c>
      <c r="V185" s="249">
        <f t="shared" si="61"/>
        <v>0</v>
      </c>
      <c r="W185" s="115">
        <v>0</v>
      </c>
      <c r="X185" s="115">
        <v>0</v>
      </c>
      <c r="Y185" s="115">
        <v>0</v>
      </c>
      <c r="Z185" s="114"/>
      <c r="AA185" s="115">
        <v>7966</v>
      </c>
      <c r="AB185" s="115">
        <f t="shared" si="62"/>
        <v>0</v>
      </c>
      <c r="AC185" s="115">
        <f t="shared" si="63"/>
        <v>0</v>
      </c>
      <c r="AD185" s="115">
        <f t="shared" si="64"/>
        <v>0</v>
      </c>
    </row>
    <row r="186" spans="1:30" x14ac:dyDescent="0.2">
      <c r="A186" s="117">
        <v>29</v>
      </c>
      <c r="B186" s="117" t="s">
        <v>285</v>
      </c>
      <c r="C186" s="118">
        <v>0</v>
      </c>
      <c r="D186" s="123">
        <f t="shared" si="52"/>
        <v>0</v>
      </c>
      <c r="E186" s="169"/>
      <c r="F186" s="123">
        <f t="shared" si="53"/>
        <v>0</v>
      </c>
      <c r="G186" s="118">
        <v>0</v>
      </c>
      <c r="H186" s="123">
        <f t="shared" si="54"/>
        <v>0</v>
      </c>
      <c r="I186" s="169"/>
      <c r="J186" s="123">
        <f t="shared" si="55"/>
        <v>0</v>
      </c>
      <c r="K186" s="118">
        <v>0</v>
      </c>
      <c r="L186" s="119">
        <f t="shared" si="56"/>
        <v>0</v>
      </c>
      <c r="M186" s="169"/>
      <c r="N186" s="119">
        <f t="shared" si="57"/>
        <v>0</v>
      </c>
      <c r="O186" s="118">
        <v>0</v>
      </c>
      <c r="P186" s="118">
        <f t="shared" si="58"/>
        <v>0</v>
      </c>
      <c r="Q186" s="118">
        <v>0</v>
      </c>
      <c r="R186" s="123">
        <f t="shared" si="59"/>
        <v>0</v>
      </c>
      <c r="S186" s="118">
        <v>0</v>
      </c>
      <c r="T186" s="123">
        <f t="shared" si="60"/>
        <v>0</v>
      </c>
      <c r="U186" s="118">
        <v>0</v>
      </c>
      <c r="V186" s="123">
        <f t="shared" si="61"/>
        <v>0</v>
      </c>
      <c r="W186" s="118">
        <v>0</v>
      </c>
      <c r="X186" s="118">
        <v>0</v>
      </c>
      <c r="Y186" s="118">
        <v>0</v>
      </c>
      <c r="Z186" s="117"/>
      <c r="AA186" s="118">
        <v>4690</v>
      </c>
      <c r="AB186" s="118">
        <f t="shared" si="62"/>
        <v>0</v>
      </c>
      <c r="AC186" s="118">
        <f t="shared" si="63"/>
        <v>0</v>
      </c>
      <c r="AD186" s="118">
        <f t="shared" si="64"/>
        <v>0</v>
      </c>
    </row>
    <row r="187" spans="1:30" x14ac:dyDescent="0.2">
      <c r="A187" s="114">
        <v>30</v>
      </c>
      <c r="B187" s="114" t="s">
        <v>286</v>
      </c>
      <c r="C187" s="115">
        <v>0</v>
      </c>
      <c r="D187" s="249">
        <f t="shared" si="52"/>
        <v>0</v>
      </c>
      <c r="F187" s="249">
        <f t="shared" si="53"/>
        <v>0</v>
      </c>
      <c r="G187" s="115">
        <v>0</v>
      </c>
      <c r="H187" s="249">
        <f t="shared" si="54"/>
        <v>0</v>
      </c>
      <c r="J187" s="249">
        <f t="shared" si="55"/>
        <v>0</v>
      </c>
      <c r="K187" s="115">
        <v>23366</v>
      </c>
      <c r="L187" s="116">
        <f t="shared" si="56"/>
        <v>3.2988846533954539</v>
      </c>
      <c r="N187" s="116">
        <f t="shared" si="57"/>
        <v>56.125708870240445</v>
      </c>
      <c r="O187" s="115">
        <v>23366</v>
      </c>
      <c r="P187" s="115">
        <f t="shared" si="58"/>
        <v>23366</v>
      </c>
      <c r="Q187" s="115">
        <v>0</v>
      </c>
      <c r="R187" s="249">
        <f t="shared" si="59"/>
        <v>0</v>
      </c>
      <c r="S187" s="115">
        <v>0</v>
      </c>
      <c r="T187" s="249">
        <f t="shared" si="60"/>
        <v>0</v>
      </c>
      <c r="U187" s="115">
        <v>0</v>
      </c>
      <c r="V187" s="249">
        <f t="shared" si="61"/>
        <v>0</v>
      </c>
      <c r="W187" s="115">
        <v>0</v>
      </c>
      <c r="X187" s="115">
        <v>0</v>
      </c>
      <c r="Y187" s="115">
        <v>0</v>
      </c>
      <c r="Z187" s="114"/>
      <c r="AA187" s="115">
        <v>7083</v>
      </c>
      <c r="AB187" s="115">
        <f t="shared" si="62"/>
        <v>0</v>
      </c>
      <c r="AC187" s="115">
        <f t="shared" si="63"/>
        <v>0</v>
      </c>
      <c r="AD187" s="115">
        <f t="shared" si="64"/>
        <v>7083</v>
      </c>
    </row>
    <row r="188" spans="1:30" x14ac:dyDescent="0.2">
      <c r="A188" s="117">
        <v>31</v>
      </c>
      <c r="B188" s="117" t="s">
        <v>223</v>
      </c>
      <c r="C188" s="118">
        <v>0</v>
      </c>
      <c r="D188" s="123">
        <f t="shared" si="52"/>
        <v>0</v>
      </c>
      <c r="E188" s="169"/>
      <c r="F188" s="123">
        <f t="shared" si="53"/>
        <v>0</v>
      </c>
      <c r="G188" s="118">
        <v>0</v>
      </c>
      <c r="H188" s="123">
        <f t="shared" si="54"/>
        <v>0</v>
      </c>
      <c r="I188" s="169"/>
      <c r="J188" s="123">
        <f t="shared" si="55"/>
        <v>0</v>
      </c>
      <c r="K188" s="118">
        <v>17241</v>
      </c>
      <c r="L188" s="119">
        <f t="shared" si="56"/>
        <v>3.8432902362906822</v>
      </c>
      <c r="M188" s="169"/>
      <c r="N188" s="119">
        <f t="shared" si="57"/>
        <v>65.387975503740805</v>
      </c>
      <c r="O188" s="118">
        <v>17241</v>
      </c>
      <c r="P188" s="118">
        <f t="shared" si="58"/>
        <v>17241</v>
      </c>
      <c r="Q188" s="118">
        <v>0</v>
      </c>
      <c r="R188" s="123">
        <f t="shared" si="59"/>
        <v>0</v>
      </c>
      <c r="S188" s="118">
        <v>0</v>
      </c>
      <c r="T188" s="123">
        <f t="shared" si="60"/>
        <v>0</v>
      </c>
      <c r="U188" s="118">
        <v>0</v>
      </c>
      <c r="V188" s="123">
        <f t="shared" si="61"/>
        <v>0</v>
      </c>
      <c r="W188" s="118">
        <v>0</v>
      </c>
      <c r="X188" s="118">
        <v>0</v>
      </c>
      <c r="Y188" s="118">
        <v>0</v>
      </c>
      <c r="Z188" s="117"/>
      <c r="AA188" s="118">
        <v>4486</v>
      </c>
      <c r="AB188" s="118">
        <f t="shared" si="62"/>
        <v>0</v>
      </c>
      <c r="AC188" s="118">
        <f t="shared" si="63"/>
        <v>0</v>
      </c>
      <c r="AD188" s="118">
        <f t="shared" si="64"/>
        <v>4486</v>
      </c>
    </row>
    <row r="189" spans="1:30" x14ac:dyDescent="0.2">
      <c r="A189" s="114">
        <v>32</v>
      </c>
      <c r="B189" s="114" t="s">
        <v>287</v>
      </c>
      <c r="C189" s="115">
        <v>0</v>
      </c>
      <c r="D189" s="249">
        <f t="shared" si="52"/>
        <v>0</v>
      </c>
      <c r="F189" s="249">
        <f t="shared" si="53"/>
        <v>0</v>
      </c>
      <c r="G189" s="115">
        <v>0</v>
      </c>
      <c r="H189" s="249">
        <f t="shared" si="54"/>
        <v>0</v>
      </c>
      <c r="J189" s="249">
        <f t="shared" si="55"/>
        <v>0</v>
      </c>
      <c r="K189" s="115">
        <v>268882</v>
      </c>
      <c r="L189" s="116">
        <f t="shared" si="56"/>
        <v>16.322588478115705</v>
      </c>
      <c r="N189" s="116">
        <f t="shared" si="57"/>
        <v>277.70502614831605</v>
      </c>
      <c r="O189" s="115">
        <v>268882</v>
      </c>
      <c r="P189" s="115">
        <f t="shared" si="58"/>
        <v>268882</v>
      </c>
      <c r="Q189" s="115">
        <v>0</v>
      </c>
      <c r="R189" s="249">
        <f t="shared" si="59"/>
        <v>0</v>
      </c>
      <c r="S189" s="115">
        <v>0</v>
      </c>
      <c r="T189" s="249">
        <f t="shared" si="60"/>
        <v>0</v>
      </c>
      <c r="U189" s="115">
        <v>0</v>
      </c>
      <c r="V189" s="249">
        <f t="shared" si="61"/>
        <v>0</v>
      </c>
      <c r="W189" s="115">
        <v>0</v>
      </c>
      <c r="X189" s="115">
        <v>0</v>
      </c>
      <c r="Y189" s="115">
        <v>0</v>
      </c>
      <c r="Z189" s="114"/>
      <c r="AA189" s="115">
        <v>16473</v>
      </c>
      <c r="AB189" s="115">
        <f t="shared" si="62"/>
        <v>0</v>
      </c>
      <c r="AC189" s="115">
        <f t="shared" si="63"/>
        <v>0</v>
      </c>
      <c r="AD189" s="115">
        <f t="shared" si="64"/>
        <v>16473</v>
      </c>
    </row>
    <row r="190" spans="1:30" x14ac:dyDescent="0.2">
      <c r="A190" s="117">
        <v>33</v>
      </c>
      <c r="B190" s="117" t="s">
        <v>288</v>
      </c>
      <c r="C190" s="118">
        <v>0</v>
      </c>
      <c r="D190" s="123">
        <f t="shared" si="52"/>
        <v>0</v>
      </c>
      <c r="E190" s="169"/>
      <c r="F190" s="123">
        <f t="shared" si="53"/>
        <v>0</v>
      </c>
      <c r="G190" s="118">
        <v>0</v>
      </c>
      <c r="H190" s="123">
        <f t="shared" si="54"/>
        <v>0</v>
      </c>
      <c r="I190" s="169"/>
      <c r="J190" s="123">
        <f t="shared" si="55"/>
        <v>0</v>
      </c>
      <c r="K190" s="118">
        <v>0</v>
      </c>
      <c r="L190" s="119">
        <f t="shared" si="56"/>
        <v>0</v>
      </c>
      <c r="M190" s="169"/>
      <c r="N190" s="119">
        <f t="shared" si="57"/>
        <v>0</v>
      </c>
      <c r="O190" s="118">
        <v>0</v>
      </c>
      <c r="P190" s="118">
        <f t="shared" si="58"/>
        <v>0</v>
      </c>
      <c r="Q190" s="118">
        <v>0</v>
      </c>
      <c r="R190" s="123">
        <f t="shared" si="59"/>
        <v>0</v>
      </c>
      <c r="S190" s="118">
        <v>0</v>
      </c>
      <c r="T190" s="123">
        <f t="shared" si="60"/>
        <v>0</v>
      </c>
      <c r="U190" s="118">
        <v>0</v>
      </c>
      <c r="V190" s="123">
        <f t="shared" si="61"/>
        <v>0</v>
      </c>
      <c r="W190" s="118">
        <v>0</v>
      </c>
      <c r="X190" s="118">
        <v>0</v>
      </c>
      <c r="Y190" s="118">
        <v>0</v>
      </c>
      <c r="Z190" s="117"/>
      <c r="AA190" s="118">
        <v>0</v>
      </c>
      <c r="AB190" s="118">
        <f t="shared" si="62"/>
        <v>0</v>
      </c>
      <c r="AC190" s="118">
        <f t="shared" si="63"/>
        <v>0</v>
      </c>
      <c r="AD190" s="118">
        <f t="shared" si="64"/>
        <v>0</v>
      </c>
    </row>
    <row r="191" spans="1:30" x14ac:dyDescent="0.2">
      <c r="A191" s="114">
        <v>34</v>
      </c>
      <c r="B191" s="114" t="s">
        <v>289</v>
      </c>
      <c r="C191" s="115">
        <v>0</v>
      </c>
      <c r="D191" s="249">
        <f t="shared" si="52"/>
        <v>0</v>
      </c>
      <c r="F191" s="249">
        <f t="shared" si="53"/>
        <v>0</v>
      </c>
      <c r="G191" s="115">
        <v>0</v>
      </c>
      <c r="H191" s="249">
        <f t="shared" si="54"/>
        <v>0</v>
      </c>
      <c r="J191" s="249">
        <f t="shared" si="55"/>
        <v>0</v>
      </c>
      <c r="K191" s="115">
        <v>282054</v>
      </c>
      <c r="L191" s="116">
        <f t="shared" si="56"/>
        <v>28.045540419608233</v>
      </c>
      <c r="N191" s="116">
        <f t="shared" si="57"/>
        <v>477.15394810162229</v>
      </c>
      <c r="O191" s="115">
        <v>23043</v>
      </c>
      <c r="P191" s="115">
        <f t="shared" si="58"/>
        <v>282054</v>
      </c>
      <c r="Q191" s="115">
        <v>0</v>
      </c>
      <c r="R191" s="249">
        <f t="shared" si="59"/>
        <v>0</v>
      </c>
      <c r="S191" s="115">
        <v>0</v>
      </c>
      <c r="T191" s="249">
        <f t="shared" si="60"/>
        <v>0</v>
      </c>
      <c r="U191" s="115">
        <v>0</v>
      </c>
      <c r="V191" s="249">
        <f t="shared" si="61"/>
        <v>0</v>
      </c>
      <c r="W191" s="115">
        <v>0</v>
      </c>
      <c r="X191" s="115">
        <v>0</v>
      </c>
      <c r="Y191" s="115">
        <v>0</v>
      </c>
      <c r="Z191" s="114"/>
      <c r="AA191" s="115">
        <v>10057</v>
      </c>
      <c r="AB191" s="115">
        <f t="shared" si="62"/>
        <v>0</v>
      </c>
      <c r="AC191" s="115">
        <f t="shared" si="63"/>
        <v>0</v>
      </c>
      <c r="AD191" s="115">
        <f t="shared" si="64"/>
        <v>10057</v>
      </c>
    </row>
    <row r="192" spans="1:30" x14ac:dyDescent="0.2">
      <c r="A192" s="117">
        <v>35</v>
      </c>
      <c r="B192" s="117" t="s">
        <v>290</v>
      </c>
      <c r="C192" s="118">
        <v>0</v>
      </c>
      <c r="D192" s="123">
        <f t="shared" si="52"/>
        <v>0</v>
      </c>
      <c r="E192" s="169"/>
      <c r="F192" s="123">
        <f t="shared" si="53"/>
        <v>0</v>
      </c>
      <c r="G192" s="118">
        <v>0</v>
      </c>
      <c r="H192" s="123">
        <f t="shared" si="54"/>
        <v>0</v>
      </c>
      <c r="I192" s="169"/>
      <c r="J192" s="123">
        <f t="shared" si="55"/>
        <v>0</v>
      </c>
      <c r="K192" s="118">
        <v>14995</v>
      </c>
      <c r="L192" s="119">
        <f t="shared" si="56"/>
        <v>4.3922085530169888</v>
      </c>
      <c r="M192" s="169"/>
      <c r="N192" s="119">
        <f t="shared" si="57"/>
        <v>74.727019718703829</v>
      </c>
      <c r="O192" s="118">
        <v>14995</v>
      </c>
      <c r="P192" s="118">
        <f t="shared" si="58"/>
        <v>14995</v>
      </c>
      <c r="Q192" s="118">
        <v>0</v>
      </c>
      <c r="R192" s="123">
        <f t="shared" si="59"/>
        <v>0</v>
      </c>
      <c r="S192" s="118">
        <v>0</v>
      </c>
      <c r="T192" s="123">
        <f t="shared" si="60"/>
        <v>0</v>
      </c>
      <c r="U192" s="118">
        <v>0</v>
      </c>
      <c r="V192" s="123">
        <f t="shared" si="61"/>
        <v>0</v>
      </c>
      <c r="W192" s="118">
        <v>0</v>
      </c>
      <c r="X192" s="118">
        <v>0</v>
      </c>
      <c r="Y192" s="118">
        <v>0</v>
      </c>
      <c r="Z192" s="117"/>
      <c r="AA192" s="118">
        <v>3414</v>
      </c>
      <c r="AB192" s="118">
        <f t="shared" si="62"/>
        <v>0</v>
      </c>
      <c r="AC192" s="118">
        <f t="shared" si="63"/>
        <v>0</v>
      </c>
      <c r="AD192" s="118">
        <f t="shared" si="64"/>
        <v>3414</v>
      </c>
    </row>
    <row r="193" spans="1:30" x14ac:dyDescent="0.2">
      <c r="A193" s="114">
        <v>36</v>
      </c>
      <c r="B193" s="114" t="s">
        <v>231</v>
      </c>
      <c r="C193" s="115">
        <v>0</v>
      </c>
      <c r="D193" s="249">
        <f t="shared" si="52"/>
        <v>0</v>
      </c>
      <c r="F193" s="249">
        <f t="shared" si="53"/>
        <v>0</v>
      </c>
      <c r="G193" s="115">
        <v>0</v>
      </c>
      <c r="H193" s="249">
        <f t="shared" si="54"/>
        <v>0</v>
      </c>
      <c r="J193" s="249">
        <f t="shared" si="55"/>
        <v>0</v>
      </c>
      <c r="K193" s="115">
        <v>5003</v>
      </c>
      <c r="L193" s="116">
        <f t="shared" si="56"/>
        <v>1.6839447997307304</v>
      </c>
      <c r="N193" s="116">
        <f t="shared" si="57"/>
        <v>28.649863670123484</v>
      </c>
      <c r="O193" s="115">
        <v>5003</v>
      </c>
      <c r="P193" s="115">
        <f t="shared" si="58"/>
        <v>5003</v>
      </c>
      <c r="Q193" s="115">
        <v>0</v>
      </c>
      <c r="R193" s="249">
        <f t="shared" si="59"/>
        <v>0</v>
      </c>
      <c r="S193" s="115">
        <v>0</v>
      </c>
      <c r="T193" s="249">
        <f t="shared" si="60"/>
        <v>0</v>
      </c>
      <c r="U193" s="115">
        <v>0</v>
      </c>
      <c r="V193" s="249">
        <f t="shared" si="61"/>
        <v>0</v>
      </c>
      <c r="W193" s="115">
        <v>0</v>
      </c>
      <c r="X193" s="115">
        <v>0</v>
      </c>
      <c r="Y193" s="115">
        <v>0</v>
      </c>
      <c r="Z193" s="114"/>
      <c r="AA193" s="115">
        <v>2971</v>
      </c>
      <c r="AB193" s="115">
        <f t="shared" si="62"/>
        <v>0</v>
      </c>
      <c r="AC193" s="115">
        <f t="shared" si="63"/>
        <v>0</v>
      </c>
      <c r="AD193" s="115">
        <f t="shared" si="64"/>
        <v>2971</v>
      </c>
    </row>
    <row r="194" spans="1:30" x14ac:dyDescent="0.2">
      <c r="A194" s="117">
        <v>37</v>
      </c>
      <c r="B194" s="117" t="s">
        <v>291</v>
      </c>
      <c r="C194" s="118">
        <v>0</v>
      </c>
      <c r="D194" s="123">
        <f t="shared" si="52"/>
        <v>0</v>
      </c>
      <c r="E194" s="169"/>
      <c r="F194" s="123">
        <f t="shared" si="53"/>
        <v>0</v>
      </c>
      <c r="G194" s="118">
        <v>0</v>
      </c>
      <c r="H194" s="123">
        <f t="shared" si="54"/>
        <v>0</v>
      </c>
      <c r="I194" s="169"/>
      <c r="J194" s="123">
        <f t="shared" si="55"/>
        <v>0</v>
      </c>
      <c r="K194" s="118">
        <v>6895</v>
      </c>
      <c r="L194" s="119">
        <f t="shared" si="56"/>
        <v>1.1873600826588599</v>
      </c>
      <c r="M194" s="169"/>
      <c r="N194" s="119">
        <f t="shared" si="57"/>
        <v>20.2011992916647</v>
      </c>
      <c r="O194" s="118">
        <v>6895</v>
      </c>
      <c r="P194" s="118">
        <f t="shared" si="58"/>
        <v>6895</v>
      </c>
      <c r="Q194" s="118">
        <v>0</v>
      </c>
      <c r="R194" s="123">
        <f t="shared" si="59"/>
        <v>0</v>
      </c>
      <c r="S194" s="118">
        <v>0</v>
      </c>
      <c r="T194" s="123">
        <f t="shared" si="60"/>
        <v>0</v>
      </c>
      <c r="U194" s="118">
        <v>0</v>
      </c>
      <c r="V194" s="123">
        <f t="shared" si="61"/>
        <v>0</v>
      </c>
      <c r="W194" s="118">
        <v>0</v>
      </c>
      <c r="X194" s="118">
        <v>0</v>
      </c>
      <c r="Y194" s="118">
        <v>0</v>
      </c>
      <c r="Z194" s="117"/>
      <c r="AA194" s="118">
        <v>5807</v>
      </c>
      <c r="AB194" s="118">
        <f t="shared" si="62"/>
        <v>0</v>
      </c>
      <c r="AC194" s="118">
        <f t="shared" si="63"/>
        <v>0</v>
      </c>
      <c r="AD194" s="118">
        <f t="shared" si="64"/>
        <v>5807</v>
      </c>
    </row>
    <row r="195" spans="1:30" x14ac:dyDescent="0.2">
      <c r="A195" s="114">
        <v>38</v>
      </c>
      <c r="B195" s="114" t="s">
        <v>292</v>
      </c>
      <c r="C195" s="121">
        <v>0</v>
      </c>
      <c r="D195" s="249">
        <f t="shared" si="52"/>
        <v>0</v>
      </c>
      <c r="F195" s="249">
        <f t="shared" si="53"/>
        <v>0</v>
      </c>
      <c r="G195" s="121">
        <v>0</v>
      </c>
      <c r="H195" s="249">
        <f t="shared" si="54"/>
        <v>0</v>
      </c>
      <c r="J195" s="249">
        <f t="shared" si="55"/>
        <v>0</v>
      </c>
      <c r="K195" s="121">
        <v>26435</v>
      </c>
      <c r="L195" s="116">
        <f t="shared" si="56"/>
        <v>3.1984271022383544</v>
      </c>
      <c r="N195" s="116">
        <f t="shared" si="57"/>
        <v>54.416570218103168</v>
      </c>
      <c r="O195" s="121">
        <v>21325</v>
      </c>
      <c r="P195" s="121">
        <f t="shared" si="58"/>
        <v>26435</v>
      </c>
      <c r="Q195" s="121">
        <v>0</v>
      </c>
      <c r="R195" s="249">
        <f t="shared" si="59"/>
        <v>0</v>
      </c>
      <c r="S195" s="121">
        <v>0</v>
      </c>
      <c r="T195" s="249">
        <f t="shared" si="60"/>
        <v>0</v>
      </c>
      <c r="U195" s="121">
        <v>0</v>
      </c>
      <c r="V195" s="249">
        <f t="shared" si="61"/>
        <v>0</v>
      </c>
      <c r="W195" s="121">
        <v>0</v>
      </c>
      <c r="X195" s="121">
        <v>0</v>
      </c>
      <c r="Y195" s="121">
        <v>0</v>
      </c>
      <c r="Z195" s="114"/>
      <c r="AA195" s="121">
        <v>8265</v>
      </c>
      <c r="AB195" s="121">
        <f t="shared" si="62"/>
        <v>0</v>
      </c>
      <c r="AC195" s="121">
        <f t="shared" si="63"/>
        <v>0</v>
      </c>
      <c r="AD195" s="121">
        <f t="shared" si="64"/>
        <v>8265</v>
      </c>
    </row>
    <row r="196" spans="1:30" ht="13.5" thickBot="1" x14ac:dyDescent="0.25">
      <c r="A196" s="129">
        <f>A195</f>
        <v>38</v>
      </c>
      <c r="B196" s="136" t="s">
        <v>255</v>
      </c>
      <c r="C196" s="131">
        <f>SUM(C158:C195)</f>
        <v>4000</v>
      </c>
      <c r="D196" s="253">
        <f>IF(C196=0,0,IF(ISNONTEXT(E196),C196/$AA196,C196/AB196))</f>
        <v>0.44518642181413465</v>
      </c>
      <c r="E196" s="170" t="s">
        <v>352</v>
      </c>
      <c r="F196" s="254">
        <f t="shared" si="53"/>
        <v>100</v>
      </c>
      <c r="G196" s="131">
        <f>SUM(G158:G195)</f>
        <v>3000</v>
      </c>
      <c r="H196" s="253">
        <f>IF(G196=0,0,IF(ISNONTEXT(I196),G196/$AA196,G196/AC196))</f>
        <v>0.333889816360601</v>
      </c>
      <c r="I196" s="170" t="s">
        <v>352</v>
      </c>
      <c r="J196" s="254">
        <f t="shared" si="55"/>
        <v>100</v>
      </c>
      <c r="K196" s="131">
        <f>SUM(K158:K195)</f>
        <v>1730022</v>
      </c>
      <c r="L196" s="253">
        <f>IF(K196=0,0,IF(ISNONTEXT(M196),K196/$AA196,K196/AD196))</f>
        <v>5.8776712487004739</v>
      </c>
      <c r="M196" s="170" t="s">
        <v>352</v>
      </c>
      <c r="N196" s="254">
        <f t="shared" si="57"/>
        <v>100</v>
      </c>
      <c r="O196" s="131">
        <f>SUM(O158:O195)</f>
        <v>1461101</v>
      </c>
      <c r="P196" s="131">
        <f>SUM(P158:P195)</f>
        <v>1737022</v>
      </c>
      <c r="Q196" s="131">
        <f>SUM(Q158:Q195)</f>
        <v>0</v>
      </c>
      <c r="R196" s="254">
        <f t="shared" si="59"/>
        <v>0</v>
      </c>
      <c r="S196" s="131">
        <f>SUM(S158:S195)</f>
        <v>0</v>
      </c>
      <c r="T196" s="254">
        <f t="shared" si="60"/>
        <v>0</v>
      </c>
      <c r="U196" s="131">
        <f>SUM(U158:U195)</f>
        <v>0</v>
      </c>
      <c r="V196" s="254">
        <f t="shared" si="61"/>
        <v>0</v>
      </c>
      <c r="W196" s="131">
        <f>SUM(W158:W195)</f>
        <v>0</v>
      </c>
      <c r="X196" s="131">
        <f>SUM(X158:X195)</f>
        <v>0</v>
      </c>
      <c r="Y196" s="131">
        <f>SUM(Y158:Y195)</f>
        <v>0</v>
      </c>
      <c r="Z196" s="129"/>
      <c r="AA196" s="132">
        <f>SUM(AA158:AA195)</f>
        <v>354270</v>
      </c>
      <c r="AB196" s="132">
        <f>SUM(AB158:AB195)</f>
        <v>8985</v>
      </c>
      <c r="AC196" s="132">
        <f>SUM(AC158:AC195)</f>
        <v>8985</v>
      </c>
      <c r="AD196" s="132">
        <f>SUM(AD158:AD195)</f>
        <v>294338</v>
      </c>
    </row>
    <row r="197" spans="1:30" x14ac:dyDescent="0.2">
      <c r="B197" s="75"/>
      <c r="C197" s="235"/>
      <c r="D197" s="77"/>
      <c r="E197" s="173"/>
      <c r="F197" s="232"/>
      <c r="G197" s="235"/>
      <c r="H197" s="77"/>
      <c r="I197" s="173"/>
      <c r="J197" s="232"/>
      <c r="K197" s="235"/>
      <c r="L197" s="77"/>
      <c r="M197" s="173"/>
      <c r="N197" s="232"/>
      <c r="O197" s="235"/>
      <c r="P197" s="235"/>
      <c r="Q197" s="235"/>
      <c r="R197" s="232"/>
      <c r="S197" s="235"/>
      <c r="T197" s="232"/>
      <c r="U197" s="235"/>
      <c r="V197" s="232"/>
      <c r="W197" s="235"/>
      <c r="X197" s="235"/>
      <c r="Y197" s="235"/>
      <c r="AA197" s="233"/>
      <c r="AB197" s="233"/>
      <c r="AC197" s="233"/>
      <c r="AD197" s="233"/>
    </row>
    <row r="198" spans="1:30" ht="13.5" thickBot="1" x14ac:dyDescent="0.25">
      <c r="A198" s="208">
        <f>(A45+A149+A196)</f>
        <v>171</v>
      </c>
      <c r="B198" s="209" t="s">
        <v>293</v>
      </c>
      <c r="C198" s="241">
        <f>(C45+C149+C196)</f>
        <v>265146963</v>
      </c>
      <c r="D198" s="242">
        <f>IF(C198=0,0,IF(ISNONTEXT(E198),C198/$AA198,C198/AB198))</f>
        <v>30.728231264371971</v>
      </c>
      <c r="E198" s="220"/>
      <c r="F198" s="243"/>
      <c r="G198" s="241">
        <f>(G45+G149+G196)</f>
        <v>1411518699</v>
      </c>
      <c r="H198" s="242">
        <f>IF(G198=0,0,IF(ISNONTEXT(I198),G198/$AA198,G198/AC198))</f>
        <v>163.58276378544622</v>
      </c>
      <c r="I198" s="220"/>
      <c r="J198" s="243"/>
      <c r="K198" s="241">
        <f>(K45+K149+K196)</f>
        <v>2306306762</v>
      </c>
      <c r="L198" s="242">
        <f>IF(K198=0,0,IF(ISNONTEXT(M198),K198/$AA198,K198/AD198))</f>
        <v>267.28093260989334</v>
      </c>
      <c r="M198" s="220"/>
      <c r="N198" s="243"/>
      <c r="O198" s="241">
        <f>(O45+O149+O196)</f>
        <v>253674504</v>
      </c>
      <c r="P198" s="241">
        <f>(P45+P149+P196)</f>
        <v>3982972424</v>
      </c>
      <c r="Q198" s="241">
        <f>(Q45+Q149+Q196)</f>
        <v>990949315</v>
      </c>
      <c r="R198" s="243">
        <f>IF($P198,Q198/$P198*100,0)</f>
        <v>24.879642877487317</v>
      </c>
      <c r="S198" s="241">
        <f>(S45+S149+S196)</f>
        <v>641283135</v>
      </c>
      <c r="T198" s="243">
        <f>IF($P198,S198/$P198*100,0)</f>
        <v>16.100616994881811</v>
      </c>
      <c r="U198" s="241">
        <f>(U45+U149+U196)</f>
        <v>45490311</v>
      </c>
      <c r="V198" s="243">
        <f>IF($P198,U198/$P198*100,0)</f>
        <v>1.1421196573165129</v>
      </c>
      <c r="W198" s="241">
        <f>(W45+W149+W196)</f>
        <v>602245783</v>
      </c>
      <c r="X198" s="241">
        <f>(X45+X149+X196)</f>
        <v>145331070.03023502</v>
      </c>
      <c r="Y198" s="241">
        <f>(Y45+Y149+Y196)</f>
        <v>140246790.069765</v>
      </c>
      <c r="Z198" s="208"/>
      <c r="AA198" s="244">
        <f>(AA45+AA149+AA196)</f>
        <v>8628774</v>
      </c>
      <c r="AB198" s="244">
        <f>(AB45+AB149+AB196)</f>
        <v>8283489</v>
      </c>
      <c r="AC198" s="244">
        <f>(AC45+AC149+AC196)</f>
        <v>8283489</v>
      </c>
      <c r="AD198" s="244">
        <f>(AD45+AD149+AD196)</f>
        <v>8568842</v>
      </c>
    </row>
    <row r="199" spans="1:30" ht="14.25" thickTop="1" thickBot="1" x14ac:dyDescent="0.25"/>
    <row r="200" spans="1:30" x14ac:dyDescent="0.2">
      <c r="A200" s="223" t="s">
        <v>501</v>
      </c>
      <c r="B200" s="335"/>
      <c r="C200" s="335"/>
      <c r="D200" s="335"/>
      <c r="E200" s="335"/>
      <c r="F200" s="335"/>
      <c r="G200" s="335"/>
      <c r="H200" s="335"/>
      <c r="I200" s="335"/>
      <c r="J200" s="335"/>
      <c r="K200" s="335"/>
      <c r="L200" s="335"/>
      <c r="M200" s="335"/>
      <c r="N200" s="336"/>
      <c r="U200" s="168"/>
      <c r="Y200" s="168"/>
    </row>
    <row r="201" spans="1:30" ht="29.25" customHeight="1" thickBot="1" x14ac:dyDescent="0.25">
      <c r="A201" s="410" t="s">
        <v>502</v>
      </c>
      <c r="B201" s="411"/>
      <c r="C201" s="411"/>
      <c r="D201" s="411"/>
      <c r="E201" s="411"/>
      <c r="F201" s="411"/>
      <c r="G201" s="411"/>
      <c r="H201" s="411"/>
      <c r="I201" s="411"/>
      <c r="J201" s="411"/>
      <c r="K201" s="411"/>
      <c r="L201" s="411"/>
      <c r="M201" s="411"/>
      <c r="N201" s="412"/>
      <c r="U201" s="168"/>
      <c r="Y201" s="168"/>
    </row>
    <row r="213" spans="26:26" x14ac:dyDescent="0.2">
      <c r="Z213" s="187"/>
    </row>
  </sheetData>
  <mergeCells count="7">
    <mergeCell ref="Q5:W5"/>
    <mergeCell ref="X5:Y5"/>
    <mergeCell ref="A201:N201"/>
    <mergeCell ref="Q52:W52"/>
    <mergeCell ref="X52:Y52"/>
    <mergeCell ref="Q156:W156"/>
    <mergeCell ref="X156:Y156"/>
  </mergeCells>
  <printOptions gridLinesSet="0"/>
  <pageMargins left="3.75" right="0.25" top="0.5" bottom="0.3" header="0" footer="0"/>
  <pageSetup paperSize="17" pageOrder="overThenDown"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C2995-A349-4F50-83A5-60D9EB698C75}">
  <sheetPr syncVertical="1" syncRef="D7" transitionEvaluation="1" transitionEntry="1"/>
  <dimension ref="A1:AR222"/>
  <sheetViews>
    <sheetView showGridLines="0" zoomScaleNormal="100" workbookViewId="0">
      <pane xSplit="3" ySplit="6" topLeftCell="D7" activePane="bottomRight" state="frozen"/>
      <selection pane="topRight"/>
      <selection pane="bottomLeft"/>
      <selection pane="bottomRight"/>
    </sheetView>
  </sheetViews>
  <sheetFormatPr defaultColWidth="7.5703125" defaultRowHeight="12.75" x14ac:dyDescent="0.2"/>
  <cols>
    <col min="1" max="1" width="6.42578125" style="70" customWidth="1"/>
    <col min="2" max="2" width="2.28515625" style="70" customWidth="1"/>
    <col min="3" max="3" width="15.5703125" style="70" customWidth="1"/>
    <col min="4" max="4" width="15.7109375" style="70" customWidth="1"/>
    <col min="5" max="5" width="11" style="70" customWidth="1"/>
    <col min="6" max="6" width="3.7109375" style="168" customWidth="1"/>
    <col min="7" max="7" width="11" style="70" customWidth="1"/>
    <col min="8" max="8" width="16.5703125" style="70" customWidth="1"/>
    <col min="9" max="9" width="11.28515625" style="70" customWidth="1"/>
    <col min="10" max="10" width="3.7109375" style="168" customWidth="1"/>
    <col min="11" max="11" width="11.85546875" style="70" customWidth="1"/>
    <col min="12" max="12" width="16.85546875" style="70" customWidth="1"/>
    <col min="13" max="13" width="11.85546875" style="70" customWidth="1"/>
    <col min="14" max="14" width="3.7109375" style="168" customWidth="1"/>
    <col min="15" max="15" width="10.7109375" style="70" customWidth="1"/>
    <col min="16" max="16" width="17.42578125" style="70" customWidth="1"/>
    <col min="17" max="17" width="12" style="70" customWidth="1"/>
    <col min="18" max="18" width="3.7109375" style="168" customWidth="1"/>
    <col min="19" max="19" width="10.140625" style="70" customWidth="1"/>
    <col min="20" max="20" width="18.7109375" style="70" customWidth="1"/>
    <col min="21" max="21" width="11.85546875" style="70" customWidth="1"/>
    <col min="22" max="22" width="3.7109375" style="168" customWidth="1"/>
    <col min="23" max="23" width="10.85546875" style="70" customWidth="1"/>
    <col min="24" max="24" width="14.7109375" style="70" customWidth="1"/>
    <col min="25" max="25" width="10.5703125" style="70" customWidth="1"/>
    <col min="26" max="26" width="3.7109375" style="168" customWidth="1"/>
    <col min="27" max="27" width="11.42578125" style="70" customWidth="1"/>
    <col min="28" max="28" width="15.5703125" style="70" customWidth="1"/>
    <col min="29" max="29" width="19.42578125" style="70" customWidth="1"/>
    <col min="30" max="30" width="13" style="70" customWidth="1"/>
    <col min="31" max="31" width="15" style="70" customWidth="1"/>
    <col min="32" max="32" width="13.5703125" style="70" customWidth="1"/>
    <col min="33" max="33" width="14.85546875" style="70" customWidth="1"/>
    <col min="34" max="34" width="12.7109375" style="70" customWidth="1"/>
    <col min="35" max="35" width="15.140625" style="70" customWidth="1"/>
    <col min="36" max="36" width="17.140625" style="70" customWidth="1"/>
    <col min="37" max="37" width="3.85546875" style="70" hidden="1" customWidth="1"/>
    <col min="38" max="38" width="11" style="70" hidden="1" customWidth="1"/>
    <col min="39" max="44" width="11.85546875" style="70" hidden="1" customWidth="1"/>
    <col min="45" max="45" width="7.5703125" style="70" customWidth="1"/>
    <col min="46" max="16384" width="7.5703125" style="70"/>
  </cols>
  <sheetData>
    <row r="1" spans="1:44" s="353" customFormat="1" ht="15.75" x14ac:dyDescent="0.25">
      <c r="A1" s="319" t="s">
        <v>0</v>
      </c>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row>
    <row r="2" spans="1:44" s="353" customFormat="1" ht="15.75" x14ac:dyDescent="0.25">
      <c r="A2" s="321" t="s">
        <v>387</v>
      </c>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row>
    <row r="3" spans="1:44" s="353" customFormat="1" ht="15.75" x14ac:dyDescent="0.25">
      <c r="A3" s="321" t="s">
        <v>370</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row>
    <row r="4" spans="1:44" ht="13.5" thickBot="1" x14ac:dyDescent="0.25">
      <c r="AI4" s="75"/>
      <c r="AJ4" s="75"/>
      <c r="AK4" s="75"/>
      <c r="AN4" s="75"/>
      <c r="AO4" s="75"/>
      <c r="AP4" s="75"/>
      <c r="AQ4" s="75"/>
      <c r="AR4" s="75"/>
    </row>
    <row r="5" spans="1:44" ht="15" x14ac:dyDescent="0.2">
      <c r="G5" s="75"/>
      <c r="K5" s="75"/>
      <c r="O5" s="75"/>
      <c r="S5" s="75"/>
      <c r="W5" s="75"/>
      <c r="AA5" s="75"/>
      <c r="AB5" s="75"/>
      <c r="AC5" s="439" t="s">
        <v>346</v>
      </c>
      <c r="AD5" s="440"/>
      <c r="AE5" s="440"/>
      <c r="AF5" s="440"/>
      <c r="AG5" s="440"/>
      <c r="AH5" s="440"/>
      <c r="AI5" s="441"/>
      <c r="AJ5" s="193" t="s">
        <v>378</v>
      </c>
      <c r="AK5" s="192"/>
      <c r="AL5" s="82"/>
      <c r="AM5" s="82"/>
      <c r="AN5" s="82"/>
      <c r="AO5" s="82"/>
      <c r="AP5" s="82"/>
      <c r="AQ5" s="82"/>
      <c r="AR5" s="75"/>
    </row>
    <row r="6" spans="1:44" s="186" customFormat="1" ht="75" x14ac:dyDescent="0.25">
      <c r="A6" s="218" t="s">
        <v>1</v>
      </c>
      <c r="B6" s="216"/>
      <c r="C6" s="217" t="s">
        <v>339</v>
      </c>
      <c r="D6" s="142" t="s">
        <v>379</v>
      </c>
      <c r="E6" s="142" t="s">
        <v>362</v>
      </c>
      <c r="F6" s="219"/>
      <c r="G6" s="142" t="s">
        <v>363</v>
      </c>
      <c r="H6" s="142" t="s">
        <v>380</v>
      </c>
      <c r="I6" s="142" t="s">
        <v>362</v>
      </c>
      <c r="J6" s="219"/>
      <c r="K6" s="142" t="s">
        <v>363</v>
      </c>
      <c r="L6" s="142" t="s">
        <v>381</v>
      </c>
      <c r="M6" s="142" t="s">
        <v>362</v>
      </c>
      <c r="N6" s="219"/>
      <c r="O6" s="142" t="s">
        <v>363</v>
      </c>
      <c r="P6" s="142" t="s">
        <v>382</v>
      </c>
      <c r="Q6" s="142" t="s">
        <v>362</v>
      </c>
      <c r="R6" s="219"/>
      <c r="S6" s="142" t="s">
        <v>363</v>
      </c>
      <c r="T6" s="142" t="s">
        <v>385</v>
      </c>
      <c r="U6" s="142" t="s">
        <v>362</v>
      </c>
      <c r="V6" s="219"/>
      <c r="W6" s="142" t="s">
        <v>363</v>
      </c>
      <c r="X6" s="142" t="s">
        <v>386</v>
      </c>
      <c r="Y6" s="142" t="s">
        <v>362</v>
      </c>
      <c r="Z6" s="219"/>
      <c r="AA6" s="142" t="s">
        <v>363</v>
      </c>
      <c r="AB6" s="142" t="s">
        <v>255</v>
      </c>
      <c r="AC6" s="142" t="s">
        <v>349</v>
      </c>
      <c r="AD6" s="142" t="s">
        <v>364</v>
      </c>
      <c r="AE6" s="142" t="s">
        <v>368</v>
      </c>
      <c r="AF6" s="142" t="s">
        <v>364</v>
      </c>
      <c r="AG6" s="142" t="s">
        <v>369</v>
      </c>
      <c r="AH6" s="142" t="s">
        <v>364</v>
      </c>
      <c r="AI6" s="142" t="s">
        <v>353</v>
      </c>
      <c r="AJ6" s="142" t="s">
        <v>384</v>
      </c>
      <c r="AK6" s="142"/>
      <c r="AL6" s="142" t="s">
        <v>253</v>
      </c>
      <c r="AM6" s="215" t="s">
        <v>354</v>
      </c>
      <c r="AN6" s="215" t="s">
        <v>354</v>
      </c>
      <c r="AO6" s="215" t="s">
        <v>354</v>
      </c>
      <c r="AP6" s="215" t="s">
        <v>354</v>
      </c>
      <c r="AQ6" s="215" t="s">
        <v>354</v>
      </c>
      <c r="AR6" s="215" t="s">
        <v>354</v>
      </c>
    </row>
    <row r="7" spans="1:44" x14ac:dyDescent="0.2">
      <c r="A7" s="117">
        <v>1</v>
      </c>
      <c r="B7" s="117"/>
      <c r="C7" s="117" t="s">
        <v>12</v>
      </c>
      <c r="D7" s="157">
        <v>265539269</v>
      </c>
      <c r="E7" s="174">
        <f t="shared" ref="E7:E44" si="0">IFERROR((D7/$AL7),0)</f>
        <v>1679.2678652737022</v>
      </c>
      <c r="F7" s="169"/>
      <c r="G7" s="158">
        <f t="shared" ref="G7:G45" si="1">IF(E$45,E7/E$45*100,0)</f>
        <v>100.82076911205387</v>
      </c>
      <c r="H7" s="157">
        <v>33496256</v>
      </c>
      <c r="I7" s="174">
        <f t="shared" ref="I7:I44" si="2">IFERROR((H7/$AL7),0)</f>
        <v>211.83001113022362</v>
      </c>
      <c r="J7" s="169"/>
      <c r="K7" s="158">
        <f t="shared" ref="K7:K45" si="3">IF(I$45,I7/I$45*100,0)</f>
        <v>153.76948245517787</v>
      </c>
      <c r="L7" s="157">
        <v>13560985</v>
      </c>
      <c r="M7" s="174">
        <f t="shared" ref="M7:M44" si="4">IFERROR((L7/$AL7),0)</f>
        <v>85.759542901952855</v>
      </c>
      <c r="N7" s="169"/>
      <c r="O7" s="158">
        <f t="shared" ref="O7:O45" si="5">IF(M$45,M7/M$45*100,0)</f>
        <v>74.554555436403263</v>
      </c>
      <c r="P7" s="157">
        <v>32132335</v>
      </c>
      <c r="Q7" s="174">
        <f t="shared" ref="Q7:Q44" si="6">IFERROR((P7/$AL7),0)</f>
        <v>203.20458742284731</v>
      </c>
      <c r="R7" s="169"/>
      <c r="S7" s="158">
        <f t="shared" ref="S7:S45" si="7">IF(Q$45,Q7/Q$45*100,0)</f>
        <v>74.617736775635166</v>
      </c>
      <c r="T7" s="157">
        <v>12146727</v>
      </c>
      <c r="U7" s="174">
        <f t="shared" ref="U7:U44" si="8">IFERROR((T7/$AL7),0)</f>
        <v>76.815788475159366</v>
      </c>
      <c r="V7" s="169"/>
      <c r="W7" s="158">
        <f t="shared" ref="W7:W45" si="9">IF(U$45,U7/U$45*100,0)</f>
        <v>64.938396302515883</v>
      </c>
      <c r="X7" s="157">
        <v>15750</v>
      </c>
      <c r="Y7" s="174">
        <f t="shared" ref="Y7:Y44" si="10">IFERROR((X7/$AL7),0)</f>
        <v>9.9602853384599815E-2</v>
      </c>
      <c r="Z7" s="169"/>
      <c r="AA7" s="158">
        <f t="shared" ref="AA7:AA45" si="11">IF(Y$45,Y7/Y$45*100,0)</f>
        <v>11.093496767874472</v>
      </c>
      <c r="AB7" s="157">
        <f t="shared" ref="AB7:AB45" si="12">(D7+H7+L7+P7+T7+X7)</f>
        <v>356891322</v>
      </c>
      <c r="AC7" s="157">
        <v>67240156</v>
      </c>
      <c r="AD7" s="158">
        <f t="shared" ref="AD7:AD45" si="13">IF($AB7,AC7/$AB7*100,0)</f>
        <v>18.840513023177401</v>
      </c>
      <c r="AE7" s="157">
        <v>40733191</v>
      </c>
      <c r="AF7" s="158">
        <f t="shared" ref="AF7:AF45" si="14">IF($AB7,AE7/$AB7*100,0)</f>
        <v>11.413331871375679</v>
      </c>
      <c r="AG7" s="157">
        <v>147326</v>
      </c>
      <c r="AH7" s="158">
        <f t="shared" ref="AH7:AH45" si="15">IF($AB7,AG7/$AB7*100,0)</f>
        <v>4.1280353687053226E-2</v>
      </c>
      <c r="AI7" s="157">
        <v>2780984</v>
      </c>
      <c r="AJ7" s="157">
        <v>17159</v>
      </c>
      <c r="AK7" s="157"/>
      <c r="AL7" s="196">
        <v>158128</v>
      </c>
      <c r="AM7" s="111">
        <f t="shared" ref="AM7:AM44" si="16">IF(D7,AL7,0)</f>
        <v>158128</v>
      </c>
      <c r="AN7" s="111">
        <f t="shared" ref="AN7:AN44" si="17">IF(H7,AL7,0)</f>
        <v>158128</v>
      </c>
      <c r="AO7" s="111">
        <f t="shared" ref="AO7:AO44" si="18">IF(L7,AL7,0)</f>
        <v>158128</v>
      </c>
      <c r="AP7" s="111">
        <f t="shared" ref="AP7:AP44" si="19">IF(P7,AL7,0)</f>
        <v>158128</v>
      </c>
      <c r="AQ7" s="111">
        <f t="shared" ref="AQ7:AQ44" si="20">IF(T7,AL7,0)</f>
        <v>158128</v>
      </c>
      <c r="AR7" s="111">
        <f t="shared" ref="AR7:AR44" si="21">IF(X7,AL7,0)</f>
        <v>158128</v>
      </c>
    </row>
    <row r="8" spans="1:44" x14ac:dyDescent="0.2">
      <c r="A8" s="114">
        <v>2</v>
      </c>
      <c r="B8" s="114"/>
      <c r="C8" s="114" t="s">
        <v>14</v>
      </c>
      <c r="D8" s="43">
        <v>27684049</v>
      </c>
      <c r="E8" s="151">
        <f t="shared" si="0"/>
        <v>1647.5658513360709</v>
      </c>
      <c r="G8" s="151">
        <f t="shared" si="1"/>
        <v>98.917426891501052</v>
      </c>
      <c r="H8" s="43">
        <v>1991261</v>
      </c>
      <c r="I8" s="151">
        <f t="shared" si="2"/>
        <v>118.50627864071892</v>
      </c>
      <c r="K8" s="151">
        <f t="shared" si="3"/>
        <v>86.024869833339977</v>
      </c>
      <c r="L8" s="43">
        <v>1047025</v>
      </c>
      <c r="M8" s="151">
        <f t="shared" si="4"/>
        <v>62.311789561387847</v>
      </c>
      <c r="O8" s="151">
        <f t="shared" si="5"/>
        <v>54.170388647094782</v>
      </c>
      <c r="P8" s="43">
        <v>2783037</v>
      </c>
      <c r="Q8" s="151">
        <f t="shared" si="6"/>
        <v>165.62738796643455</v>
      </c>
      <c r="S8" s="151">
        <f t="shared" si="7"/>
        <v>60.819201942514134</v>
      </c>
      <c r="T8" s="43">
        <v>2292298</v>
      </c>
      <c r="U8" s="151">
        <f t="shared" si="8"/>
        <v>136.42194846158424</v>
      </c>
      <c r="W8" s="151">
        <f t="shared" si="9"/>
        <v>115.32814710903578</v>
      </c>
      <c r="X8" s="43">
        <v>60825</v>
      </c>
      <c r="Y8" s="151">
        <f t="shared" si="10"/>
        <v>3.6198893054811641</v>
      </c>
      <c r="AA8" s="151">
        <f t="shared" si="11"/>
        <v>403.17349298577022</v>
      </c>
      <c r="AB8" s="43">
        <f t="shared" si="12"/>
        <v>35858495</v>
      </c>
      <c r="AC8" s="43">
        <v>23548355</v>
      </c>
      <c r="AD8" s="151">
        <f t="shared" si="13"/>
        <v>65.670226817940915</v>
      </c>
      <c r="AE8" s="43">
        <v>11006060</v>
      </c>
      <c r="AF8" s="151">
        <f t="shared" si="14"/>
        <v>30.693033826433595</v>
      </c>
      <c r="AG8" s="43">
        <v>0</v>
      </c>
      <c r="AH8" s="151">
        <f t="shared" si="15"/>
        <v>0</v>
      </c>
      <c r="AI8" s="43">
        <v>87653</v>
      </c>
      <c r="AJ8" s="43">
        <v>0</v>
      </c>
      <c r="AK8" s="43"/>
      <c r="AL8" s="195">
        <v>16803</v>
      </c>
      <c r="AM8" s="43">
        <f t="shared" si="16"/>
        <v>16803</v>
      </c>
      <c r="AN8" s="43">
        <f t="shared" si="17"/>
        <v>16803</v>
      </c>
      <c r="AO8" s="43">
        <f t="shared" si="18"/>
        <v>16803</v>
      </c>
      <c r="AP8" s="43">
        <f t="shared" si="19"/>
        <v>16803</v>
      </c>
      <c r="AQ8" s="43">
        <f t="shared" si="20"/>
        <v>16803</v>
      </c>
      <c r="AR8" s="43">
        <f t="shared" si="21"/>
        <v>16803</v>
      </c>
    </row>
    <row r="9" spans="1:44" x14ac:dyDescent="0.2">
      <c r="A9" s="117">
        <v>3</v>
      </c>
      <c r="B9" s="117"/>
      <c r="C9" s="117" t="s">
        <v>16</v>
      </c>
      <c r="D9" s="51">
        <v>9885462</v>
      </c>
      <c r="E9" s="152">
        <f t="shared" si="0"/>
        <v>1487.2065593500827</v>
      </c>
      <c r="F9" s="169"/>
      <c r="G9" s="152">
        <f t="shared" si="1"/>
        <v>89.289691205832682</v>
      </c>
      <c r="H9" s="51">
        <v>892175</v>
      </c>
      <c r="I9" s="152">
        <f t="shared" si="2"/>
        <v>134.22220550624343</v>
      </c>
      <c r="J9" s="169"/>
      <c r="K9" s="152">
        <f t="shared" si="3"/>
        <v>97.433215268064487</v>
      </c>
      <c r="L9" s="51">
        <v>855463</v>
      </c>
      <c r="M9" s="152">
        <f t="shared" si="4"/>
        <v>128.69911238152551</v>
      </c>
      <c r="N9" s="169"/>
      <c r="O9" s="152">
        <f t="shared" si="5"/>
        <v>111.88381821990616</v>
      </c>
      <c r="P9" s="51">
        <v>2503965</v>
      </c>
      <c r="Q9" s="152">
        <f t="shared" si="6"/>
        <v>376.70603279675043</v>
      </c>
      <c r="R9" s="169"/>
      <c r="S9" s="152">
        <f t="shared" si="7"/>
        <v>138.32833182318836</v>
      </c>
      <c r="T9" s="51">
        <v>1298453</v>
      </c>
      <c r="U9" s="152">
        <f t="shared" si="8"/>
        <v>195.34421543553484</v>
      </c>
      <c r="V9" s="169"/>
      <c r="W9" s="152">
        <f t="shared" si="9"/>
        <v>165.13974964221035</v>
      </c>
      <c r="X9" s="51">
        <v>36408</v>
      </c>
      <c r="Y9" s="152">
        <f t="shared" si="10"/>
        <v>5.4773582067097939</v>
      </c>
      <c r="Z9" s="169"/>
      <c r="AA9" s="152">
        <f t="shared" si="11"/>
        <v>610.05336190519961</v>
      </c>
      <c r="AB9" s="51">
        <f t="shared" si="12"/>
        <v>15471926</v>
      </c>
      <c r="AC9" s="51">
        <v>10640562</v>
      </c>
      <c r="AD9" s="152">
        <f t="shared" si="13"/>
        <v>68.773351165200765</v>
      </c>
      <c r="AE9" s="51">
        <v>2565618</v>
      </c>
      <c r="AF9" s="152">
        <f t="shared" si="14"/>
        <v>16.582408680082882</v>
      </c>
      <c r="AG9" s="51">
        <v>43225</v>
      </c>
      <c r="AH9" s="152">
        <f t="shared" si="15"/>
        <v>0.27937698254244497</v>
      </c>
      <c r="AI9" s="51">
        <v>94279</v>
      </c>
      <c r="AJ9" s="51">
        <v>2892</v>
      </c>
      <c r="AK9" s="51"/>
      <c r="AL9" s="196">
        <v>6647</v>
      </c>
      <c r="AM9" s="51">
        <f t="shared" si="16"/>
        <v>6647</v>
      </c>
      <c r="AN9" s="51">
        <f t="shared" si="17"/>
        <v>6647</v>
      </c>
      <c r="AO9" s="51">
        <f t="shared" si="18"/>
        <v>6647</v>
      </c>
      <c r="AP9" s="51">
        <f t="shared" si="19"/>
        <v>6647</v>
      </c>
      <c r="AQ9" s="51">
        <f t="shared" si="20"/>
        <v>6647</v>
      </c>
      <c r="AR9" s="51">
        <f t="shared" si="21"/>
        <v>6647</v>
      </c>
    </row>
    <row r="10" spans="1:44" x14ac:dyDescent="0.2">
      <c r="A10" s="114">
        <v>4</v>
      </c>
      <c r="B10" s="114"/>
      <c r="C10" s="114" t="s">
        <v>18</v>
      </c>
      <c r="D10" s="43">
        <v>76911498</v>
      </c>
      <c r="E10" s="151">
        <f t="shared" si="0"/>
        <v>1499.8927025234993</v>
      </c>
      <c r="G10" s="151">
        <f t="shared" si="1"/>
        <v>90.051348555597457</v>
      </c>
      <c r="H10" s="43">
        <v>7147096</v>
      </c>
      <c r="I10" s="151">
        <f t="shared" si="2"/>
        <v>139.37938297125473</v>
      </c>
      <c r="K10" s="151">
        <f t="shared" si="3"/>
        <v>101.17686096535326</v>
      </c>
      <c r="L10" s="43">
        <v>4299403</v>
      </c>
      <c r="M10" s="151">
        <f t="shared" si="4"/>
        <v>83.844982253598033</v>
      </c>
      <c r="O10" s="151">
        <f t="shared" si="5"/>
        <v>72.890143370246193</v>
      </c>
      <c r="P10" s="43">
        <v>12113832</v>
      </c>
      <c r="Q10" s="151">
        <f t="shared" si="6"/>
        <v>236.23838683255977</v>
      </c>
      <c r="S10" s="151">
        <f t="shared" si="7"/>
        <v>86.747912478429939</v>
      </c>
      <c r="T10" s="43">
        <v>2130597</v>
      </c>
      <c r="U10" s="151">
        <f t="shared" si="8"/>
        <v>41.549923943991573</v>
      </c>
      <c r="W10" s="151">
        <f t="shared" si="9"/>
        <v>35.125401704193351</v>
      </c>
      <c r="X10" s="43">
        <v>24240</v>
      </c>
      <c r="Y10" s="151">
        <f t="shared" si="10"/>
        <v>0.47271734467022897</v>
      </c>
      <c r="AA10" s="151">
        <f t="shared" si="11"/>
        <v>52.64998096960349</v>
      </c>
      <c r="AB10" s="43">
        <f t="shared" si="12"/>
        <v>102626666</v>
      </c>
      <c r="AC10" s="43">
        <v>26572030</v>
      </c>
      <c r="AD10" s="151">
        <f t="shared" si="13"/>
        <v>25.891935337741558</v>
      </c>
      <c r="AE10" s="43">
        <v>13242758</v>
      </c>
      <c r="AF10" s="151">
        <f t="shared" si="14"/>
        <v>12.903817805013757</v>
      </c>
      <c r="AG10" s="43">
        <v>2041226</v>
      </c>
      <c r="AH10" s="151">
        <f t="shared" si="15"/>
        <v>1.9889820838572307</v>
      </c>
      <c r="AI10" s="43">
        <v>2637838</v>
      </c>
      <c r="AJ10" s="43">
        <v>0</v>
      </c>
      <c r="AK10" s="43"/>
      <c r="AL10" s="195">
        <v>51278</v>
      </c>
      <c r="AM10" s="43">
        <f t="shared" si="16"/>
        <v>51278</v>
      </c>
      <c r="AN10" s="43">
        <f t="shared" si="17"/>
        <v>51278</v>
      </c>
      <c r="AO10" s="43">
        <f t="shared" si="18"/>
        <v>51278</v>
      </c>
      <c r="AP10" s="43">
        <f t="shared" si="19"/>
        <v>51278</v>
      </c>
      <c r="AQ10" s="43">
        <f t="shared" si="20"/>
        <v>51278</v>
      </c>
      <c r="AR10" s="43">
        <f t="shared" si="21"/>
        <v>51278</v>
      </c>
    </row>
    <row r="11" spans="1:44" x14ac:dyDescent="0.2">
      <c r="A11" s="117">
        <v>5</v>
      </c>
      <c r="B11" s="117"/>
      <c r="C11" s="117" t="s">
        <v>20</v>
      </c>
      <c r="D11" s="51">
        <v>530944757</v>
      </c>
      <c r="E11" s="152">
        <f t="shared" si="0"/>
        <v>2107.2664878015867</v>
      </c>
      <c r="F11" s="169"/>
      <c r="G11" s="152">
        <f t="shared" si="1"/>
        <v>126.51717597751113</v>
      </c>
      <c r="H11" s="51">
        <v>22887219</v>
      </c>
      <c r="I11" s="152">
        <f t="shared" si="2"/>
        <v>90.837076667235536</v>
      </c>
      <c r="J11" s="169"/>
      <c r="K11" s="152">
        <f t="shared" si="3"/>
        <v>65.939524774302342</v>
      </c>
      <c r="L11" s="51">
        <v>37994938</v>
      </c>
      <c r="M11" s="152">
        <f t="shared" si="4"/>
        <v>150.79809810326284</v>
      </c>
      <c r="N11" s="169"/>
      <c r="O11" s="152">
        <f t="shared" si="5"/>
        <v>131.09544179354387</v>
      </c>
      <c r="P11" s="51">
        <v>59406311</v>
      </c>
      <c r="Q11" s="152">
        <f t="shared" si="6"/>
        <v>235.77769002099549</v>
      </c>
      <c r="R11" s="169"/>
      <c r="S11" s="152">
        <f t="shared" si="7"/>
        <v>86.57874231423898</v>
      </c>
      <c r="T11" s="51">
        <v>15899927</v>
      </c>
      <c r="U11" s="152">
        <f t="shared" si="8"/>
        <v>63.105215531098317</v>
      </c>
      <c r="V11" s="169"/>
      <c r="W11" s="152">
        <f t="shared" si="9"/>
        <v>53.347776235341726</v>
      </c>
      <c r="X11" s="51">
        <v>66500</v>
      </c>
      <c r="Y11" s="152">
        <f t="shared" si="10"/>
        <v>0.26393183017871957</v>
      </c>
      <c r="Z11" s="169"/>
      <c r="AA11" s="152">
        <f t="shared" si="11"/>
        <v>29.396014326227355</v>
      </c>
      <c r="AB11" s="51">
        <f t="shared" si="12"/>
        <v>667199652</v>
      </c>
      <c r="AC11" s="51">
        <v>315315720</v>
      </c>
      <c r="AD11" s="152">
        <f t="shared" si="13"/>
        <v>47.259575009490561</v>
      </c>
      <c r="AE11" s="51">
        <v>71431221</v>
      </c>
      <c r="AF11" s="152">
        <f t="shared" si="14"/>
        <v>10.706123839525024</v>
      </c>
      <c r="AG11" s="51">
        <v>5425040</v>
      </c>
      <c r="AH11" s="152">
        <f t="shared" si="15"/>
        <v>0.81310593968954881</v>
      </c>
      <c r="AI11" s="51">
        <v>24327440</v>
      </c>
      <c r="AJ11" s="51">
        <v>50322</v>
      </c>
      <c r="AK11" s="51"/>
      <c r="AL11" s="196">
        <v>251959</v>
      </c>
      <c r="AM11" s="51">
        <f t="shared" si="16"/>
        <v>251959</v>
      </c>
      <c r="AN11" s="51">
        <f t="shared" si="17"/>
        <v>251959</v>
      </c>
      <c r="AO11" s="51">
        <f t="shared" si="18"/>
        <v>251959</v>
      </c>
      <c r="AP11" s="51">
        <f t="shared" si="19"/>
        <v>251959</v>
      </c>
      <c r="AQ11" s="51">
        <f t="shared" si="20"/>
        <v>251959</v>
      </c>
      <c r="AR11" s="51">
        <f t="shared" si="21"/>
        <v>251959</v>
      </c>
    </row>
    <row r="12" spans="1:44" x14ac:dyDescent="0.2">
      <c r="A12" s="114">
        <v>6</v>
      </c>
      <c r="B12" s="114"/>
      <c r="C12" s="114" t="s">
        <v>22</v>
      </c>
      <c r="D12" s="43">
        <v>0</v>
      </c>
      <c r="E12" s="151">
        <f t="shared" si="0"/>
        <v>0</v>
      </c>
      <c r="G12" s="151">
        <f t="shared" si="1"/>
        <v>0</v>
      </c>
      <c r="H12" s="43">
        <v>0</v>
      </c>
      <c r="I12" s="151">
        <f t="shared" si="2"/>
        <v>0</v>
      </c>
      <c r="K12" s="151">
        <f t="shared" si="3"/>
        <v>0</v>
      </c>
      <c r="L12" s="43">
        <v>0</v>
      </c>
      <c r="M12" s="151">
        <f t="shared" si="4"/>
        <v>0</v>
      </c>
      <c r="O12" s="151">
        <f t="shared" si="5"/>
        <v>0</v>
      </c>
      <c r="P12" s="43">
        <v>0</v>
      </c>
      <c r="Q12" s="151">
        <f t="shared" si="6"/>
        <v>0</v>
      </c>
      <c r="S12" s="151">
        <f t="shared" si="7"/>
        <v>0</v>
      </c>
      <c r="T12" s="43">
        <v>0</v>
      </c>
      <c r="U12" s="151">
        <f t="shared" si="8"/>
        <v>0</v>
      </c>
      <c r="W12" s="151">
        <f t="shared" si="9"/>
        <v>0</v>
      </c>
      <c r="X12" s="43">
        <v>0</v>
      </c>
      <c r="Y12" s="151">
        <f t="shared" si="10"/>
        <v>0</v>
      </c>
      <c r="AA12" s="151">
        <f t="shared" si="11"/>
        <v>0</v>
      </c>
      <c r="AB12" s="43">
        <f t="shared" si="12"/>
        <v>0</v>
      </c>
      <c r="AC12" s="43">
        <v>0</v>
      </c>
      <c r="AD12" s="151">
        <f t="shared" si="13"/>
        <v>0</v>
      </c>
      <c r="AE12" s="43">
        <v>0</v>
      </c>
      <c r="AF12" s="151">
        <f t="shared" si="14"/>
        <v>0</v>
      </c>
      <c r="AG12" s="43">
        <v>0</v>
      </c>
      <c r="AH12" s="151">
        <f t="shared" si="15"/>
        <v>0</v>
      </c>
      <c r="AI12" s="43">
        <v>0</v>
      </c>
      <c r="AJ12" s="43">
        <v>0</v>
      </c>
      <c r="AK12" s="43"/>
      <c r="AL12" s="195">
        <v>0</v>
      </c>
      <c r="AM12" s="43">
        <f t="shared" si="16"/>
        <v>0</v>
      </c>
      <c r="AN12" s="43">
        <f t="shared" si="17"/>
        <v>0</v>
      </c>
      <c r="AO12" s="43">
        <f t="shared" si="18"/>
        <v>0</v>
      </c>
      <c r="AP12" s="43">
        <f t="shared" si="19"/>
        <v>0</v>
      </c>
      <c r="AQ12" s="43">
        <f t="shared" si="20"/>
        <v>0</v>
      </c>
      <c r="AR12" s="43">
        <f t="shared" si="21"/>
        <v>0</v>
      </c>
    </row>
    <row r="13" spans="1:44" ht="15" x14ac:dyDescent="0.2">
      <c r="A13" s="117">
        <v>7</v>
      </c>
      <c r="B13" s="227" t="s">
        <v>383</v>
      </c>
      <c r="C13" s="117" t="s">
        <v>254</v>
      </c>
      <c r="D13" s="51">
        <v>3010294</v>
      </c>
      <c r="E13" s="152">
        <f t="shared" si="0"/>
        <v>532.79539823008849</v>
      </c>
      <c r="F13" s="169"/>
      <c r="G13" s="152">
        <f t="shared" si="1"/>
        <v>31.988250915624644</v>
      </c>
      <c r="H13" s="51">
        <v>0</v>
      </c>
      <c r="I13" s="152">
        <f t="shared" si="2"/>
        <v>0</v>
      </c>
      <c r="J13" s="169"/>
      <c r="K13" s="152">
        <f t="shared" si="3"/>
        <v>0</v>
      </c>
      <c r="L13" s="51">
        <v>0</v>
      </c>
      <c r="M13" s="152">
        <f t="shared" si="4"/>
        <v>0</v>
      </c>
      <c r="N13" s="169"/>
      <c r="O13" s="152">
        <f t="shared" si="5"/>
        <v>0</v>
      </c>
      <c r="P13" s="51">
        <v>0</v>
      </c>
      <c r="Q13" s="152">
        <f t="shared" si="6"/>
        <v>0</v>
      </c>
      <c r="R13" s="169"/>
      <c r="S13" s="152">
        <f t="shared" si="7"/>
        <v>0</v>
      </c>
      <c r="T13" s="51">
        <v>0</v>
      </c>
      <c r="U13" s="152">
        <f t="shared" si="8"/>
        <v>0</v>
      </c>
      <c r="V13" s="169"/>
      <c r="W13" s="152">
        <f t="shared" si="9"/>
        <v>0</v>
      </c>
      <c r="X13" s="51">
        <v>2983</v>
      </c>
      <c r="Y13" s="152">
        <f t="shared" si="10"/>
        <v>0.52796460176991156</v>
      </c>
      <c r="Z13" s="169"/>
      <c r="AA13" s="152">
        <f t="shared" si="11"/>
        <v>58.803271234318146</v>
      </c>
      <c r="AB13" s="51">
        <f t="shared" si="12"/>
        <v>3013277</v>
      </c>
      <c r="AC13" s="51">
        <v>0</v>
      </c>
      <c r="AD13" s="152">
        <f t="shared" si="13"/>
        <v>0</v>
      </c>
      <c r="AE13" s="51">
        <v>0</v>
      </c>
      <c r="AF13" s="152">
        <f t="shared" si="14"/>
        <v>0</v>
      </c>
      <c r="AG13" s="51">
        <v>0</v>
      </c>
      <c r="AH13" s="152">
        <f t="shared" si="15"/>
        <v>0</v>
      </c>
      <c r="AI13" s="51">
        <v>0</v>
      </c>
      <c r="AJ13" s="51">
        <v>0</v>
      </c>
      <c r="AK13" s="51"/>
      <c r="AL13" s="196">
        <v>5650</v>
      </c>
      <c r="AM13" s="51">
        <f t="shared" si="16"/>
        <v>5650</v>
      </c>
      <c r="AN13" s="51">
        <f t="shared" si="17"/>
        <v>0</v>
      </c>
      <c r="AO13" s="51">
        <f t="shared" si="18"/>
        <v>0</v>
      </c>
      <c r="AP13" s="51">
        <f t="shared" si="19"/>
        <v>0</v>
      </c>
      <c r="AQ13" s="51">
        <f t="shared" si="20"/>
        <v>0</v>
      </c>
      <c r="AR13" s="51">
        <f t="shared" si="21"/>
        <v>5650</v>
      </c>
    </row>
    <row r="14" spans="1:44" x14ac:dyDescent="0.2">
      <c r="A14" s="114">
        <v>8</v>
      </c>
      <c r="B14" s="114"/>
      <c r="C14" s="114" t="s">
        <v>26</v>
      </c>
      <c r="D14" s="43">
        <v>72565733</v>
      </c>
      <c r="E14" s="151">
        <f t="shared" si="0"/>
        <v>1713.5574997638614</v>
      </c>
      <c r="G14" s="151">
        <f t="shared" si="1"/>
        <v>102.87946825908101</v>
      </c>
      <c r="H14" s="43">
        <v>10581828</v>
      </c>
      <c r="I14" s="151">
        <f t="shared" si="2"/>
        <v>249.87786908472654</v>
      </c>
      <c r="K14" s="151">
        <f t="shared" si="3"/>
        <v>181.38879567229961</v>
      </c>
      <c r="L14" s="43">
        <v>4221322</v>
      </c>
      <c r="M14" s="151">
        <f t="shared" si="4"/>
        <v>99.681732313214326</v>
      </c>
      <c r="O14" s="151">
        <f t="shared" si="5"/>
        <v>86.657729114050795</v>
      </c>
      <c r="P14" s="43">
        <v>15270439</v>
      </c>
      <c r="Q14" s="151">
        <f t="shared" si="6"/>
        <v>360.59410125625766</v>
      </c>
      <c r="S14" s="151">
        <f t="shared" si="7"/>
        <v>132.41195029911472</v>
      </c>
      <c r="T14" s="43">
        <v>5959064</v>
      </c>
      <c r="U14" s="151">
        <f t="shared" si="8"/>
        <v>140.71653915178993</v>
      </c>
      <c r="W14" s="151">
        <f t="shared" si="9"/>
        <v>118.95870064150206</v>
      </c>
      <c r="X14" s="43">
        <v>10800</v>
      </c>
      <c r="Y14" s="151">
        <f t="shared" si="10"/>
        <v>0.2550297534712383</v>
      </c>
      <c r="AA14" s="151">
        <f t="shared" si="11"/>
        <v>28.404525068379616</v>
      </c>
      <c r="AB14" s="43">
        <f t="shared" si="12"/>
        <v>108609186</v>
      </c>
      <c r="AC14" s="43">
        <v>68471721</v>
      </c>
      <c r="AD14" s="151">
        <f t="shared" si="13"/>
        <v>63.044134222679837</v>
      </c>
      <c r="AE14" s="43">
        <v>18725056</v>
      </c>
      <c r="AF14" s="151">
        <f t="shared" si="14"/>
        <v>17.240766356540043</v>
      </c>
      <c r="AG14" s="43">
        <v>662584</v>
      </c>
      <c r="AH14" s="151">
        <f t="shared" si="15"/>
        <v>0.61006257794805674</v>
      </c>
      <c r="AI14" s="43">
        <v>1760654</v>
      </c>
      <c r="AJ14" s="43">
        <v>6112</v>
      </c>
      <c r="AK14" s="43"/>
      <c r="AL14" s="195">
        <v>42348</v>
      </c>
      <c r="AM14" s="43">
        <f t="shared" si="16"/>
        <v>42348</v>
      </c>
      <c r="AN14" s="43">
        <f t="shared" si="17"/>
        <v>42348</v>
      </c>
      <c r="AO14" s="43">
        <f t="shared" si="18"/>
        <v>42348</v>
      </c>
      <c r="AP14" s="43">
        <f t="shared" si="19"/>
        <v>42348</v>
      </c>
      <c r="AQ14" s="43">
        <f t="shared" si="20"/>
        <v>42348</v>
      </c>
      <c r="AR14" s="43">
        <f t="shared" si="21"/>
        <v>42348</v>
      </c>
    </row>
    <row r="15" spans="1:44" x14ac:dyDescent="0.2">
      <c r="A15" s="117">
        <v>9</v>
      </c>
      <c r="B15" s="117"/>
      <c r="C15" s="117" t="s">
        <v>28</v>
      </c>
      <c r="D15" s="51">
        <v>0</v>
      </c>
      <c r="E15" s="152">
        <f t="shared" si="0"/>
        <v>0</v>
      </c>
      <c r="F15" s="169"/>
      <c r="G15" s="152">
        <f t="shared" si="1"/>
        <v>0</v>
      </c>
      <c r="H15" s="51">
        <v>0</v>
      </c>
      <c r="I15" s="152">
        <f t="shared" si="2"/>
        <v>0</v>
      </c>
      <c r="J15" s="169"/>
      <c r="K15" s="152">
        <f t="shared" si="3"/>
        <v>0</v>
      </c>
      <c r="L15" s="51">
        <v>0</v>
      </c>
      <c r="M15" s="152">
        <f t="shared" si="4"/>
        <v>0</v>
      </c>
      <c r="N15" s="169"/>
      <c r="O15" s="152">
        <f t="shared" si="5"/>
        <v>0</v>
      </c>
      <c r="P15" s="51">
        <v>0</v>
      </c>
      <c r="Q15" s="152">
        <f t="shared" si="6"/>
        <v>0</v>
      </c>
      <c r="R15" s="169"/>
      <c r="S15" s="152">
        <f t="shared" si="7"/>
        <v>0</v>
      </c>
      <c r="T15" s="51">
        <v>0</v>
      </c>
      <c r="U15" s="152">
        <f t="shared" si="8"/>
        <v>0</v>
      </c>
      <c r="V15" s="169"/>
      <c r="W15" s="152">
        <f t="shared" si="9"/>
        <v>0</v>
      </c>
      <c r="X15" s="51">
        <v>0</v>
      </c>
      <c r="Y15" s="152">
        <f t="shared" si="10"/>
        <v>0</v>
      </c>
      <c r="Z15" s="169"/>
      <c r="AA15" s="152">
        <f t="shared" si="11"/>
        <v>0</v>
      </c>
      <c r="AB15" s="51">
        <f t="shared" si="12"/>
        <v>0</v>
      </c>
      <c r="AC15" s="51">
        <v>0</v>
      </c>
      <c r="AD15" s="152">
        <f t="shared" si="13"/>
        <v>0</v>
      </c>
      <c r="AE15" s="51">
        <v>0</v>
      </c>
      <c r="AF15" s="152">
        <f t="shared" si="14"/>
        <v>0</v>
      </c>
      <c r="AG15" s="51">
        <v>0</v>
      </c>
      <c r="AH15" s="152">
        <f t="shared" si="15"/>
        <v>0</v>
      </c>
      <c r="AI15" s="51">
        <v>0</v>
      </c>
      <c r="AJ15" s="51">
        <v>0</v>
      </c>
      <c r="AK15" s="51"/>
      <c r="AL15" s="196">
        <v>0</v>
      </c>
      <c r="AM15" s="51">
        <f t="shared" si="16"/>
        <v>0</v>
      </c>
      <c r="AN15" s="51">
        <f t="shared" si="17"/>
        <v>0</v>
      </c>
      <c r="AO15" s="51">
        <f t="shared" si="18"/>
        <v>0</v>
      </c>
      <c r="AP15" s="51">
        <f t="shared" si="19"/>
        <v>0</v>
      </c>
      <c r="AQ15" s="51">
        <f t="shared" si="20"/>
        <v>0</v>
      </c>
      <c r="AR15" s="51">
        <f t="shared" si="21"/>
        <v>0</v>
      </c>
    </row>
    <row r="16" spans="1:44" x14ac:dyDescent="0.2">
      <c r="A16" s="114">
        <v>10</v>
      </c>
      <c r="B16" s="114"/>
      <c r="C16" s="114" t="s">
        <v>30</v>
      </c>
      <c r="D16" s="43">
        <v>44020702</v>
      </c>
      <c r="E16" s="151">
        <f t="shared" si="0"/>
        <v>1833.9666708328125</v>
      </c>
      <c r="G16" s="151">
        <f t="shared" si="1"/>
        <v>110.10865753040544</v>
      </c>
      <c r="H16" s="43">
        <v>2995508</v>
      </c>
      <c r="I16" s="151">
        <f t="shared" si="2"/>
        <v>124.79723367912344</v>
      </c>
      <c r="K16" s="151">
        <f t="shared" si="3"/>
        <v>90.591535789891182</v>
      </c>
      <c r="L16" s="43">
        <v>2735750</v>
      </c>
      <c r="M16" s="151">
        <f t="shared" si="4"/>
        <v>113.97533641628129</v>
      </c>
      <c r="O16" s="151">
        <f t="shared" si="5"/>
        <v>99.083789974781439</v>
      </c>
      <c r="P16" s="43">
        <v>4618270</v>
      </c>
      <c r="Q16" s="151">
        <f t="shared" si="6"/>
        <v>192.40386618339375</v>
      </c>
      <c r="S16" s="151">
        <f t="shared" si="7"/>
        <v>70.651658132166787</v>
      </c>
      <c r="T16" s="43">
        <v>1879101</v>
      </c>
      <c r="U16" s="151">
        <f t="shared" si="8"/>
        <v>78.28608923884515</v>
      </c>
      <c r="W16" s="151">
        <f t="shared" si="9"/>
        <v>66.181356578930888</v>
      </c>
      <c r="X16" s="43">
        <v>0</v>
      </c>
      <c r="Y16" s="151">
        <f t="shared" si="10"/>
        <v>0</v>
      </c>
      <c r="AA16" s="151">
        <f t="shared" si="11"/>
        <v>0</v>
      </c>
      <c r="AB16" s="43">
        <f t="shared" si="12"/>
        <v>56249331</v>
      </c>
      <c r="AC16" s="43">
        <v>11850929</v>
      </c>
      <c r="AD16" s="151">
        <f t="shared" si="13"/>
        <v>21.068568797733789</v>
      </c>
      <c r="AE16" s="43">
        <v>0</v>
      </c>
      <c r="AF16" s="151">
        <f t="shared" si="14"/>
        <v>0</v>
      </c>
      <c r="AG16" s="43">
        <v>0</v>
      </c>
      <c r="AH16" s="151">
        <f t="shared" si="15"/>
        <v>0</v>
      </c>
      <c r="AI16" s="43">
        <v>495584</v>
      </c>
      <c r="AJ16" s="43">
        <v>0</v>
      </c>
      <c r="AK16" s="43"/>
      <c r="AL16" s="195">
        <v>24003</v>
      </c>
      <c r="AM16" s="43">
        <f t="shared" si="16"/>
        <v>24003</v>
      </c>
      <c r="AN16" s="43">
        <f t="shared" si="17"/>
        <v>24003</v>
      </c>
      <c r="AO16" s="43">
        <f t="shared" si="18"/>
        <v>24003</v>
      </c>
      <c r="AP16" s="43">
        <f t="shared" si="19"/>
        <v>24003</v>
      </c>
      <c r="AQ16" s="43">
        <f t="shared" si="20"/>
        <v>24003</v>
      </c>
      <c r="AR16" s="43">
        <f t="shared" si="21"/>
        <v>0</v>
      </c>
    </row>
    <row r="17" spans="1:44" x14ac:dyDescent="0.2">
      <c r="A17" s="117">
        <v>11</v>
      </c>
      <c r="B17" s="117"/>
      <c r="C17" s="117" t="s">
        <v>32</v>
      </c>
      <c r="D17" s="51">
        <v>45169449</v>
      </c>
      <c r="E17" s="152">
        <f t="shared" si="0"/>
        <v>3101.0194288068105</v>
      </c>
      <c r="F17" s="169"/>
      <c r="G17" s="152">
        <f t="shared" si="1"/>
        <v>186.18063878258431</v>
      </c>
      <c r="H17" s="51">
        <v>5565325</v>
      </c>
      <c r="I17" s="152">
        <f t="shared" si="2"/>
        <v>382.07641081971713</v>
      </c>
      <c r="J17" s="169"/>
      <c r="K17" s="152">
        <f t="shared" si="3"/>
        <v>277.35301356313443</v>
      </c>
      <c r="L17" s="51">
        <v>2560376</v>
      </c>
      <c r="M17" s="152">
        <f t="shared" si="4"/>
        <v>175.77756419058082</v>
      </c>
      <c r="N17" s="169"/>
      <c r="O17" s="152">
        <f t="shared" si="5"/>
        <v>152.81119407207305</v>
      </c>
      <c r="P17" s="51">
        <v>5897678</v>
      </c>
      <c r="Q17" s="152">
        <f t="shared" si="6"/>
        <v>404.89345050116708</v>
      </c>
      <c r="R17" s="169"/>
      <c r="S17" s="152">
        <f t="shared" si="7"/>
        <v>148.67889202130206</v>
      </c>
      <c r="T17" s="51">
        <v>3200079</v>
      </c>
      <c r="U17" s="152">
        <f t="shared" si="8"/>
        <v>219.69511190443498</v>
      </c>
      <c r="V17" s="169"/>
      <c r="W17" s="152">
        <f t="shared" si="9"/>
        <v>185.72546771669622</v>
      </c>
      <c r="X17" s="51">
        <v>34334</v>
      </c>
      <c r="Y17" s="152">
        <f t="shared" si="10"/>
        <v>2.3571330495674858</v>
      </c>
      <c r="Z17" s="169"/>
      <c r="AA17" s="152">
        <f t="shared" si="11"/>
        <v>262.53111209432507</v>
      </c>
      <c r="AB17" s="51">
        <f t="shared" si="12"/>
        <v>62427241</v>
      </c>
      <c r="AC17" s="51">
        <v>9017909</v>
      </c>
      <c r="AD17" s="152">
        <f t="shared" si="13"/>
        <v>14.445471008401606</v>
      </c>
      <c r="AE17" s="51">
        <v>2102939</v>
      </c>
      <c r="AF17" s="152">
        <f t="shared" si="14"/>
        <v>3.3686239633752195</v>
      </c>
      <c r="AG17" s="51">
        <v>0</v>
      </c>
      <c r="AH17" s="152">
        <f t="shared" si="15"/>
        <v>0</v>
      </c>
      <c r="AI17" s="51">
        <v>3353260</v>
      </c>
      <c r="AJ17" s="51">
        <v>2688</v>
      </c>
      <c r="AK17" s="51"/>
      <c r="AL17" s="196">
        <v>14566</v>
      </c>
      <c r="AM17" s="51">
        <f t="shared" si="16"/>
        <v>14566</v>
      </c>
      <c r="AN17" s="51">
        <f t="shared" si="17"/>
        <v>14566</v>
      </c>
      <c r="AO17" s="51">
        <f t="shared" si="18"/>
        <v>14566</v>
      </c>
      <c r="AP17" s="51">
        <f t="shared" si="19"/>
        <v>14566</v>
      </c>
      <c r="AQ17" s="51">
        <f t="shared" si="20"/>
        <v>14566</v>
      </c>
      <c r="AR17" s="51">
        <f t="shared" si="21"/>
        <v>14566</v>
      </c>
    </row>
    <row r="18" spans="1:44" x14ac:dyDescent="0.2">
      <c r="A18" s="114">
        <v>12</v>
      </c>
      <c r="B18" s="114"/>
      <c r="C18" s="114" t="s">
        <v>34</v>
      </c>
      <c r="D18" s="43">
        <v>15287622</v>
      </c>
      <c r="E18" s="151">
        <f t="shared" si="0"/>
        <v>1914.0631025416301</v>
      </c>
      <c r="G18" s="151">
        <f t="shared" si="1"/>
        <v>114.91752931019019</v>
      </c>
      <c r="H18" s="43">
        <v>2205567</v>
      </c>
      <c r="I18" s="151">
        <f t="shared" si="2"/>
        <v>276.14460999123577</v>
      </c>
      <c r="K18" s="151">
        <f t="shared" si="3"/>
        <v>200.45608048915761</v>
      </c>
      <c r="L18" s="43">
        <v>696107</v>
      </c>
      <c r="M18" s="151">
        <f t="shared" si="4"/>
        <v>87.155001878051834</v>
      </c>
      <c r="O18" s="151">
        <f t="shared" si="5"/>
        <v>75.76768950956108</v>
      </c>
      <c r="P18" s="43">
        <v>2062921</v>
      </c>
      <c r="Q18" s="151">
        <f t="shared" si="6"/>
        <v>258.28483786152498</v>
      </c>
      <c r="S18" s="151">
        <f t="shared" si="7"/>
        <v>94.843479121780689</v>
      </c>
      <c r="T18" s="43">
        <v>1129168</v>
      </c>
      <c r="U18" s="151">
        <f t="shared" si="8"/>
        <v>141.37573557030174</v>
      </c>
      <c r="W18" s="151">
        <f t="shared" si="9"/>
        <v>119.51597095163319</v>
      </c>
      <c r="X18" s="43">
        <v>0</v>
      </c>
      <c r="Y18" s="151">
        <f t="shared" si="10"/>
        <v>0</v>
      </c>
      <c r="AA18" s="151">
        <f t="shared" si="11"/>
        <v>0</v>
      </c>
      <c r="AB18" s="43">
        <f t="shared" si="12"/>
        <v>21381385</v>
      </c>
      <c r="AC18" s="43">
        <v>12282336</v>
      </c>
      <c r="AD18" s="151">
        <f t="shared" si="13"/>
        <v>57.444061738750783</v>
      </c>
      <c r="AE18" s="43">
        <v>4275368</v>
      </c>
      <c r="AF18" s="151">
        <f t="shared" si="14"/>
        <v>19.995748638359956</v>
      </c>
      <c r="AG18" s="43">
        <v>0</v>
      </c>
      <c r="AH18" s="151">
        <f t="shared" si="15"/>
        <v>0</v>
      </c>
      <c r="AI18" s="43">
        <v>78045</v>
      </c>
      <c r="AJ18" s="43">
        <v>0</v>
      </c>
      <c r="AK18" s="43"/>
      <c r="AL18" s="195">
        <v>7987</v>
      </c>
      <c r="AM18" s="43">
        <f t="shared" si="16"/>
        <v>7987</v>
      </c>
      <c r="AN18" s="43">
        <f t="shared" si="17"/>
        <v>7987</v>
      </c>
      <c r="AO18" s="43">
        <f t="shared" si="18"/>
        <v>7987</v>
      </c>
      <c r="AP18" s="43">
        <f t="shared" si="19"/>
        <v>7987</v>
      </c>
      <c r="AQ18" s="43">
        <f t="shared" si="20"/>
        <v>7987</v>
      </c>
      <c r="AR18" s="43">
        <f t="shared" si="21"/>
        <v>0</v>
      </c>
    </row>
    <row r="19" spans="1:44" x14ac:dyDescent="0.2">
      <c r="A19" s="117">
        <v>13</v>
      </c>
      <c r="B19" s="117"/>
      <c r="C19" s="117" t="s">
        <v>36</v>
      </c>
      <c r="D19" s="51">
        <v>49112498</v>
      </c>
      <c r="E19" s="152">
        <f t="shared" si="0"/>
        <v>1775.1291430223732</v>
      </c>
      <c r="F19" s="169"/>
      <c r="G19" s="152">
        <f t="shared" si="1"/>
        <v>106.57613902685299</v>
      </c>
      <c r="H19" s="51">
        <v>4076735</v>
      </c>
      <c r="I19" s="152">
        <f t="shared" si="2"/>
        <v>147.35009216756424</v>
      </c>
      <c r="J19" s="169"/>
      <c r="K19" s="152">
        <f t="shared" si="3"/>
        <v>106.96287693815026</v>
      </c>
      <c r="L19" s="51">
        <v>4674742</v>
      </c>
      <c r="M19" s="152">
        <f t="shared" si="4"/>
        <v>168.96454259587233</v>
      </c>
      <c r="N19" s="169"/>
      <c r="O19" s="152">
        <f t="shared" si="5"/>
        <v>146.88833372342557</v>
      </c>
      <c r="P19" s="51">
        <v>4678387</v>
      </c>
      <c r="Q19" s="152">
        <f t="shared" si="6"/>
        <v>169.09628799653015</v>
      </c>
      <c r="R19" s="169"/>
      <c r="S19" s="152">
        <f t="shared" si="7"/>
        <v>62.092999314066788</v>
      </c>
      <c r="T19" s="51">
        <v>6359818</v>
      </c>
      <c r="U19" s="152">
        <f t="shared" si="8"/>
        <v>229.87017023891278</v>
      </c>
      <c r="V19" s="169"/>
      <c r="W19" s="152">
        <f t="shared" si="9"/>
        <v>194.32724065481048</v>
      </c>
      <c r="X19" s="51">
        <v>34291</v>
      </c>
      <c r="Y19" s="152">
        <f t="shared" si="10"/>
        <v>1.2394188021831063</v>
      </c>
      <c r="Z19" s="169"/>
      <c r="AA19" s="152">
        <f t="shared" si="11"/>
        <v>138.0431183328632</v>
      </c>
      <c r="AB19" s="51">
        <f t="shared" si="12"/>
        <v>68936471</v>
      </c>
      <c r="AC19" s="51">
        <v>24569911</v>
      </c>
      <c r="AD19" s="152">
        <f t="shared" si="13"/>
        <v>35.641382048698141</v>
      </c>
      <c r="AE19" s="51">
        <v>11369892</v>
      </c>
      <c r="AF19" s="152">
        <f t="shared" si="14"/>
        <v>16.493289887148414</v>
      </c>
      <c r="AG19" s="51">
        <v>1454035</v>
      </c>
      <c r="AH19" s="152">
        <f t="shared" si="15"/>
        <v>2.1092390992860657</v>
      </c>
      <c r="AI19" s="51">
        <v>137804</v>
      </c>
      <c r="AJ19" s="51">
        <v>0</v>
      </c>
      <c r="AK19" s="51"/>
      <c r="AL19" s="196">
        <v>27667</v>
      </c>
      <c r="AM19" s="51">
        <f t="shared" si="16"/>
        <v>27667</v>
      </c>
      <c r="AN19" s="51">
        <f t="shared" si="17"/>
        <v>27667</v>
      </c>
      <c r="AO19" s="51">
        <f t="shared" si="18"/>
        <v>27667</v>
      </c>
      <c r="AP19" s="51">
        <f t="shared" si="19"/>
        <v>27667</v>
      </c>
      <c r="AQ19" s="51">
        <f t="shared" si="20"/>
        <v>27667</v>
      </c>
      <c r="AR19" s="51">
        <f t="shared" si="21"/>
        <v>27667</v>
      </c>
    </row>
    <row r="20" spans="1:44" x14ac:dyDescent="0.2">
      <c r="A20" s="114">
        <v>14</v>
      </c>
      <c r="B20" s="114"/>
      <c r="C20" s="114" t="s">
        <v>38</v>
      </c>
      <c r="D20" s="43">
        <v>14640409</v>
      </c>
      <c r="E20" s="151">
        <f t="shared" si="0"/>
        <v>2159.9895249336087</v>
      </c>
      <c r="G20" s="151">
        <f t="shared" si="1"/>
        <v>129.68258946722111</v>
      </c>
      <c r="H20" s="43">
        <v>1284112</v>
      </c>
      <c r="I20" s="151">
        <f t="shared" si="2"/>
        <v>189.45293596931248</v>
      </c>
      <c r="K20" s="151">
        <f t="shared" si="3"/>
        <v>137.52574414824551</v>
      </c>
      <c r="L20" s="43">
        <v>1116004</v>
      </c>
      <c r="M20" s="151">
        <f t="shared" si="4"/>
        <v>164.65092947772203</v>
      </c>
      <c r="O20" s="151">
        <f t="shared" si="5"/>
        <v>143.13831946884855</v>
      </c>
      <c r="P20" s="43">
        <v>1947496</v>
      </c>
      <c r="Q20" s="151">
        <f t="shared" si="6"/>
        <v>287.32605488344643</v>
      </c>
      <c r="S20" s="151">
        <f t="shared" si="7"/>
        <v>105.50755868252679</v>
      </c>
      <c r="T20" s="43">
        <v>1462442</v>
      </c>
      <c r="U20" s="151">
        <f t="shared" si="8"/>
        <v>215.76305694895248</v>
      </c>
      <c r="W20" s="151">
        <f t="shared" si="9"/>
        <v>182.40139400670671</v>
      </c>
      <c r="X20" s="43">
        <v>14795</v>
      </c>
      <c r="Y20" s="151">
        <f t="shared" si="10"/>
        <v>2.1827972853349071</v>
      </c>
      <c r="AA20" s="151">
        <f t="shared" si="11"/>
        <v>243.11406558089593</v>
      </c>
      <c r="AB20" s="43">
        <f t="shared" si="12"/>
        <v>20465258</v>
      </c>
      <c r="AC20" s="43">
        <v>12366660</v>
      </c>
      <c r="AD20" s="151">
        <f t="shared" si="13"/>
        <v>60.427579266286315</v>
      </c>
      <c r="AE20" s="43">
        <v>5211946</v>
      </c>
      <c r="AF20" s="151">
        <f t="shared" si="14"/>
        <v>25.4672870481281</v>
      </c>
      <c r="AG20" s="43">
        <v>0</v>
      </c>
      <c r="AH20" s="151">
        <f t="shared" si="15"/>
        <v>0</v>
      </c>
      <c r="AI20" s="43">
        <v>645248</v>
      </c>
      <c r="AJ20" s="43">
        <v>0</v>
      </c>
      <c r="AK20" s="43"/>
      <c r="AL20" s="195">
        <v>6778</v>
      </c>
      <c r="AM20" s="43">
        <f t="shared" si="16"/>
        <v>6778</v>
      </c>
      <c r="AN20" s="43">
        <f t="shared" si="17"/>
        <v>6778</v>
      </c>
      <c r="AO20" s="43">
        <f t="shared" si="18"/>
        <v>6778</v>
      </c>
      <c r="AP20" s="43">
        <f t="shared" si="19"/>
        <v>6778</v>
      </c>
      <c r="AQ20" s="43">
        <f t="shared" si="20"/>
        <v>6778</v>
      </c>
      <c r="AR20" s="43">
        <f t="shared" si="21"/>
        <v>6778</v>
      </c>
    </row>
    <row r="21" spans="1:44" x14ac:dyDescent="0.2">
      <c r="A21" s="117">
        <v>15</v>
      </c>
      <c r="B21" s="117"/>
      <c r="C21" s="117" t="s">
        <v>40</v>
      </c>
      <c r="D21" s="51">
        <v>226781984</v>
      </c>
      <c r="E21" s="152">
        <f t="shared" si="0"/>
        <v>1662.7829925139492</v>
      </c>
      <c r="F21" s="169"/>
      <c r="G21" s="152">
        <f t="shared" si="1"/>
        <v>99.831041633357813</v>
      </c>
      <c r="H21" s="51">
        <v>19719455</v>
      </c>
      <c r="I21" s="152">
        <f t="shared" si="2"/>
        <v>144.5845645112804</v>
      </c>
      <c r="J21" s="169"/>
      <c r="K21" s="152">
        <f t="shared" si="3"/>
        <v>104.95535329146159</v>
      </c>
      <c r="L21" s="51">
        <v>19340485</v>
      </c>
      <c r="M21" s="152">
        <f t="shared" si="4"/>
        <v>141.80592725113098</v>
      </c>
      <c r="N21" s="169"/>
      <c r="O21" s="152">
        <f t="shared" si="5"/>
        <v>123.27815082389237</v>
      </c>
      <c r="P21" s="51">
        <v>51070330</v>
      </c>
      <c r="Q21" s="152">
        <f t="shared" si="6"/>
        <v>374.45159729299712</v>
      </c>
      <c r="R21" s="169"/>
      <c r="S21" s="152">
        <f t="shared" si="7"/>
        <v>137.50049187562527</v>
      </c>
      <c r="T21" s="51">
        <v>21425354</v>
      </c>
      <c r="U21" s="152">
        <f t="shared" si="8"/>
        <v>157.09234751112643</v>
      </c>
      <c r="V21" s="169"/>
      <c r="W21" s="152">
        <f t="shared" si="9"/>
        <v>132.80245274145653</v>
      </c>
      <c r="X21" s="51">
        <v>0</v>
      </c>
      <c r="Y21" s="152">
        <f t="shared" si="10"/>
        <v>0</v>
      </c>
      <c r="Z21" s="169"/>
      <c r="AA21" s="152">
        <f t="shared" si="11"/>
        <v>0</v>
      </c>
      <c r="AB21" s="51">
        <f t="shared" si="12"/>
        <v>338337608</v>
      </c>
      <c r="AC21" s="51">
        <v>177342836</v>
      </c>
      <c r="AD21" s="152">
        <f t="shared" si="13"/>
        <v>52.415939525114808</v>
      </c>
      <c r="AE21" s="51">
        <v>73851958</v>
      </c>
      <c r="AF21" s="152">
        <f t="shared" si="14"/>
        <v>21.827889142019352</v>
      </c>
      <c r="AG21" s="51">
        <v>1647187</v>
      </c>
      <c r="AH21" s="152">
        <f t="shared" si="15"/>
        <v>0.48684714943069529</v>
      </c>
      <c r="AI21" s="51">
        <v>809871</v>
      </c>
      <c r="AJ21" s="51">
        <v>115</v>
      </c>
      <c r="AK21" s="51"/>
      <c r="AL21" s="196">
        <v>136387</v>
      </c>
      <c r="AM21" s="51">
        <f t="shared" si="16"/>
        <v>136387</v>
      </c>
      <c r="AN21" s="51">
        <f t="shared" si="17"/>
        <v>136387</v>
      </c>
      <c r="AO21" s="51">
        <f t="shared" si="18"/>
        <v>136387</v>
      </c>
      <c r="AP21" s="51">
        <f t="shared" si="19"/>
        <v>136387</v>
      </c>
      <c r="AQ21" s="51">
        <f t="shared" si="20"/>
        <v>136387</v>
      </c>
      <c r="AR21" s="51">
        <f t="shared" si="21"/>
        <v>0</v>
      </c>
    </row>
    <row r="22" spans="1:44" x14ac:dyDescent="0.2">
      <c r="A22" s="114">
        <v>16</v>
      </c>
      <c r="B22" s="114"/>
      <c r="C22" s="114" t="s">
        <v>42</v>
      </c>
      <c r="D22" s="43">
        <v>81849241</v>
      </c>
      <c r="E22" s="151">
        <f t="shared" si="0"/>
        <v>1469.4657271095152</v>
      </c>
      <c r="G22" s="151">
        <f t="shared" si="1"/>
        <v>88.224557769905005</v>
      </c>
      <c r="H22" s="43">
        <v>7113589</v>
      </c>
      <c r="I22" s="151">
        <f t="shared" si="2"/>
        <v>127.71254937163376</v>
      </c>
      <c r="K22" s="151">
        <f t="shared" si="3"/>
        <v>92.707792041018806</v>
      </c>
      <c r="L22" s="43">
        <v>5390715</v>
      </c>
      <c r="M22" s="151">
        <f t="shared" si="4"/>
        <v>96.781238779174146</v>
      </c>
      <c r="O22" s="151">
        <f t="shared" si="5"/>
        <v>84.136202078584247</v>
      </c>
      <c r="P22" s="43">
        <v>8037127</v>
      </c>
      <c r="Q22" s="151">
        <f t="shared" si="6"/>
        <v>144.29312387791742</v>
      </c>
      <c r="S22" s="151">
        <f t="shared" si="7"/>
        <v>52.985153891491287</v>
      </c>
      <c r="T22" s="43">
        <v>6895563</v>
      </c>
      <c r="U22" s="151">
        <f t="shared" si="8"/>
        <v>123.79825852782764</v>
      </c>
      <c r="W22" s="151">
        <f t="shared" si="9"/>
        <v>104.65635429155454</v>
      </c>
      <c r="X22" s="43">
        <v>67672</v>
      </c>
      <c r="Y22" s="151">
        <f t="shared" si="10"/>
        <v>1.2149371633752244</v>
      </c>
      <c r="AA22" s="151">
        <f t="shared" si="11"/>
        <v>135.31641953098429</v>
      </c>
      <c r="AB22" s="43">
        <f t="shared" si="12"/>
        <v>109353907</v>
      </c>
      <c r="AC22" s="43">
        <v>62471092</v>
      </c>
      <c r="AD22" s="151">
        <f t="shared" si="13"/>
        <v>57.127444015329054</v>
      </c>
      <c r="AE22" s="43">
        <v>15423010</v>
      </c>
      <c r="AF22" s="151">
        <f t="shared" si="14"/>
        <v>14.103757627973915</v>
      </c>
      <c r="AG22" s="43">
        <v>784251</v>
      </c>
      <c r="AH22" s="151">
        <f t="shared" si="15"/>
        <v>0.71716779172782541</v>
      </c>
      <c r="AI22" s="43">
        <v>84322</v>
      </c>
      <c r="AJ22" s="43">
        <v>4755</v>
      </c>
      <c r="AK22" s="43"/>
      <c r="AL22" s="195">
        <v>55700</v>
      </c>
      <c r="AM22" s="43">
        <f t="shared" si="16"/>
        <v>55700</v>
      </c>
      <c r="AN22" s="43">
        <f t="shared" si="17"/>
        <v>55700</v>
      </c>
      <c r="AO22" s="43">
        <f t="shared" si="18"/>
        <v>55700</v>
      </c>
      <c r="AP22" s="43">
        <f t="shared" si="19"/>
        <v>55700</v>
      </c>
      <c r="AQ22" s="43">
        <f t="shared" si="20"/>
        <v>55700</v>
      </c>
      <c r="AR22" s="43">
        <f t="shared" si="21"/>
        <v>55700</v>
      </c>
    </row>
    <row r="23" spans="1:44" x14ac:dyDescent="0.2">
      <c r="A23" s="117">
        <v>17</v>
      </c>
      <c r="B23" s="117"/>
      <c r="C23" s="117" t="s">
        <v>44</v>
      </c>
      <c r="D23" s="51">
        <v>0</v>
      </c>
      <c r="E23" s="152">
        <f t="shared" si="0"/>
        <v>0</v>
      </c>
      <c r="F23" s="169"/>
      <c r="G23" s="152">
        <f t="shared" si="1"/>
        <v>0</v>
      </c>
      <c r="H23" s="51">
        <v>0</v>
      </c>
      <c r="I23" s="152">
        <f t="shared" si="2"/>
        <v>0</v>
      </c>
      <c r="J23" s="169"/>
      <c r="K23" s="152">
        <f t="shared" si="3"/>
        <v>0</v>
      </c>
      <c r="L23" s="51">
        <v>0</v>
      </c>
      <c r="M23" s="152">
        <f t="shared" si="4"/>
        <v>0</v>
      </c>
      <c r="N23" s="169"/>
      <c r="O23" s="152">
        <f t="shared" si="5"/>
        <v>0</v>
      </c>
      <c r="P23" s="51">
        <v>0</v>
      </c>
      <c r="Q23" s="152">
        <f t="shared" si="6"/>
        <v>0</v>
      </c>
      <c r="R23" s="169"/>
      <c r="S23" s="152">
        <f t="shared" si="7"/>
        <v>0</v>
      </c>
      <c r="T23" s="51">
        <v>0</v>
      </c>
      <c r="U23" s="152">
        <f t="shared" si="8"/>
        <v>0</v>
      </c>
      <c r="V23" s="169"/>
      <c r="W23" s="152">
        <f t="shared" si="9"/>
        <v>0</v>
      </c>
      <c r="X23" s="51">
        <v>0</v>
      </c>
      <c r="Y23" s="152">
        <f t="shared" si="10"/>
        <v>0</v>
      </c>
      <c r="Z23" s="169"/>
      <c r="AA23" s="152">
        <f t="shared" si="11"/>
        <v>0</v>
      </c>
      <c r="AB23" s="51">
        <f t="shared" si="12"/>
        <v>0</v>
      </c>
      <c r="AC23" s="51">
        <v>0</v>
      </c>
      <c r="AD23" s="152">
        <f t="shared" si="13"/>
        <v>0</v>
      </c>
      <c r="AE23" s="51">
        <v>0</v>
      </c>
      <c r="AF23" s="152">
        <f t="shared" si="14"/>
        <v>0</v>
      </c>
      <c r="AG23" s="51">
        <v>0</v>
      </c>
      <c r="AH23" s="152">
        <f t="shared" si="15"/>
        <v>0</v>
      </c>
      <c r="AI23" s="51">
        <v>0</v>
      </c>
      <c r="AJ23" s="51">
        <v>0</v>
      </c>
      <c r="AK23" s="51"/>
      <c r="AL23" s="196">
        <v>0</v>
      </c>
      <c r="AM23" s="51">
        <f t="shared" si="16"/>
        <v>0</v>
      </c>
      <c r="AN23" s="51">
        <f t="shared" si="17"/>
        <v>0</v>
      </c>
      <c r="AO23" s="51">
        <f t="shared" si="18"/>
        <v>0</v>
      </c>
      <c r="AP23" s="51">
        <f t="shared" si="19"/>
        <v>0</v>
      </c>
      <c r="AQ23" s="51">
        <f t="shared" si="20"/>
        <v>0</v>
      </c>
      <c r="AR23" s="51">
        <f t="shared" si="21"/>
        <v>0</v>
      </c>
    </row>
    <row r="24" spans="1:44" x14ac:dyDescent="0.2">
      <c r="A24" s="114">
        <v>18</v>
      </c>
      <c r="B24" s="114"/>
      <c r="C24" s="114" t="s">
        <v>46</v>
      </c>
      <c r="D24" s="43">
        <v>6716539</v>
      </c>
      <c r="E24" s="151">
        <f t="shared" si="0"/>
        <v>924.63367290748897</v>
      </c>
      <c r="G24" s="151">
        <f t="shared" si="1"/>
        <v>55.513643759414208</v>
      </c>
      <c r="H24" s="43">
        <v>602707</v>
      </c>
      <c r="I24" s="151">
        <f t="shared" si="2"/>
        <v>82.971778634361229</v>
      </c>
      <c r="K24" s="151">
        <f t="shared" si="3"/>
        <v>60.230027798789742</v>
      </c>
      <c r="L24" s="43">
        <v>0</v>
      </c>
      <c r="M24" s="151">
        <f t="shared" si="4"/>
        <v>0</v>
      </c>
      <c r="O24" s="151">
        <f t="shared" si="5"/>
        <v>0</v>
      </c>
      <c r="P24" s="43">
        <v>1119372</v>
      </c>
      <c r="Q24" s="151">
        <f t="shared" si="6"/>
        <v>154.09856828193833</v>
      </c>
      <c r="S24" s="151">
        <f t="shared" si="7"/>
        <v>56.585761922966725</v>
      </c>
      <c r="T24" s="43">
        <v>333585</v>
      </c>
      <c r="U24" s="151">
        <f t="shared" si="8"/>
        <v>45.923045154185019</v>
      </c>
      <c r="W24" s="151">
        <f t="shared" si="9"/>
        <v>38.822343229675631</v>
      </c>
      <c r="X24" s="43">
        <v>0</v>
      </c>
      <c r="Y24" s="151">
        <f t="shared" si="10"/>
        <v>0</v>
      </c>
      <c r="AA24" s="151">
        <f t="shared" si="11"/>
        <v>0</v>
      </c>
      <c r="AB24" s="43">
        <f t="shared" si="12"/>
        <v>8772203</v>
      </c>
      <c r="AC24" s="43">
        <v>5559272</v>
      </c>
      <c r="AD24" s="151">
        <f t="shared" si="13"/>
        <v>63.373727215387056</v>
      </c>
      <c r="AE24" s="43">
        <v>718187</v>
      </c>
      <c r="AF24" s="151">
        <f t="shared" si="14"/>
        <v>8.1870768380531089</v>
      </c>
      <c r="AG24" s="43">
        <v>0</v>
      </c>
      <c r="AH24" s="151">
        <f t="shared" si="15"/>
        <v>0</v>
      </c>
      <c r="AI24" s="43">
        <v>323174</v>
      </c>
      <c r="AJ24" s="43">
        <v>0</v>
      </c>
      <c r="AK24" s="43"/>
      <c r="AL24" s="195">
        <v>7264</v>
      </c>
      <c r="AM24" s="43">
        <f t="shared" si="16"/>
        <v>7264</v>
      </c>
      <c r="AN24" s="43">
        <f t="shared" si="17"/>
        <v>7264</v>
      </c>
      <c r="AO24" s="43">
        <f t="shared" si="18"/>
        <v>0</v>
      </c>
      <c r="AP24" s="43">
        <f t="shared" si="19"/>
        <v>7264</v>
      </c>
      <c r="AQ24" s="43">
        <f t="shared" si="20"/>
        <v>7264</v>
      </c>
      <c r="AR24" s="43">
        <f t="shared" si="21"/>
        <v>0</v>
      </c>
    </row>
    <row r="25" spans="1:44" x14ac:dyDescent="0.2">
      <c r="A25" s="117">
        <v>19</v>
      </c>
      <c r="B25" s="117"/>
      <c r="C25" s="117" t="s">
        <v>48</v>
      </c>
      <c r="D25" s="51">
        <v>98785485</v>
      </c>
      <c r="E25" s="152">
        <f t="shared" si="0"/>
        <v>1232.8613950353813</v>
      </c>
      <c r="F25" s="169"/>
      <c r="G25" s="152">
        <f t="shared" si="1"/>
        <v>74.019182184354847</v>
      </c>
      <c r="H25" s="51">
        <v>12154565</v>
      </c>
      <c r="I25" s="152">
        <f t="shared" si="2"/>
        <v>151.69125263643966</v>
      </c>
      <c r="J25" s="169"/>
      <c r="K25" s="152">
        <f t="shared" si="3"/>
        <v>110.11416789542392</v>
      </c>
      <c r="L25" s="51">
        <v>6864232</v>
      </c>
      <c r="M25" s="152">
        <f t="shared" si="4"/>
        <v>85.666903790233007</v>
      </c>
      <c r="N25" s="169"/>
      <c r="O25" s="152">
        <f t="shared" si="5"/>
        <v>74.474020168180203</v>
      </c>
      <c r="P25" s="51">
        <v>13836812</v>
      </c>
      <c r="Q25" s="152">
        <f t="shared" si="6"/>
        <v>172.68601095760479</v>
      </c>
      <c r="R25" s="169"/>
      <c r="S25" s="152">
        <f t="shared" si="7"/>
        <v>63.411163467760524</v>
      </c>
      <c r="T25" s="51">
        <v>6745855</v>
      </c>
      <c r="U25" s="152">
        <f t="shared" si="8"/>
        <v>84.189536610630626</v>
      </c>
      <c r="V25" s="169"/>
      <c r="W25" s="152">
        <f t="shared" si="9"/>
        <v>71.172002546250752</v>
      </c>
      <c r="X25" s="51">
        <v>0</v>
      </c>
      <c r="Y25" s="152">
        <f t="shared" si="10"/>
        <v>0</v>
      </c>
      <c r="Z25" s="169"/>
      <c r="AA25" s="152">
        <f t="shared" si="11"/>
        <v>0</v>
      </c>
      <c r="AB25" s="51">
        <f t="shared" si="12"/>
        <v>138386949</v>
      </c>
      <c r="AC25" s="51">
        <v>67458289</v>
      </c>
      <c r="AD25" s="152">
        <f t="shared" si="13"/>
        <v>48.746135013063984</v>
      </c>
      <c r="AE25" s="51">
        <v>12579443</v>
      </c>
      <c r="AF25" s="152">
        <f t="shared" si="14"/>
        <v>9.0900501029183047</v>
      </c>
      <c r="AG25" s="51">
        <v>2209962</v>
      </c>
      <c r="AH25" s="152">
        <f t="shared" si="15"/>
        <v>1.5969439430303503</v>
      </c>
      <c r="AI25" s="51">
        <v>2372112</v>
      </c>
      <c r="AJ25" s="51">
        <v>5355</v>
      </c>
      <c r="AK25" s="51"/>
      <c r="AL25" s="196">
        <v>80127</v>
      </c>
      <c r="AM25" s="51">
        <f t="shared" si="16"/>
        <v>80127</v>
      </c>
      <c r="AN25" s="51">
        <f t="shared" si="17"/>
        <v>80127</v>
      </c>
      <c r="AO25" s="51">
        <f t="shared" si="18"/>
        <v>80127</v>
      </c>
      <c r="AP25" s="51">
        <f t="shared" si="19"/>
        <v>80127</v>
      </c>
      <c r="AQ25" s="51">
        <f t="shared" si="20"/>
        <v>80127</v>
      </c>
      <c r="AR25" s="51">
        <f t="shared" si="21"/>
        <v>0</v>
      </c>
    </row>
    <row r="26" spans="1:44" x14ac:dyDescent="0.2">
      <c r="A26" s="114">
        <v>20</v>
      </c>
      <c r="B26" s="114"/>
      <c r="C26" s="114" t="s">
        <v>50</v>
      </c>
      <c r="D26" s="43">
        <v>100152240</v>
      </c>
      <c r="E26" s="151">
        <f t="shared" si="0"/>
        <v>2349.5575470370195</v>
      </c>
      <c r="G26" s="151">
        <f t="shared" si="1"/>
        <v>141.06397428542078</v>
      </c>
      <c r="H26" s="43">
        <v>8548084</v>
      </c>
      <c r="I26" s="151">
        <f t="shared" si="2"/>
        <v>200.53685544034158</v>
      </c>
      <c r="K26" s="151">
        <f t="shared" si="3"/>
        <v>145.57166999010954</v>
      </c>
      <c r="L26" s="43">
        <v>4657446</v>
      </c>
      <c r="M26" s="151">
        <f t="shared" si="4"/>
        <v>109.26303195232957</v>
      </c>
      <c r="O26" s="151">
        <f t="shared" si="5"/>
        <v>94.987175738012937</v>
      </c>
      <c r="P26" s="43">
        <v>19941052</v>
      </c>
      <c r="Q26" s="151">
        <f t="shared" si="6"/>
        <v>467.8142917468212</v>
      </c>
      <c r="S26" s="151">
        <f t="shared" si="7"/>
        <v>171.78373837007038</v>
      </c>
      <c r="T26" s="43">
        <v>5196939</v>
      </c>
      <c r="U26" s="151">
        <f t="shared" si="8"/>
        <v>121.9194623000047</v>
      </c>
      <c r="W26" s="151">
        <f t="shared" si="9"/>
        <v>103.06806083735802</v>
      </c>
      <c r="X26" s="43">
        <v>0</v>
      </c>
      <c r="Y26" s="151">
        <f t="shared" si="10"/>
        <v>0</v>
      </c>
      <c r="AA26" s="151">
        <f t="shared" si="11"/>
        <v>0</v>
      </c>
      <c r="AB26" s="43">
        <f t="shared" si="12"/>
        <v>138495761</v>
      </c>
      <c r="AC26" s="43">
        <v>65939948</v>
      </c>
      <c r="AD26" s="151">
        <f t="shared" si="13"/>
        <v>47.61152798026793</v>
      </c>
      <c r="AE26" s="43">
        <v>8765128</v>
      </c>
      <c r="AF26" s="151">
        <f t="shared" si="14"/>
        <v>6.3288059769569411</v>
      </c>
      <c r="AG26" s="43">
        <v>0</v>
      </c>
      <c r="AH26" s="151">
        <f t="shared" si="15"/>
        <v>0</v>
      </c>
      <c r="AI26" s="43">
        <v>642674</v>
      </c>
      <c r="AJ26" s="43">
        <v>0</v>
      </c>
      <c r="AK26" s="43"/>
      <c r="AL26" s="195">
        <v>42626</v>
      </c>
      <c r="AM26" s="43">
        <f t="shared" si="16"/>
        <v>42626</v>
      </c>
      <c r="AN26" s="43">
        <f t="shared" si="17"/>
        <v>42626</v>
      </c>
      <c r="AO26" s="43">
        <f t="shared" si="18"/>
        <v>42626</v>
      </c>
      <c r="AP26" s="43">
        <f t="shared" si="19"/>
        <v>42626</v>
      </c>
      <c r="AQ26" s="43">
        <f t="shared" si="20"/>
        <v>42626</v>
      </c>
      <c r="AR26" s="43">
        <f t="shared" si="21"/>
        <v>0</v>
      </c>
    </row>
    <row r="27" spans="1:44" x14ac:dyDescent="0.2">
      <c r="A27" s="117">
        <v>21</v>
      </c>
      <c r="B27" s="117"/>
      <c r="C27" s="117" t="s">
        <v>52</v>
      </c>
      <c r="D27" s="51">
        <v>40413577</v>
      </c>
      <c r="E27" s="152">
        <f t="shared" si="0"/>
        <v>2339.1547722405512</v>
      </c>
      <c r="F27" s="169"/>
      <c r="G27" s="152">
        <f t="shared" si="1"/>
        <v>140.43940700966428</v>
      </c>
      <c r="H27" s="51">
        <v>3964268</v>
      </c>
      <c r="I27" s="152">
        <f t="shared" si="2"/>
        <v>229.45349308328991</v>
      </c>
      <c r="J27" s="169"/>
      <c r="K27" s="152">
        <f t="shared" si="3"/>
        <v>166.56254083497095</v>
      </c>
      <c r="L27" s="51">
        <v>2874511</v>
      </c>
      <c r="M27" s="152">
        <f t="shared" si="4"/>
        <v>166.37790125600509</v>
      </c>
      <c r="N27" s="169"/>
      <c r="O27" s="152">
        <f t="shared" si="5"/>
        <v>144.6396522514674</v>
      </c>
      <c r="P27" s="51">
        <v>5545448</v>
      </c>
      <c r="Q27" s="152">
        <f t="shared" si="6"/>
        <v>320.97285408346357</v>
      </c>
      <c r="R27" s="169"/>
      <c r="S27" s="152">
        <f t="shared" si="7"/>
        <v>117.862830962011</v>
      </c>
      <c r="T27" s="51">
        <v>2690957</v>
      </c>
      <c r="U27" s="152">
        <f t="shared" si="8"/>
        <v>155.75371881692425</v>
      </c>
      <c r="V27" s="169"/>
      <c r="W27" s="152">
        <f t="shared" si="9"/>
        <v>131.67080516780533</v>
      </c>
      <c r="X27" s="51">
        <v>39442</v>
      </c>
      <c r="Y27" s="152">
        <f t="shared" si="10"/>
        <v>2.2829194883370953</v>
      </c>
      <c r="Z27" s="169"/>
      <c r="AA27" s="152">
        <f t="shared" si="11"/>
        <v>254.26540610633691</v>
      </c>
      <c r="AB27" s="51">
        <f t="shared" si="12"/>
        <v>55528203</v>
      </c>
      <c r="AC27" s="51">
        <v>35707881</v>
      </c>
      <c r="AD27" s="152">
        <f t="shared" si="13"/>
        <v>64.305846526313843</v>
      </c>
      <c r="AE27" s="51">
        <v>6617666</v>
      </c>
      <c r="AF27" s="152">
        <f t="shared" si="14"/>
        <v>11.917666415388952</v>
      </c>
      <c r="AG27" s="51">
        <v>0</v>
      </c>
      <c r="AH27" s="152">
        <f t="shared" si="15"/>
        <v>0</v>
      </c>
      <c r="AI27" s="51">
        <v>12212</v>
      </c>
      <c r="AJ27" s="51">
        <v>3599</v>
      </c>
      <c r="AK27" s="51"/>
      <c r="AL27" s="196">
        <v>17277</v>
      </c>
      <c r="AM27" s="51">
        <f t="shared" si="16"/>
        <v>17277</v>
      </c>
      <c r="AN27" s="51">
        <f t="shared" si="17"/>
        <v>17277</v>
      </c>
      <c r="AO27" s="51">
        <f t="shared" si="18"/>
        <v>17277</v>
      </c>
      <c r="AP27" s="51">
        <f t="shared" si="19"/>
        <v>17277</v>
      </c>
      <c r="AQ27" s="51">
        <f t="shared" si="20"/>
        <v>17277</v>
      </c>
      <c r="AR27" s="51">
        <f t="shared" si="21"/>
        <v>17277</v>
      </c>
    </row>
    <row r="28" spans="1:44" x14ac:dyDescent="0.2">
      <c r="A28" s="114">
        <v>22</v>
      </c>
      <c r="B28" s="114"/>
      <c r="C28" s="114" t="s">
        <v>54</v>
      </c>
      <c r="D28" s="43">
        <v>21070850</v>
      </c>
      <c r="E28" s="151">
        <f t="shared" si="0"/>
        <v>1592.1754571558108</v>
      </c>
      <c r="G28" s="151">
        <f t="shared" si="1"/>
        <v>95.591869213564152</v>
      </c>
      <c r="H28" s="43">
        <v>3768319</v>
      </c>
      <c r="I28" s="151">
        <f t="shared" si="2"/>
        <v>284.74527731600421</v>
      </c>
      <c r="K28" s="151">
        <f t="shared" si="3"/>
        <v>206.69938924527989</v>
      </c>
      <c r="L28" s="43">
        <v>1187909</v>
      </c>
      <c r="M28" s="151">
        <f t="shared" si="4"/>
        <v>89.761901163669336</v>
      </c>
      <c r="O28" s="151">
        <f t="shared" si="5"/>
        <v>78.033982107795808</v>
      </c>
      <c r="P28" s="43">
        <v>4707853</v>
      </c>
      <c r="Q28" s="151">
        <f t="shared" si="6"/>
        <v>355.73923228048966</v>
      </c>
      <c r="S28" s="151">
        <f t="shared" si="7"/>
        <v>130.62921822643651</v>
      </c>
      <c r="T28" s="43">
        <v>2027474</v>
      </c>
      <c r="U28" s="151">
        <f t="shared" si="8"/>
        <v>153.20190418618711</v>
      </c>
      <c r="W28" s="151">
        <f t="shared" si="9"/>
        <v>129.5135565985876</v>
      </c>
      <c r="X28" s="43">
        <v>19835</v>
      </c>
      <c r="Y28" s="151">
        <f t="shared" si="10"/>
        <v>1.4987909928970833</v>
      </c>
      <c r="AA28" s="151">
        <f t="shared" si="11"/>
        <v>166.93129233177103</v>
      </c>
      <c r="AB28" s="43">
        <f t="shared" si="12"/>
        <v>32782240</v>
      </c>
      <c r="AC28" s="43">
        <v>19025500</v>
      </c>
      <c r="AD28" s="151">
        <f t="shared" si="13"/>
        <v>58.03599754013149</v>
      </c>
      <c r="AE28" s="43">
        <v>7775696</v>
      </c>
      <c r="AF28" s="151">
        <f t="shared" si="14"/>
        <v>23.719233340979752</v>
      </c>
      <c r="AG28" s="43">
        <v>35495</v>
      </c>
      <c r="AH28" s="151">
        <f t="shared" si="15"/>
        <v>0.10827509041480997</v>
      </c>
      <c r="AI28" s="43">
        <v>185104</v>
      </c>
      <c r="AJ28" s="43">
        <v>0</v>
      </c>
      <c r="AK28" s="43"/>
      <c r="AL28" s="195">
        <v>13234</v>
      </c>
      <c r="AM28" s="43">
        <f t="shared" si="16"/>
        <v>13234</v>
      </c>
      <c r="AN28" s="43">
        <f t="shared" si="17"/>
        <v>13234</v>
      </c>
      <c r="AO28" s="43">
        <f t="shared" si="18"/>
        <v>13234</v>
      </c>
      <c r="AP28" s="43">
        <f t="shared" si="19"/>
        <v>13234</v>
      </c>
      <c r="AQ28" s="43">
        <f t="shared" si="20"/>
        <v>13234</v>
      </c>
      <c r="AR28" s="43">
        <f t="shared" si="21"/>
        <v>13234</v>
      </c>
    </row>
    <row r="29" spans="1:44" x14ac:dyDescent="0.2">
      <c r="A29" s="117">
        <v>23</v>
      </c>
      <c r="B29" s="117"/>
      <c r="C29" s="117" t="s">
        <v>56</v>
      </c>
      <c r="D29" s="51">
        <v>312515645</v>
      </c>
      <c r="E29" s="152">
        <f t="shared" si="0"/>
        <v>1703.045410454268</v>
      </c>
      <c r="F29" s="169"/>
      <c r="G29" s="152">
        <f t="shared" si="1"/>
        <v>102.24833790097398</v>
      </c>
      <c r="H29" s="51">
        <v>38888575</v>
      </c>
      <c r="I29" s="152">
        <f t="shared" si="2"/>
        <v>211.92221967913505</v>
      </c>
      <c r="J29" s="169"/>
      <c r="K29" s="152">
        <f t="shared" si="3"/>
        <v>153.83641754510398</v>
      </c>
      <c r="L29" s="51">
        <v>24450687</v>
      </c>
      <c r="M29" s="152">
        <f t="shared" si="4"/>
        <v>133.24334619408842</v>
      </c>
      <c r="N29" s="169"/>
      <c r="O29" s="152">
        <f t="shared" si="5"/>
        <v>115.83432122202728</v>
      </c>
      <c r="P29" s="51">
        <v>69976525</v>
      </c>
      <c r="Q29" s="152">
        <f t="shared" si="6"/>
        <v>381.33514800767284</v>
      </c>
      <c r="R29" s="169"/>
      <c r="S29" s="152">
        <f t="shared" si="7"/>
        <v>140.02816598881145</v>
      </c>
      <c r="T29" s="51">
        <v>23225095</v>
      </c>
      <c r="U29" s="152">
        <f t="shared" si="8"/>
        <v>126.56451630482169</v>
      </c>
      <c r="V29" s="169"/>
      <c r="W29" s="152">
        <f t="shared" si="9"/>
        <v>106.99488843099705</v>
      </c>
      <c r="X29" s="51">
        <v>0</v>
      </c>
      <c r="Y29" s="152">
        <f t="shared" si="10"/>
        <v>0</v>
      </c>
      <c r="Z29" s="169"/>
      <c r="AA29" s="152">
        <f t="shared" si="11"/>
        <v>0</v>
      </c>
      <c r="AB29" s="51">
        <f t="shared" si="12"/>
        <v>469056527</v>
      </c>
      <c r="AC29" s="51">
        <v>243845077</v>
      </c>
      <c r="AD29" s="152">
        <f t="shared" si="13"/>
        <v>51.986287998077472</v>
      </c>
      <c r="AE29" s="51">
        <v>91637499</v>
      </c>
      <c r="AF29" s="152">
        <f t="shared" si="14"/>
        <v>19.536557690838826</v>
      </c>
      <c r="AG29" s="51">
        <v>2943857</v>
      </c>
      <c r="AH29" s="152">
        <f t="shared" si="15"/>
        <v>0.62761241567799353</v>
      </c>
      <c r="AI29" s="51">
        <v>6958675</v>
      </c>
      <c r="AJ29" s="51">
        <v>4625</v>
      </c>
      <c r="AK29" s="51"/>
      <c r="AL29" s="196">
        <v>183504</v>
      </c>
      <c r="AM29" s="51">
        <f t="shared" si="16"/>
        <v>183504</v>
      </c>
      <c r="AN29" s="51">
        <f t="shared" si="17"/>
        <v>183504</v>
      </c>
      <c r="AO29" s="51">
        <f t="shared" si="18"/>
        <v>183504</v>
      </c>
      <c r="AP29" s="51">
        <f t="shared" si="19"/>
        <v>183504</v>
      </c>
      <c r="AQ29" s="51">
        <f t="shared" si="20"/>
        <v>183504</v>
      </c>
      <c r="AR29" s="51">
        <f t="shared" si="21"/>
        <v>0</v>
      </c>
    </row>
    <row r="30" spans="1:44" x14ac:dyDescent="0.2">
      <c r="A30" s="114">
        <v>24</v>
      </c>
      <c r="B30" s="114"/>
      <c r="C30" s="114" t="s">
        <v>58</v>
      </c>
      <c r="D30" s="43">
        <v>295366474</v>
      </c>
      <c r="E30" s="151">
        <f t="shared" si="0"/>
        <v>1242.2360852925096</v>
      </c>
      <c r="G30" s="151">
        <f t="shared" si="1"/>
        <v>74.582024778711826</v>
      </c>
      <c r="H30" s="43">
        <v>21809872</v>
      </c>
      <c r="I30" s="151">
        <f t="shared" si="2"/>
        <v>91.726761155738743</v>
      </c>
      <c r="K30" s="151">
        <f t="shared" si="3"/>
        <v>66.585355469469675</v>
      </c>
      <c r="L30" s="43">
        <v>14859084</v>
      </c>
      <c r="M30" s="151">
        <f t="shared" si="4"/>
        <v>62.493518946881437</v>
      </c>
      <c r="O30" s="151">
        <f t="shared" si="5"/>
        <v>54.32837402209492</v>
      </c>
      <c r="P30" s="43">
        <v>38795279</v>
      </c>
      <c r="Q30" s="151">
        <f t="shared" si="6"/>
        <v>163.16305252975565</v>
      </c>
      <c r="S30" s="151">
        <f t="shared" si="7"/>
        <v>59.914285693953587</v>
      </c>
      <c r="T30" s="43">
        <v>57434118</v>
      </c>
      <c r="U30" s="151">
        <f t="shared" si="8"/>
        <v>241.55325734953948</v>
      </c>
      <c r="W30" s="151">
        <f t="shared" si="9"/>
        <v>204.203868310231</v>
      </c>
      <c r="X30" s="43">
        <v>0</v>
      </c>
      <c r="Y30" s="151">
        <f t="shared" si="10"/>
        <v>0</v>
      </c>
      <c r="AA30" s="151">
        <f t="shared" si="11"/>
        <v>0</v>
      </c>
      <c r="AB30" s="43">
        <f t="shared" si="12"/>
        <v>428264827</v>
      </c>
      <c r="AC30" s="43">
        <v>233553186</v>
      </c>
      <c r="AD30" s="151">
        <f t="shared" si="13"/>
        <v>54.534757765666328</v>
      </c>
      <c r="AE30" s="43">
        <v>124422318</v>
      </c>
      <c r="AF30" s="151">
        <f t="shared" si="14"/>
        <v>29.052658578473455</v>
      </c>
      <c r="AG30" s="43">
        <v>1676847</v>
      </c>
      <c r="AH30" s="151">
        <f t="shared" si="15"/>
        <v>0.39154441230822817</v>
      </c>
      <c r="AI30" s="43">
        <v>1109208</v>
      </c>
      <c r="AJ30" s="43">
        <v>28565</v>
      </c>
      <c r="AK30" s="43"/>
      <c r="AL30" s="195">
        <v>237770</v>
      </c>
      <c r="AM30" s="43">
        <f t="shared" si="16"/>
        <v>237770</v>
      </c>
      <c r="AN30" s="43">
        <f t="shared" si="17"/>
        <v>237770</v>
      </c>
      <c r="AO30" s="43">
        <f t="shared" si="18"/>
        <v>237770</v>
      </c>
      <c r="AP30" s="43">
        <f t="shared" si="19"/>
        <v>237770</v>
      </c>
      <c r="AQ30" s="43">
        <f t="shared" si="20"/>
        <v>237770</v>
      </c>
      <c r="AR30" s="43">
        <f t="shared" si="21"/>
        <v>0</v>
      </c>
    </row>
    <row r="31" spans="1:44" x14ac:dyDescent="0.2">
      <c r="A31" s="117">
        <v>25</v>
      </c>
      <c r="B31" s="117"/>
      <c r="C31" s="117" t="s">
        <v>60</v>
      </c>
      <c r="D31" s="51">
        <v>0</v>
      </c>
      <c r="E31" s="152">
        <f t="shared" si="0"/>
        <v>0</v>
      </c>
      <c r="F31" s="169"/>
      <c r="G31" s="152">
        <f t="shared" si="1"/>
        <v>0</v>
      </c>
      <c r="H31" s="51">
        <v>0</v>
      </c>
      <c r="I31" s="152">
        <f t="shared" si="2"/>
        <v>0</v>
      </c>
      <c r="J31" s="169"/>
      <c r="K31" s="152">
        <f t="shared" si="3"/>
        <v>0</v>
      </c>
      <c r="L31" s="51">
        <v>0</v>
      </c>
      <c r="M31" s="152">
        <f t="shared" si="4"/>
        <v>0</v>
      </c>
      <c r="N31" s="169"/>
      <c r="O31" s="152">
        <f t="shared" si="5"/>
        <v>0</v>
      </c>
      <c r="P31" s="51">
        <v>0</v>
      </c>
      <c r="Q31" s="152">
        <f t="shared" si="6"/>
        <v>0</v>
      </c>
      <c r="R31" s="169"/>
      <c r="S31" s="152">
        <f t="shared" si="7"/>
        <v>0</v>
      </c>
      <c r="T31" s="51">
        <v>0</v>
      </c>
      <c r="U31" s="152">
        <f t="shared" si="8"/>
        <v>0</v>
      </c>
      <c r="V31" s="169"/>
      <c r="W31" s="152">
        <f t="shared" si="9"/>
        <v>0</v>
      </c>
      <c r="X31" s="51">
        <v>0</v>
      </c>
      <c r="Y31" s="152">
        <f t="shared" si="10"/>
        <v>0</v>
      </c>
      <c r="Z31" s="169"/>
      <c r="AA31" s="152">
        <f t="shared" si="11"/>
        <v>0</v>
      </c>
      <c r="AB31" s="51">
        <f t="shared" si="12"/>
        <v>0</v>
      </c>
      <c r="AC31" s="51">
        <v>0</v>
      </c>
      <c r="AD31" s="152">
        <f t="shared" si="13"/>
        <v>0</v>
      </c>
      <c r="AE31" s="51">
        <v>0</v>
      </c>
      <c r="AF31" s="152">
        <f t="shared" si="14"/>
        <v>0</v>
      </c>
      <c r="AG31" s="51">
        <v>0</v>
      </c>
      <c r="AH31" s="152">
        <f t="shared" si="15"/>
        <v>0</v>
      </c>
      <c r="AI31" s="51">
        <v>0</v>
      </c>
      <c r="AJ31" s="51">
        <v>0</v>
      </c>
      <c r="AK31" s="51"/>
      <c r="AL31" s="196">
        <v>0</v>
      </c>
      <c r="AM31" s="51">
        <f t="shared" si="16"/>
        <v>0</v>
      </c>
      <c r="AN31" s="51">
        <f t="shared" si="17"/>
        <v>0</v>
      </c>
      <c r="AO31" s="51">
        <f t="shared" si="18"/>
        <v>0</v>
      </c>
      <c r="AP31" s="51">
        <f t="shared" si="19"/>
        <v>0</v>
      </c>
      <c r="AQ31" s="51">
        <f t="shared" si="20"/>
        <v>0</v>
      </c>
      <c r="AR31" s="51">
        <f t="shared" si="21"/>
        <v>0</v>
      </c>
    </row>
    <row r="32" spans="1:44" x14ac:dyDescent="0.2">
      <c r="A32" s="114">
        <v>26</v>
      </c>
      <c r="B32" s="114"/>
      <c r="C32" s="114" t="s">
        <v>62</v>
      </c>
      <c r="D32" s="43">
        <v>0</v>
      </c>
      <c r="E32" s="151">
        <f t="shared" si="0"/>
        <v>0</v>
      </c>
      <c r="G32" s="151">
        <f t="shared" si="1"/>
        <v>0</v>
      </c>
      <c r="H32" s="43">
        <v>0</v>
      </c>
      <c r="I32" s="151">
        <f t="shared" si="2"/>
        <v>0</v>
      </c>
      <c r="K32" s="151">
        <f t="shared" si="3"/>
        <v>0</v>
      </c>
      <c r="L32" s="43">
        <v>0</v>
      </c>
      <c r="M32" s="151">
        <f t="shared" si="4"/>
        <v>0</v>
      </c>
      <c r="O32" s="151">
        <f t="shared" si="5"/>
        <v>0</v>
      </c>
      <c r="P32" s="43">
        <v>0</v>
      </c>
      <c r="Q32" s="151">
        <f t="shared" si="6"/>
        <v>0</v>
      </c>
      <c r="S32" s="151">
        <f t="shared" si="7"/>
        <v>0</v>
      </c>
      <c r="T32" s="43">
        <v>0</v>
      </c>
      <c r="U32" s="151">
        <f t="shared" si="8"/>
        <v>0</v>
      </c>
      <c r="W32" s="151">
        <f t="shared" si="9"/>
        <v>0</v>
      </c>
      <c r="X32" s="43">
        <v>0</v>
      </c>
      <c r="Y32" s="151">
        <f t="shared" si="10"/>
        <v>0</v>
      </c>
      <c r="AA32" s="151">
        <f t="shared" si="11"/>
        <v>0</v>
      </c>
      <c r="AB32" s="43">
        <f t="shared" si="12"/>
        <v>0</v>
      </c>
      <c r="AC32" s="43">
        <v>0</v>
      </c>
      <c r="AD32" s="151">
        <f t="shared" si="13"/>
        <v>0</v>
      </c>
      <c r="AE32" s="43">
        <v>0</v>
      </c>
      <c r="AF32" s="151">
        <f t="shared" si="14"/>
        <v>0</v>
      </c>
      <c r="AG32" s="43">
        <v>0</v>
      </c>
      <c r="AH32" s="151">
        <f t="shared" si="15"/>
        <v>0</v>
      </c>
      <c r="AI32" s="43">
        <v>0</v>
      </c>
      <c r="AJ32" s="43">
        <v>0</v>
      </c>
      <c r="AK32" s="43"/>
      <c r="AL32" s="195">
        <v>0</v>
      </c>
      <c r="AM32" s="43">
        <f t="shared" si="16"/>
        <v>0</v>
      </c>
      <c r="AN32" s="43">
        <f t="shared" si="17"/>
        <v>0</v>
      </c>
      <c r="AO32" s="43">
        <f t="shared" si="18"/>
        <v>0</v>
      </c>
      <c r="AP32" s="43">
        <f t="shared" si="19"/>
        <v>0</v>
      </c>
      <c r="AQ32" s="43">
        <f t="shared" si="20"/>
        <v>0</v>
      </c>
      <c r="AR32" s="43">
        <f t="shared" si="21"/>
        <v>0</v>
      </c>
    </row>
    <row r="33" spans="1:44" x14ac:dyDescent="0.2">
      <c r="A33" s="117">
        <v>27</v>
      </c>
      <c r="B33" s="117"/>
      <c r="C33" s="117" t="s">
        <v>64</v>
      </c>
      <c r="D33" s="51">
        <v>21831399</v>
      </c>
      <c r="E33" s="152">
        <f t="shared" si="0"/>
        <v>1729.3567015209126</v>
      </c>
      <c r="F33" s="169"/>
      <c r="G33" s="152">
        <f t="shared" si="1"/>
        <v>103.82802906075084</v>
      </c>
      <c r="H33" s="51">
        <v>1925657</v>
      </c>
      <c r="I33" s="152">
        <f t="shared" si="2"/>
        <v>152.53936945500632</v>
      </c>
      <c r="J33" s="169"/>
      <c r="K33" s="152">
        <f t="shared" si="3"/>
        <v>110.72982421133825</v>
      </c>
      <c r="L33" s="51">
        <v>1155128</v>
      </c>
      <c r="M33" s="152">
        <f t="shared" si="4"/>
        <v>91.50253485424588</v>
      </c>
      <c r="N33" s="169"/>
      <c r="O33" s="152">
        <f t="shared" si="5"/>
        <v>79.5471917937071</v>
      </c>
      <c r="P33" s="51">
        <v>2992545</v>
      </c>
      <c r="Q33" s="152">
        <f t="shared" si="6"/>
        <v>237.05204372623575</v>
      </c>
      <c r="R33" s="169"/>
      <c r="S33" s="152">
        <f t="shared" si="7"/>
        <v>87.046691343060871</v>
      </c>
      <c r="T33" s="51">
        <v>2089988</v>
      </c>
      <c r="U33" s="152">
        <f t="shared" si="8"/>
        <v>165.55671736375157</v>
      </c>
      <c r="V33" s="169"/>
      <c r="W33" s="152">
        <f t="shared" si="9"/>
        <v>139.95804685631211</v>
      </c>
      <c r="X33" s="51">
        <v>0</v>
      </c>
      <c r="Y33" s="152">
        <f t="shared" si="10"/>
        <v>0</v>
      </c>
      <c r="Z33" s="169"/>
      <c r="AA33" s="152">
        <f t="shared" si="11"/>
        <v>0</v>
      </c>
      <c r="AB33" s="51">
        <f t="shared" si="12"/>
        <v>29994717</v>
      </c>
      <c r="AC33" s="51">
        <v>15142445</v>
      </c>
      <c r="AD33" s="152">
        <f t="shared" si="13"/>
        <v>50.483706847442498</v>
      </c>
      <c r="AE33" s="51">
        <v>1852978</v>
      </c>
      <c r="AF33" s="152">
        <f t="shared" si="14"/>
        <v>6.1776812229967035</v>
      </c>
      <c r="AG33" s="51">
        <v>479490</v>
      </c>
      <c r="AH33" s="152">
        <f t="shared" si="15"/>
        <v>1.5985815102039467</v>
      </c>
      <c r="AI33" s="51">
        <v>1859410</v>
      </c>
      <c r="AJ33" s="51">
        <v>2278</v>
      </c>
      <c r="AK33" s="51"/>
      <c r="AL33" s="196">
        <v>12624</v>
      </c>
      <c r="AM33" s="51">
        <f t="shared" si="16"/>
        <v>12624</v>
      </c>
      <c r="AN33" s="51">
        <f t="shared" si="17"/>
        <v>12624</v>
      </c>
      <c r="AO33" s="51">
        <f t="shared" si="18"/>
        <v>12624</v>
      </c>
      <c r="AP33" s="51">
        <f t="shared" si="19"/>
        <v>12624</v>
      </c>
      <c r="AQ33" s="51">
        <f t="shared" si="20"/>
        <v>12624</v>
      </c>
      <c r="AR33" s="51">
        <f t="shared" si="21"/>
        <v>0</v>
      </c>
    </row>
    <row r="34" spans="1:44" x14ac:dyDescent="0.2">
      <c r="A34" s="114">
        <v>28</v>
      </c>
      <c r="B34" s="114"/>
      <c r="C34" s="114" t="s">
        <v>66</v>
      </c>
      <c r="D34" s="43">
        <v>0</v>
      </c>
      <c r="E34" s="151">
        <f t="shared" si="0"/>
        <v>0</v>
      </c>
      <c r="G34" s="151">
        <f t="shared" si="1"/>
        <v>0</v>
      </c>
      <c r="H34" s="43">
        <v>0</v>
      </c>
      <c r="I34" s="151">
        <f t="shared" si="2"/>
        <v>0</v>
      </c>
      <c r="K34" s="151">
        <f t="shared" si="3"/>
        <v>0</v>
      </c>
      <c r="L34" s="43">
        <v>0</v>
      </c>
      <c r="M34" s="151">
        <f t="shared" si="4"/>
        <v>0</v>
      </c>
      <c r="O34" s="151">
        <f t="shared" si="5"/>
        <v>0</v>
      </c>
      <c r="P34" s="43">
        <v>0</v>
      </c>
      <c r="Q34" s="151">
        <f t="shared" si="6"/>
        <v>0</v>
      </c>
      <c r="S34" s="151">
        <f t="shared" si="7"/>
        <v>0</v>
      </c>
      <c r="T34" s="43">
        <v>0</v>
      </c>
      <c r="U34" s="151">
        <f t="shared" si="8"/>
        <v>0</v>
      </c>
      <c r="W34" s="151">
        <f t="shared" si="9"/>
        <v>0</v>
      </c>
      <c r="X34" s="43">
        <v>0</v>
      </c>
      <c r="Y34" s="151">
        <f t="shared" si="10"/>
        <v>0</v>
      </c>
      <c r="AA34" s="151">
        <f t="shared" si="11"/>
        <v>0</v>
      </c>
      <c r="AB34" s="43">
        <f t="shared" si="12"/>
        <v>0</v>
      </c>
      <c r="AC34" s="43">
        <v>0</v>
      </c>
      <c r="AD34" s="151">
        <f t="shared" si="13"/>
        <v>0</v>
      </c>
      <c r="AE34" s="43">
        <v>0</v>
      </c>
      <c r="AF34" s="151">
        <f t="shared" si="14"/>
        <v>0</v>
      </c>
      <c r="AG34" s="43">
        <v>0</v>
      </c>
      <c r="AH34" s="151">
        <f t="shared" si="15"/>
        <v>0</v>
      </c>
      <c r="AI34" s="43">
        <v>0</v>
      </c>
      <c r="AJ34" s="43">
        <v>0</v>
      </c>
      <c r="AK34" s="43"/>
      <c r="AL34" s="195">
        <v>0</v>
      </c>
      <c r="AM34" s="43">
        <f t="shared" si="16"/>
        <v>0</v>
      </c>
      <c r="AN34" s="43">
        <f t="shared" si="17"/>
        <v>0</v>
      </c>
      <c r="AO34" s="43">
        <f t="shared" si="18"/>
        <v>0</v>
      </c>
      <c r="AP34" s="43">
        <f t="shared" si="19"/>
        <v>0</v>
      </c>
      <c r="AQ34" s="43">
        <f t="shared" si="20"/>
        <v>0</v>
      </c>
      <c r="AR34" s="43">
        <f t="shared" si="21"/>
        <v>0</v>
      </c>
    </row>
    <row r="35" spans="1:44" x14ac:dyDescent="0.2">
      <c r="A35" s="117">
        <v>29</v>
      </c>
      <c r="B35" s="117"/>
      <c r="C35" s="117" t="s">
        <v>68</v>
      </c>
      <c r="D35" s="51">
        <v>31908568</v>
      </c>
      <c r="E35" s="152">
        <f t="shared" si="0"/>
        <v>1895.3708345708346</v>
      </c>
      <c r="F35" s="169"/>
      <c r="G35" s="152">
        <f t="shared" si="1"/>
        <v>113.79527307446031</v>
      </c>
      <c r="H35" s="51">
        <v>1434592</v>
      </c>
      <c r="I35" s="152">
        <f t="shared" si="2"/>
        <v>85.214850014850015</v>
      </c>
      <c r="J35" s="169"/>
      <c r="K35" s="152">
        <f t="shared" si="3"/>
        <v>61.858295311251631</v>
      </c>
      <c r="L35" s="51">
        <v>599224</v>
      </c>
      <c r="M35" s="152">
        <f t="shared" si="4"/>
        <v>35.593941193941191</v>
      </c>
      <c r="N35" s="169"/>
      <c r="O35" s="152">
        <f t="shared" si="5"/>
        <v>30.943383933117236</v>
      </c>
      <c r="P35" s="51">
        <v>2590299</v>
      </c>
      <c r="Q35" s="152">
        <f t="shared" si="6"/>
        <v>153.86391446391445</v>
      </c>
      <c r="R35" s="169"/>
      <c r="S35" s="152">
        <f t="shared" si="7"/>
        <v>56.499595872048459</v>
      </c>
      <c r="T35" s="51">
        <v>1251887</v>
      </c>
      <c r="U35" s="152">
        <f t="shared" si="8"/>
        <v>74.362162162162164</v>
      </c>
      <c r="V35" s="169"/>
      <c r="W35" s="152">
        <f t="shared" si="9"/>
        <v>62.864154000840912</v>
      </c>
      <c r="X35" s="51">
        <v>57819</v>
      </c>
      <c r="Y35" s="152">
        <f t="shared" si="10"/>
        <v>3.4344520344520344</v>
      </c>
      <c r="Z35" s="169"/>
      <c r="AA35" s="152">
        <f t="shared" si="11"/>
        <v>382.51999063216016</v>
      </c>
      <c r="AB35" s="51">
        <f t="shared" si="12"/>
        <v>37842389</v>
      </c>
      <c r="AC35" s="51">
        <v>28230631</v>
      </c>
      <c r="AD35" s="152">
        <f t="shared" si="13"/>
        <v>74.600551778060307</v>
      </c>
      <c r="AE35" s="51">
        <v>3827798</v>
      </c>
      <c r="AF35" s="152">
        <f t="shared" si="14"/>
        <v>10.115106633463336</v>
      </c>
      <c r="AG35" s="51">
        <v>0</v>
      </c>
      <c r="AH35" s="152">
        <f t="shared" si="15"/>
        <v>0</v>
      </c>
      <c r="AI35" s="51">
        <v>1828767</v>
      </c>
      <c r="AJ35" s="51">
        <v>3987</v>
      </c>
      <c r="AK35" s="51"/>
      <c r="AL35" s="196">
        <v>16835</v>
      </c>
      <c r="AM35" s="51">
        <f t="shared" si="16"/>
        <v>16835</v>
      </c>
      <c r="AN35" s="51">
        <f t="shared" si="17"/>
        <v>16835</v>
      </c>
      <c r="AO35" s="51">
        <f t="shared" si="18"/>
        <v>16835</v>
      </c>
      <c r="AP35" s="51">
        <f t="shared" si="19"/>
        <v>16835</v>
      </c>
      <c r="AQ35" s="51">
        <f t="shared" si="20"/>
        <v>16835</v>
      </c>
      <c r="AR35" s="51">
        <f t="shared" si="21"/>
        <v>16835</v>
      </c>
    </row>
    <row r="36" spans="1:44" x14ac:dyDescent="0.2">
      <c r="A36" s="114">
        <v>30</v>
      </c>
      <c r="B36" s="114"/>
      <c r="C36" s="114" t="s">
        <v>70</v>
      </c>
      <c r="D36" s="43">
        <v>340862407</v>
      </c>
      <c r="E36" s="151">
        <f t="shared" si="0"/>
        <v>1501.8148321121573</v>
      </c>
      <c r="G36" s="151">
        <f t="shared" si="1"/>
        <v>90.166750384852335</v>
      </c>
      <c r="H36" s="43">
        <v>34525545</v>
      </c>
      <c r="I36" s="151">
        <f t="shared" si="2"/>
        <v>152.11702582313728</v>
      </c>
      <c r="K36" s="151">
        <f t="shared" si="3"/>
        <v>110.4232408271226</v>
      </c>
      <c r="L36" s="43">
        <v>34710398</v>
      </c>
      <c r="M36" s="151">
        <f t="shared" si="4"/>
        <v>152.93147461965836</v>
      </c>
      <c r="O36" s="151">
        <f t="shared" si="5"/>
        <v>132.95008015070223</v>
      </c>
      <c r="P36" s="43">
        <v>55040194</v>
      </c>
      <c r="Q36" s="151">
        <f t="shared" si="6"/>
        <v>242.50306872805297</v>
      </c>
      <c r="S36" s="151">
        <f t="shared" si="7"/>
        <v>89.048334878285857</v>
      </c>
      <c r="T36" s="43">
        <v>17151521</v>
      </c>
      <c r="U36" s="151">
        <f t="shared" si="8"/>
        <v>75.568346940304096</v>
      </c>
      <c r="W36" s="151">
        <f t="shared" si="9"/>
        <v>63.883836369425495</v>
      </c>
      <c r="X36" s="43">
        <v>313415</v>
      </c>
      <c r="Y36" s="151">
        <f t="shared" si="10"/>
        <v>1.3808835645710611</v>
      </c>
      <c r="AA36" s="151">
        <f t="shared" si="11"/>
        <v>153.79908145029685</v>
      </c>
      <c r="AB36" s="43">
        <f t="shared" si="12"/>
        <v>482603480</v>
      </c>
      <c r="AC36" s="43">
        <v>161147868</v>
      </c>
      <c r="AD36" s="151">
        <f t="shared" si="13"/>
        <v>33.391360543027993</v>
      </c>
      <c r="AE36" s="43">
        <v>99620300</v>
      </c>
      <c r="AF36" s="151">
        <f t="shared" si="14"/>
        <v>20.64226722940332</v>
      </c>
      <c r="AG36" s="43">
        <v>8696834</v>
      </c>
      <c r="AH36" s="151">
        <f t="shared" si="15"/>
        <v>1.8020661599870769</v>
      </c>
      <c r="AI36" s="43">
        <v>782604</v>
      </c>
      <c r="AJ36" s="43">
        <v>28990</v>
      </c>
      <c r="AK36" s="43"/>
      <c r="AL36" s="195">
        <v>226967</v>
      </c>
      <c r="AM36" s="43">
        <f t="shared" si="16"/>
        <v>226967</v>
      </c>
      <c r="AN36" s="43">
        <f t="shared" si="17"/>
        <v>226967</v>
      </c>
      <c r="AO36" s="43">
        <f t="shared" si="18"/>
        <v>226967</v>
      </c>
      <c r="AP36" s="43">
        <f t="shared" si="19"/>
        <v>226967</v>
      </c>
      <c r="AQ36" s="43">
        <f t="shared" si="20"/>
        <v>226967</v>
      </c>
      <c r="AR36" s="43">
        <f t="shared" si="21"/>
        <v>226967</v>
      </c>
    </row>
    <row r="37" spans="1:44" x14ac:dyDescent="0.2">
      <c r="A37" s="117">
        <v>31</v>
      </c>
      <c r="B37" s="117"/>
      <c r="C37" s="117" t="s">
        <v>72</v>
      </c>
      <c r="D37" s="51">
        <v>189265143</v>
      </c>
      <c r="E37" s="152">
        <f t="shared" si="0"/>
        <v>1899.6039805688822</v>
      </c>
      <c r="F37" s="169"/>
      <c r="G37" s="152">
        <f t="shared" si="1"/>
        <v>114.04942492486639</v>
      </c>
      <c r="H37" s="51">
        <v>18893971</v>
      </c>
      <c r="I37" s="152">
        <f t="shared" si="2"/>
        <v>189.63376959672402</v>
      </c>
      <c r="J37" s="169"/>
      <c r="K37" s="152">
        <f t="shared" si="3"/>
        <v>137.65701305178376</v>
      </c>
      <c r="L37" s="51">
        <v>11731832</v>
      </c>
      <c r="M37" s="152">
        <f t="shared" si="4"/>
        <v>117.74928237348696</v>
      </c>
      <c r="N37" s="169"/>
      <c r="O37" s="152">
        <f t="shared" si="5"/>
        <v>102.36464774943353</v>
      </c>
      <c r="P37" s="51">
        <v>51674134</v>
      </c>
      <c r="Q37" s="152">
        <f t="shared" si="6"/>
        <v>518.63956079250056</v>
      </c>
      <c r="R37" s="169"/>
      <c r="S37" s="152">
        <f t="shared" si="7"/>
        <v>190.44703035230117</v>
      </c>
      <c r="T37" s="51">
        <v>14707999</v>
      </c>
      <c r="U37" s="152">
        <f t="shared" si="8"/>
        <v>147.62028022562578</v>
      </c>
      <c r="V37" s="169"/>
      <c r="W37" s="152">
        <f t="shared" si="9"/>
        <v>124.79497314123284</v>
      </c>
      <c r="X37" s="51">
        <v>0</v>
      </c>
      <c r="Y37" s="152">
        <f t="shared" si="10"/>
        <v>0</v>
      </c>
      <c r="Z37" s="169"/>
      <c r="AA37" s="152">
        <f t="shared" si="11"/>
        <v>0</v>
      </c>
      <c r="AB37" s="51">
        <f t="shared" si="12"/>
        <v>286273079</v>
      </c>
      <c r="AC37" s="51">
        <v>132785782</v>
      </c>
      <c r="AD37" s="152">
        <f t="shared" si="13"/>
        <v>46.38430636364518</v>
      </c>
      <c r="AE37" s="51">
        <v>65720274</v>
      </c>
      <c r="AF37" s="152">
        <f t="shared" si="14"/>
        <v>22.957196754082489</v>
      </c>
      <c r="AG37" s="51">
        <v>0</v>
      </c>
      <c r="AH37" s="152">
        <f t="shared" si="15"/>
        <v>0</v>
      </c>
      <c r="AI37" s="51">
        <v>2000023</v>
      </c>
      <c r="AJ37" s="51">
        <v>12050</v>
      </c>
      <c r="AK37" s="51"/>
      <c r="AL37" s="196">
        <v>99634</v>
      </c>
      <c r="AM37" s="51">
        <f t="shared" si="16"/>
        <v>99634</v>
      </c>
      <c r="AN37" s="51">
        <f t="shared" si="17"/>
        <v>99634</v>
      </c>
      <c r="AO37" s="51">
        <f t="shared" si="18"/>
        <v>99634</v>
      </c>
      <c r="AP37" s="51">
        <f t="shared" si="19"/>
        <v>99634</v>
      </c>
      <c r="AQ37" s="51">
        <f t="shared" si="20"/>
        <v>99634</v>
      </c>
      <c r="AR37" s="51">
        <f t="shared" si="21"/>
        <v>0</v>
      </c>
    </row>
    <row r="38" spans="1:44" x14ac:dyDescent="0.2">
      <c r="A38" s="114">
        <v>32</v>
      </c>
      <c r="B38" s="114"/>
      <c r="C38" s="114" t="s">
        <v>74</v>
      </c>
      <c r="D38" s="43">
        <v>42678741</v>
      </c>
      <c r="E38" s="151">
        <f t="shared" si="0"/>
        <v>1712.3551998074145</v>
      </c>
      <c r="G38" s="151">
        <f t="shared" si="1"/>
        <v>102.80728394065328</v>
      </c>
      <c r="H38" s="43">
        <v>3612986</v>
      </c>
      <c r="I38" s="151">
        <f t="shared" si="2"/>
        <v>144.96011876103356</v>
      </c>
      <c r="K38" s="151">
        <f t="shared" si="3"/>
        <v>105.22797180434496</v>
      </c>
      <c r="L38" s="43">
        <v>2228453</v>
      </c>
      <c r="M38" s="151">
        <f t="shared" si="4"/>
        <v>89.409926175573744</v>
      </c>
      <c r="O38" s="151">
        <f t="shared" si="5"/>
        <v>77.72799471707242</v>
      </c>
      <c r="P38" s="43">
        <v>4726007</v>
      </c>
      <c r="Q38" s="151">
        <f t="shared" si="6"/>
        <v>189.61671481303162</v>
      </c>
      <c r="S38" s="151">
        <f t="shared" si="7"/>
        <v>69.628202264633813</v>
      </c>
      <c r="T38" s="43">
        <v>3715931</v>
      </c>
      <c r="U38" s="151">
        <f t="shared" si="8"/>
        <v>149.09047504413417</v>
      </c>
      <c r="W38" s="151">
        <f t="shared" si="9"/>
        <v>126.03784385389991</v>
      </c>
      <c r="X38" s="43">
        <v>0</v>
      </c>
      <c r="Y38" s="151">
        <f t="shared" si="10"/>
        <v>0</v>
      </c>
      <c r="AA38" s="151">
        <f t="shared" si="11"/>
        <v>0</v>
      </c>
      <c r="AB38" s="43">
        <f t="shared" si="12"/>
        <v>56962118</v>
      </c>
      <c r="AC38" s="43">
        <v>26987513</v>
      </c>
      <c r="AD38" s="151">
        <f t="shared" si="13"/>
        <v>47.378001288505459</v>
      </c>
      <c r="AE38" s="43">
        <v>6029683</v>
      </c>
      <c r="AF38" s="151">
        <f t="shared" si="14"/>
        <v>10.585426265224198</v>
      </c>
      <c r="AG38" s="43">
        <v>0</v>
      </c>
      <c r="AH38" s="151">
        <f t="shared" si="15"/>
        <v>0</v>
      </c>
      <c r="AI38" s="43">
        <v>1827254</v>
      </c>
      <c r="AJ38" s="43">
        <v>0</v>
      </c>
      <c r="AK38" s="43"/>
      <c r="AL38" s="195">
        <v>24924</v>
      </c>
      <c r="AM38" s="43">
        <f t="shared" si="16"/>
        <v>24924</v>
      </c>
      <c r="AN38" s="43">
        <f t="shared" si="17"/>
        <v>24924</v>
      </c>
      <c r="AO38" s="43">
        <f t="shared" si="18"/>
        <v>24924</v>
      </c>
      <c r="AP38" s="43">
        <f t="shared" si="19"/>
        <v>24924</v>
      </c>
      <c r="AQ38" s="43">
        <f t="shared" si="20"/>
        <v>24924</v>
      </c>
      <c r="AR38" s="43">
        <f t="shared" si="21"/>
        <v>0</v>
      </c>
    </row>
    <row r="39" spans="1:44" x14ac:dyDescent="0.2">
      <c r="A39" s="117">
        <v>33</v>
      </c>
      <c r="B39" s="117"/>
      <c r="C39" s="117" t="s">
        <v>76</v>
      </c>
      <c r="D39" s="51">
        <v>34914930</v>
      </c>
      <c r="E39" s="152">
        <f t="shared" si="0"/>
        <v>1354.7095797928064</v>
      </c>
      <c r="F39" s="169"/>
      <c r="G39" s="152">
        <f t="shared" si="1"/>
        <v>81.334767717904583</v>
      </c>
      <c r="H39" s="51">
        <v>2753788</v>
      </c>
      <c r="I39" s="152">
        <f t="shared" si="2"/>
        <v>106.84778644317697</v>
      </c>
      <c r="J39" s="169"/>
      <c r="K39" s="152">
        <f t="shared" si="3"/>
        <v>77.561856014577202</v>
      </c>
      <c r="L39" s="51">
        <v>1968717</v>
      </c>
      <c r="M39" s="152">
        <f t="shared" si="4"/>
        <v>76.386800139681057</v>
      </c>
      <c r="N39" s="169"/>
      <c r="O39" s="152">
        <f t="shared" si="5"/>
        <v>66.406416509638674</v>
      </c>
      <c r="P39" s="51">
        <v>4677203</v>
      </c>
      <c r="Q39" s="152">
        <f t="shared" si="6"/>
        <v>181.47685562410274</v>
      </c>
      <c r="R39" s="169"/>
      <c r="S39" s="152">
        <f t="shared" si="7"/>
        <v>66.639205421337451</v>
      </c>
      <c r="T39" s="51">
        <v>2509265</v>
      </c>
      <c r="U39" s="152">
        <f t="shared" si="8"/>
        <v>97.360221937686731</v>
      </c>
      <c r="V39" s="169"/>
      <c r="W39" s="152">
        <f t="shared" si="9"/>
        <v>82.306213368296568</v>
      </c>
      <c r="X39" s="51">
        <v>50048</v>
      </c>
      <c r="Y39" s="152">
        <f t="shared" si="10"/>
        <v>1.9418771582664027</v>
      </c>
      <c r="Z39" s="169"/>
      <c r="AA39" s="152">
        <f t="shared" si="11"/>
        <v>216.28103258905603</v>
      </c>
      <c r="AB39" s="51">
        <f t="shared" si="12"/>
        <v>46873951</v>
      </c>
      <c r="AC39" s="51">
        <v>22657021</v>
      </c>
      <c r="AD39" s="152">
        <f t="shared" si="13"/>
        <v>48.336059829904251</v>
      </c>
      <c r="AE39" s="51">
        <v>7035138</v>
      </c>
      <c r="AF39" s="152">
        <f t="shared" si="14"/>
        <v>15.008630273134004</v>
      </c>
      <c r="AG39" s="51">
        <v>0</v>
      </c>
      <c r="AH39" s="152">
        <f t="shared" si="15"/>
        <v>0</v>
      </c>
      <c r="AI39" s="51">
        <v>406610</v>
      </c>
      <c r="AJ39" s="51">
        <v>16257</v>
      </c>
      <c r="AK39" s="51"/>
      <c r="AL39" s="196">
        <v>25773</v>
      </c>
      <c r="AM39" s="51">
        <f t="shared" si="16"/>
        <v>25773</v>
      </c>
      <c r="AN39" s="51">
        <f t="shared" si="17"/>
        <v>25773</v>
      </c>
      <c r="AO39" s="51">
        <f t="shared" si="18"/>
        <v>25773</v>
      </c>
      <c r="AP39" s="51">
        <f t="shared" si="19"/>
        <v>25773</v>
      </c>
      <c r="AQ39" s="51">
        <f t="shared" si="20"/>
        <v>25773</v>
      </c>
      <c r="AR39" s="51">
        <f t="shared" si="21"/>
        <v>25773</v>
      </c>
    </row>
    <row r="40" spans="1:44" x14ac:dyDescent="0.2">
      <c r="A40" s="114">
        <v>34</v>
      </c>
      <c r="B40" s="114"/>
      <c r="C40" s="114" t="s">
        <v>78</v>
      </c>
      <c r="D40" s="43">
        <v>143899771</v>
      </c>
      <c r="E40" s="151">
        <f t="shared" si="0"/>
        <v>1450.9096784601579</v>
      </c>
      <c r="G40" s="151">
        <f t="shared" si="1"/>
        <v>87.110479941586661</v>
      </c>
      <c r="H40" s="43">
        <v>8777119</v>
      </c>
      <c r="I40" s="151">
        <f t="shared" si="2"/>
        <v>88.497756581534404</v>
      </c>
      <c r="K40" s="151">
        <f t="shared" si="3"/>
        <v>64.24138938283447</v>
      </c>
      <c r="L40" s="43">
        <v>11498129</v>
      </c>
      <c r="M40" s="151">
        <f t="shared" si="4"/>
        <v>115.93310075721675</v>
      </c>
      <c r="O40" s="151">
        <f t="shared" si="5"/>
        <v>100.78576091759021</v>
      </c>
      <c r="P40" s="43">
        <v>48492736</v>
      </c>
      <c r="Q40" s="151">
        <f t="shared" si="6"/>
        <v>488.94157029209811</v>
      </c>
      <c r="S40" s="151">
        <f t="shared" si="7"/>
        <v>179.54178029850644</v>
      </c>
      <c r="T40" s="43">
        <v>18585946</v>
      </c>
      <c r="U40" s="151">
        <f t="shared" si="8"/>
        <v>187.39799755996734</v>
      </c>
      <c r="W40" s="151">
        <f t="shared" si="9"/>
        <v>158.4221899353721</v>
      </c>
      <c r="X40" s="43">
        <v>30000</v>
      </c>
      <c r="Y40" s="151">
        <f t="shared" si="10"/>
        <v>0.30248338862057494</v>
      </c>
      <c r="AA40" s="151">
        <f t="shared" si="11"/>
        <v>33.689782771995311</v>
      </c>
      <c r="AB40" s="43">
        <f t="shared" si="12"/>
        <v>231283701</v>
      </c>
      <c r="AC40" s="43">
        <v>112907457</v>
      </c>
      <c r="AD40" s="151">
        <f t="shared" si="13"/>
        <v>48.817731864295958</v>
      </c>
      <c r="AE40" s="43">
        <v>37348004</v>
      </c>
      <c r="AF40" s="151">
        <f t="shared" si="14"/>
        <v>16.148134883054297</v>
      </c>
      <c r="AG40" s="43">
        <v>0</v>
      </c>
      <c r="AH40" s="151">
        <f t="shared" si="15"/>
        <v>0</v>
      </c>
      <c r="AI40" s="43">
        <v>3725566</v>
      </c>
      <c r="AJ40" s="43">
        <v>19952</v>
      </c>
      <c r="AK40" s="43"/>
      <c r="AL40" s="195">
        <v>99179</v>
      </c>
      <c r="AM40" s="43">
        <f t="shared" si="16"/>
        <v>99179</v>
      </c>
      <c r="AN40" s="43">
        <f t="shared" si="17"/>
        <v>99179</v>
      </c>
      <c r="AO40" s="43">
        <f t="shared" si="18"/>
        <v>99179</v>
      </c>
      <c r="AP40" s="43">
        <f t="shared" si="19"/>
        <v>99179</v>
      </c>
      <c r="AQ40" s="43">
        <f t="shared" si="20"/>
        <v>99179</v>
      </c>
      <c r="AR40" s="43">
        <f t="shared" si="21"/>
        <v>99179</v>
      </c>
    </row>
    <row r="41" spans="1:44" x14ac:dyDescent="0.2">
      <c r="A41" s="117">
        <v>35</v>
      </c>
      <c r="B41" s="117"/>
      <c r="C41" s="117" t="s">
        <v>80</v>
      </c>
      <c r="D41" s="51">
        <v>762582894</v>
      </c>
      <c r="E41" s="152">
        <f t="shared" si="0"/>
        <v>1674.5894001778715</v>
      </c>
      <c r="F41" s="169"/>
      <c r="G41" s="152">
        <f t="shared" si="1"/>
        <v>100.53988095896062</v>
      </c>
      <c r="H41" s="51">
        <v>42330491</v>
      </c>
      <c r="I41" s="152">
        <f t="shared" si="2"/>
        <v>92.955391591730077</v>
      </c>
      <c r="J41" s="169"/>
      <c r="K41" s="152">
        <f t="shared" si="3"/>
        <v>67.477230351895685</v>
      </c>
      <c r="L41" s="51">
        <v>53348281</v>
      </c>
      <c r="M41" s="152">
        <f t="shared" si="4"/>
        <v>117.14984244101146</v>
      </c>
      <c r="N41" s="169"/>
      <c r="O41" s="152">
        <f t="shared" si="5"/>
        <v>101.84352816128887</v>
      </c>
      <c r="P41" s="51">
        <v>120756779</v>
      </c>
      <c r="Q41" s="152">
        <f t="shared" si="6"/>
        <v>265.17513532505461</v>
      </c>
      <c r="R41" s="169"/>
      <c r="S41" s="152">
        <f t="shared" si="7"/>
        <v>97.37363067475529</v>
      </c>
      <c r="T41" s="51">
        <v>38631302</v>
      </c>
      <c r="U41" s="152">
        <f t="shared" si="8"/>
        <v>84.832179364713369</v>
      </c>
      <c r="V41" s="169"/>
      <c r="W41" s="152">
        <f t="shared" si="9"/>
        <v>71.715278748630183</v>
      </c>
      <c r="X41" s="51">
        <v>0</v>
      </c>
      <c r="Y41" s="152">
        <f t="shared" si="10"/>
        <v>0</v>
      </c>
      <c r="Z41" s="169"/>
      <c r="AA41" s="152">
        <f t="shared" si="11"/>
        <v>0</v>
      </c>
      <c r="AB41" s="51">
        <f t="shared" si="12"/>
        <v>1017649747</v>
      </c>
      <c r="AC41" s="51">
        <v>459247402</v>
      </c>
      <c r="AD41" s="152">
        <f t="shared" si="13"/>
        <v>45.128238212985082</v>
      </c>
      <c r="AE41" s="51">
        <v>116036955</v>
      </c>
      <c r="AF41" s="152">
        <f t="shared" si="14"/>
        <v>11.402445226569688</v>
      </c>
      <c r="AG41" s="51">
        <v>16557966</v>
      </c>
      <c r="AH41" s="152">
        <f t="shared" si="15"/>
        <v>1.6270790661337433</v>
      </c>
      <c r="AI41" s="51">
        <v>9743546</v>
      </c>
      <c r="AJ41" s="51">
        <v>25228</v>
      </c>
      <c r="AK41" s="51"/>
      <c r="AL41" s="196">
        <v>455385</v>
      </c>
      <c r="AM41" s="51">
        <f t="shared" si="16"/>
        <v>455385</v>
      </c>
      <c r="AN41" s="51">
        <f t="shared" si="17"/>
        <v>455385</v>
      </c>
      <c r="AO41" s="51">
        <f t="shared" si="18"/>
        <v>455385</v>
      </c>
      <c r="AP41" s="51">
        <f t="shared" si="19"/>
        <v>455385</v>
      </c>
      <c r="AQ41" s="51">
        <f t="shared" si="20"/>
        <v>455385</v>
      </c>
      <c r="AR41" s="51">
        <f t="shared" si="21"/>
        <v>0</v>
      </c>
    </row>
    <row r="42" spans="1:44" x14ac:dyDescent="0.2">
      <c r="A42" s="114">
        <v>36</v>
      </c>
      <c r="B42" s="114"/>
      <c r="C42" s="114" t="s">
        <v>82</v>
      </c>
      <c r="D42" s="43">
        <v>37492684</v>
      </c>
      <c r="E42" s="151">
        <f t="shared" si="0"/>
        <v>1663.6058037893242</v>
      </c>
      <c r="G42" s="151">
        <f t="shared" si="1"/>
        <v>99.880442010351189</v>
      </c>
      <c r="H42" s="43">
        <v>3783786</v>
      </c>
      <c r="I42" s="151">
        <f t="shared" si="2"/>
        <v>167.89217730842614</v>
      </c>
      <c r="K42" s="151">
        <f t="shared" si="3"/>
        <v>121.87457799413839</v>
      </c>
      <c r="L42" s="43">
        <v>2707861</v>
      </c>
      <c r="M42" s="151">
        <f t="shared" si="4"/>
        <v>120.15179482628567</v>
      </c>
      <c r="O42" s="151">
        <f t="shared" si="5"/>
        <v>104.45325785377622</v>
      </c>
      <c r="P42" s="43">
        <v>6867310</v>
      </c>
      <c r="Q42" s="151">
        <f t="shared" si="6"/>
        <v>304.71269467985979</v>
      </c>
      <c r="S42" s="151">
        <f t="shared" si="7"/>
        <v>111.89201942819838</v>
      </c>
      <c r="T42" s="43">
        <v>3126050</v>
      </c>
      <c r="U42" s="151">
        <f t="shared" si="8"/>
        <v>138.70745884545414</v>
      </c>
      <c r="W42" s="151">
        <f t="shared" si="9"/>
        <v>117.26026786191011</v>
      </c>
      <c r="X42" s="43">
        <v>35346</v>
      </c>
      <c r="Y42" s="151">
        <f t="shared" si="10"/>
        <v>1.5683542618804633</v>
      </c>
      <c r="AA42" s="151">
        <f t="shared" si="11"/>
        <v>174.67906133041726</v>
      </c>
      <c r="AB42" s="43">
        <f t="shared" si="12"/>
        <v>54013037</v>
      </c>
      <c r="AC42" s="43">
        <v>25457112</v>
      </c>
      <c r="AD42" s="151">
        <f t="shared" si="13"/>
        <v>47.131421252983799</v>
      </c>
      <c r="AE42" s="43">
        <v>11051513</v>
      </c>
      <c r="AF42" s="151">
        <f t="shared" si="14"/>
        <v>20.460825041184037</v>
      </c>
      <c r="AG42" s="43">
        <v>0</v>
      </c>
      <c r="AH42" s="151">
        <f t="shared" si="15"/>
        <v>0</v>
      </c>
      <c r="AI42" s="43">
        <v>673713</v>
      </c>
      <c r="AJ42" s="43">
        <v>13420</v>
      </c>
      <c r="AK42" s="43"/>
      <c r="AL42" s="195">
        <v>22537</v>
      </c>
      <c r="AM42" s="43">
        <f t="shared" si="16"/>
        <v>22537</v>
      </c>
      <c r="AN42" s="43">
        <f t="shared" si="17"/>
        <v>22537</v>
      </c>
      <c r="AO42" s="43">
        <f t="shared" si="18"/>
        <v>22537</v>
      </c>
      <c r="AP42" s="43">
        <f t="shared" si="19"/>
        <v>22537</v>
      </c>
      <c r="AQ42" s="43">
        <f t="shared" si="20"/>
        <v>22537</v>
      </c>
      <c r="AR42" s="43">
        <f t="shared" si="21"/>
        <v>22537</v>
      </c>
    </row>
    <row r="43" spans="1:44" x14ac:dyDescent="0.2">
      <c r="A43" s="117">
        <v>37</v>
      </c>
      <c r="B43" s="117"/>
      <c r="C43" s="117" t="s">
        <v>84</v>
      </c>
      <c r="D43" s="51">
        <v>10159334</v>
      </c>
      <c r="E43" s="152">
        <f t="shared" si="0"/>
        <v>626.19169132149898</v>
      </c>
      <c r="F43" s="169"/>
      <c r="G43" s="152">
        <f t="shared" si="1"/>
        <v>37.595626782461736</v>
      </c>
      <c r="H43" s="51">
        <v>1060327</v>
      </c>
      <c r="I43" s="152">
        <f t="shared" si="2"/>
        <v>65.355461045364891</v>
      </c>
      <c r="J43" s="169"/>
      <c r="K43" s="152">
        <f t="shared" si="3"/>
        <v>47.442170101134565</v>
      </c>
      <c r="L43" s="51">
        <v>1001965</v>
      </c>
      <c r="M43" s="152">
        <f t="shared" si="4"/>
        <v>61.758197731755423</v>
      </c>
      <c r="N43" s="169"/>
      <c r="O43" s="152">
        <f t="shared" si="5"/>
        <v>53.689126838147686</v>
      </c>
      <c r="P43" s="51">
        <v>1644871</v>
      </c>
      <c r="Q43" s="152">
        <f t="shared" si="6"/>
        <v>101.38504684418146</v>
      </c>
      <c r="R43" s="169"/>
      <c r="S43" s="152">
        <f t="shared" si="7"/>
        <v>37.229094255939955</v>
      </c>
      <c r="T43" s="51">
        <v>471277</v>
      </c>
      <c r="U43" s="152">
        <f t="shared" si="8"/>
        <v>29.048138560157792</v>
      </c>
      <c r="V43" s="169"/>
      <c r="W43" s="152">
        <f t="shared" si="9"/>
        <v>24.55666434095021</v>
      </c>
      <c r="X43" s="51">
        <v>0</v>
      </c>
      <c r="Y43" s="152">
        <f t="shared" si="10"/>
        <v>0</v>
      </c>
      <c r="Z43" s="169"/>
      <c r="AA43" s="152">
        <f t="shared" si="11"/>
        <v>0</v>
      </c>
      <c r="AB43" s="51">
        <f t="shared" si="12"/>
        <v>14337774</v>
      </c>
      <c r="AC43" s="51">
        <v>5121460</v>
      </c>
      <c r="AD43" s="152">
        <f t="shared" si="13"/>
        <v>35.720049709250546</v>
      </c>
      <c r="AE43" s="51">
        <v>1296093</v>
      </c>
      <c r="AF43" s="152">
        <f t="shared" si="14"/>
        <v>9.0397086744427693</v>
      </c>
      <c r="AG43" s="51">
        <v>14464</v>
      </c>
      <c r="AH43" s="152">
        <f t="shared" si="15"/>
        <v>0.10088037375955292</v>
      </c>
      <c r="AI43" s="51">
        <v>301045</v>
      </c>
      <c r="AJ43" s="51">
        <v>0</v>
      </c>
      <c r="AK43" s="51"/>
      <c r="AL43" s="196">
        <v>16224</v>
      </c>
      <c r="AM43" s="51">
        <f t="shared" si="16"/>
        <v>16224</v>
      </c>
      <c r="AN43" s="51">
        <f t="shared" si="17"/>
        <v>16224</v>
      </c>
      <c r="AO43" s="51">
        <f t="shared" si="18"/>
        <v>16224</v>
      </c>
      <c r="AP43" s="51">
        <f t="shared" si="19"/>
        <v>16224</v>
      </c>
      <c r="AQ43" s="51">
        <f t="shared" si="20"/>
        <v>16224</v>
      </c>
      <c r="AR43" s="51">
        <f t="shared" si="21"/>
        <v>0</v>
      </c>
    </row>
    <row r="44" spans="1:44" x14ac:dyDescent="0.2">
      <c r="A44" s="114">
        <v>38</v>
      </c>
      <c r="B44" s="114"/>
      <c r="C44" s="114" t="s">
        <v>86</v>
      </c>
      <c r="D44" s="110">
        <v>70399537</v>
      </c>
      <c r="E44" s="151">
        <f t="shared" si="0"/>
        <v>2477.3740014779887</v>
      </c>
      <c r="G44" s="151">
        <f t="shared" si="1"/>
        <v>148.73788593966063</v>
      </c>
      <c r="H44" s="110">
        <v>4060766</v>
      </c>
      <c r="I44" s="151">
        <f t="shared" si="2"/>
        <v>142.899180068269</v>
      </c>
      <c r="K44" s="151">
        <f t="shared" si="3"/>
        <v>103.73191619604196</v>
      </c>
      <c r="L44" s="110">
        <v>3596722</v>
      </c>
      <c r="M44" s="151">
        <f t="shared" si="4"/>
        <v>126.5693774853081</v>
      </c>
      <c r="O44" s="151">
        <f t="shared" si="5"/>
        <v>110.03234568388281</v>
      </c>
      <c r="P44" s="110">
        <v>2091607</v>
      </c>
      <c r="Q44" s="151">
        <f t="shared" si="6"/>
        <v>73.604075025512898</v>
      </c>
      <c r="S44" s="151">
        <f t="shared" si="7"/>
        <v>27.027783011803759</v>
      </c>
      <c r="T44" s="110">
        <v>3839348</v>
      </c>
      <c r="U44" s="151">
        <f t="shared" si="8"/>
        <v>135.10743568990392</v>
      </c>
      <c r="W44" s="151">
        <f t="shared" si="9"/>
        <v>114.21688661159652</v>
      </c>
      <c r="X44" s="110">
        <v>62126</v>
      </c>
      <c r="Y44" s="151">
        <f t="shared" si="10"/>
        <v>2.1862265545272197</v>
      </c>
      <c r="AA44" s="151">
        <f t="shared" si="11"/>
        <v>243.49600832057021</v>
      </c>
      <c r="AB44" s="110">
        <f t="shared" si="12"/>
        <v>84050106</v>
      </c>
      <c r="AC44" s="110">
        <v>33024658</v>
      </c>
      <c r="AD44" s="151">
        <f t="shared" si="13"/>
        <v>39.291631589375989</v>
      </c>
      <c r="AE44" s="110">
        <v>9663934</v>
      </c>
      <c r="AF44" s="151">
        <f t="shared" si="14"/>
        <v>11.49782488079194</v>
      </c>
      <c r="AG44" s="110">
        <v>4060687</v>
      </c>
      <c r="AH44" s="151">
        <f t="shared" si="15"/>
        <v>4.8312693383158845</v>
      </c>
      <c r="AI44" s="110">
        <v>662667</v>
      </c>
      <c r="AJ44" s="110">
        <v>8466</v>
      </c>
      <c r="AK44" s="110"/>
      <c r="AL44" s="195">
        <v>28417</v>
      </c>
      <c r="AM44" s="110">
        <f t="shared" si="16"/>
        <v>28417</v>
      </c>
      <c r="AN44" s="110">
        <f t="shared" si="17"/>
        <v>28417</v>
      </c>
      <c r="AO44" s="110">
        <f t="shared" si="18"/>
        <v>28417</v>
      </c>
      <c r="AP44" s="110">
        <f t="shared" si="19"/>
        <v>28417</v>
      </c>
      <c r="AQ44" s="110">
        <f t="shared" si="20"/>
        <v>28417</v>
      </c>
      <c r="AR44" s="110">
        <f t="shared" si="21"/>
        <v>28417</v>
      </c>
    </row>
    <row r="45" spans="1:44" ht="13.5" thickBot="1" x14ac:dyDescent="0.25">
      <c r="A45" s="129">
        <f>A44</f>
        <v>38</v>
      </c>
      <c r="B45" s="129"/>
      <c r="C45" s="229" t="s">
        <v>255</v>
      </c>
      <c r="D45" s="153">
        <f>SUM(D7:D44)</f>
        <v>4024419185</v>
      </c>
      <c r="E45" s="154">
        <f>IFERROR(IF(D45=0,0,IF(ISNONTEXT(F45),D45/$AL45,D45/AM45)),0)</f>
        <v>1665.5971582673965</v>
      </c>
      <c r="F45" s="170"/>
      <c r="G45" s="155">
        <f t="shared" si="1"/>
        <v>100</v>
      </c>
      <c r="H45" s="153">
        <f>SUM(H7:H44)</f>
        <v>332851544</v>
      </c>
      <c r="I45" s="154">
        <f>IFERROR(IF(H45=0,0,IF(ISNONTEXT(J45),H45/$AL45,H45/AN45)),0)</f>
        <v>137.75816094846374</v>
      </c>
      <c r="J45" s="170"/>
      <c r="K45" s="155">
        <f t="shared" si="3"/>
        <v>100</v>
      </c>
      <c r="L45" s="153">
        <f>SUM(L7:L44)</f>
        <v>277933894</v>
      </c>
      <c r="M45" s="154">
        <f>IFERROR(IF(L45=0,0,IF(ISNONTEXT(N45),L45/$AL45,L45/AO45)),0)</f>
        <v>115.02924589914254</v>
      </c>
      <c r="N45" s="170"/>
      <c r="O45" s="155">
        <f t="shared" si="5"/>
        <v>100</v>
      </c>
      <c r="P45" s="153">
        <f>SUM(P7:P44)</f>
        <v>657998154</v>
      </c>
      <c r="Q45" s="154">
        <f>IFERROR(IF(P45=0,0,IF(ISNONTEXT(R45),P45/$AL45,P45/AP45)),0)</f>
        <v>272.32746020407234</v>
      </c>
      <c r="R45" s="170"/>
      <c r="S45" s="155">
        <f t="shared" si="7"/>
        <v>100</v>
      </c>
      <c r="T45" s="153">
        <f>SUM(T7:T44)</f>
        <v>285813128</v>
      </c>
      <c r="U45" s="154">
        <f>IFERROR(IF(T45=0,0,IF(ISNONTEXT(V45),T45/$AL45,T45/AQ45)),0)</f>
        <v>118.29024560032646</v>
      </c>
      <c r="V45" s="170"/>
      <c r="W45" s="155">
        <f t="shared" si="9"/>
        <v>100</v>
      </c>
      <c r="X45" s="153">
        <f>SUM(X7:X44)</f>
        <v>976629</v>
      </c>
      <c r="Y45" s="154">
        <f>IF(X45=0,0,IF(ISNONTEXT(Z45),X45/$AL45,X45/AR45))</f>
        <v>0.89784903235414981</v>
      </c>
      <c r="Z45" s="170" t="s">
        <v>352</v>
      </c>
      <c r="AA45" s="155">
        <f t="shared" si="11"/>
        <v>100</v>
      </c>
      <c r="AB45" s="153">
        <f t="shared" si="12"/>
        <v>5579992534</v>
      </c>
      <c r="AC45" s="153">
        <f>SUM(AC7:AC44)</f>
        <v>2515488719</v>
      </c>
      <c r="AD45" s="155">
        <f t="shared" si="13"/>
        <v>45.080503310221815</v>
      </c>
      <c r="AE45" s="153">
        <f>SUM(AE7:AE44)</f>
        <v>881937624</v>
      </c>
      <c r="AF45" s="155">
        <f t="shared" si="14"/>
        <v>15.805354910892429</v>
      </c>
      <c r="AG45" s="153">
        <f>SUM(AG7:AG44)</f>
        <v>48880476</v>
      </c>
      <c r="AH45" s="155">
        <f t="shared" si="15"/>
        <v>0.87599536562390679</v>
      </c>
      <c r="AI45" s="153">
        <f>SUM(AI7:AI44)</f>
        <v>72707346</v>
      </c>
      <c r="AJ45" s="153">
        <f>SUM(AJ7:AJ44)</f>
        <v>256815</v>
      </c>
      <c r="AK45" s="153"/>
      <c r="AL45" s="198">
        <f t="shared" ref="AL45:AR45" si="22">SUM(AL7:AL44)</f>
        <v>2416202</v>
      </c>
      <c r="AM45" s="156">
        <f t="shared" si="22"/>
        <v>2416202</v>
      </c>
      <c r="AN45" s="156">
        <f t="shared" si="22"/>
        <v>2410552</v>
      </c>
      <c r="AO45" s="156">
        <f t="shared" si="22"/>
        <v>2403288</v>
      </c>
      <c r="AP45" s="156">
        <f t="shared" si="22"/>
        <v>2410552</v>
      </c>
      <c r="AQ45" s="156">
        <f t="shared" si="22"/>
        <v>2410552</v>
      </c>
      <c r="AR45" s="156">
        <f t="shared" si="22"/>
        <v>1087743</v>
      </c>
    </row>
    <row r="46" spans="1:44" ht="13.5" thickBot="1" x14ac:dyDescent="0.25"/>
    <row r="47" spans="1:44" x14ac:dyDescent="0.2">
      <c r="A47" s="223" t="s">
        <v>501</v>
      </c>
      <c r="B47" s="224"/>
      <c r="C47" s="224"/>
      <c r="D47" s="224"/>
      <c r="E47" s="224"/>
      <c r="F47" s="225"/>
      <c r="G47" s="224"/>
      <c r="H47" s="224"/>
      <c r="I47" s="224"/>
      <c r="J47" s="225"/>
      <c r="K47" s="224"/>
      <c r="L47" s="224"/>
      <c r="M47" s="224"/>
      <c r="N47" s="225"/>
      <c r="O47" s="224"/>
      <c r="P47" s="224"/>
      <c r="Q47" s="224"/>
      <c r="R47" s="225"/>
      <c r="S47" s="226"/>
    </row>
    <row r="48" spans="1:44" ht="59.25" customHeight="1" thickBot="1" x14ac:dyDescent="0.25">
      <c r="A48" s="424" t="s">
        <v>388</v>
      </c>
      <c r="B48" s="425"/>
      <c r="C48" s="425"/>
      <c r="D48" s="425"/>
      <c r="E48" s="425"/>
      <c r="F48" s="425"/>
      <c r="G48" s="425"/>
      <c r="H48" s="425"/>
      <c r="I48" s="425"/>
      <c r="J48" s="425"/>
      <c r="K48" s="425"/>
      <c r="L48" s="425"/>
      <c r="M48" s="425"/>
      <c r="N48" s="425"/>
      <c r="O48" s="425"/>
      <c r="P48" s="425"/>
      <c r="Q48" s="425"/>
      <c r="R48" s="425"/>
      <c r="S48" s="426"/>
    </row>
    <row r="49" spans="1:44" x14ac:dyDescent="0.2">
      <c r="C49" s="197"/>
      <c r="D49" s="197"/>
      <c r="E49" s="197"/>
      <c r="F49" s="221"/>
      <c r="G49" s="197"/>
      <c r="H49" s="197"/>
      <c r="I49" s="197"/>
      <c r="J49" s="221"/>
      <c r="K49" s="197"/>
      <c r="L49" s="197"/>
      <c r="M49" s="197"/>
      <c r="N49" s="221"/>
      <c r="O49" s="197"/>
    </row>
    <row r="50" spans="1:44" x14ac:dyDescent="0.2">
      <c r="C50" s="197"/>
      <c r="D50" s="197"/>
      <c r="E50" s="197"/>
      <c r="F50" s="221"/>
      <c r="G50" s="197"/>
      <c r="H50" s="197"/>
      <c r="I50" s="197"/>
      <c r="J50" s="221"/>
      <c r="K50" s="197"/>
      <c r="L50" s="197"/>
      <c r="M50" s="197"/>
      <c r="N50" s="221"/>
      <c r="O50" s="197"/>
    </row>
    <row r="51" spans="1:44" s="353" customFormat="1" ht="15.75" x14ac:dyDescent="0.25">
      <c r="A51" s="319" t="str">
        <f>A1</f>
        <v>COMPARATIVE REPORT</v>
      </c>
      <c r="B51" s="319"/>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row>
    <row r="52" spans="1:44" s="353" customFormat="1" ht="15.75" x14ac:dyDescent="0.25">
      <c r="A52" s="321" t="str">
        <f>A2</f>
        <v>EXHIBIT C6: EDUCATION EXPENDITURES BY ACTIVITY</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1"/>
      <c r="AA52" s="321"/>
      <c r="AB52" s="321"/>
      <c r="AC52" s="321"/>
      <c r="AD52" s="321"/>
      <c r="AE52" s="321"/>
      <c r="AF52" s="321"/>
      <c r="AG52" s="321"/>
      <c r="AH52" s="321"/>
      <c r="AI52" s="321"/>
    </row>
    <row r="53" spans="1:44" s="353" customFormat="1" ht="15.75" x14ac:dyDescent="0.25">
      <c r="A53" s="321" t="str">
        <f>A3</f>
        <v>FOR THE YEAR ENDED JUNE 30, 2023</v>
      </c>
      <c r="B53" s="321"/>
      <c r="C53" s="321"/>
      <c r="D53" s="321"/>
      <c r="E53" s="321"/>
      <c r="F53" s="321"/>
      <c r="G53" s="321"/>
      <c r="H53" s="321"/>
      <c r="I53" s="321"/>
      <c r="J53" s="321"/>
      <c r="K53" s="321"/>
      <c r="L53" s="321"/>
      <c r="M53" s="321"/>
      <c r="N53" s="321"/>
      <c r="O53" s="321"/>
      <c r="P53" s="321"/>
      <c r="Q53" s="321"/>
      <c r="R53" s="321"/>
      <c r="S53" s="321"/>
      <c r="T53" s="321"/>
      <c r="U53" s="321"/>
      <c r="V53" s="321"/>
      <c r="W53" s="321"/>
      <c r="X53" s="321"/>
      <c r="Y53" s="321"/>
      <c r="Z53" s="321"/>
      <c r="AA53" s="321"/>
      <c r="AB53" s="321"/>
      <c r="AC53" s="321"/>
      <c r="AD53" s="321"/>
      <c r="AE53" s="321"/>
      <c r="AF53" s="321"/>
      <c r="AG53" s="321"/>
      <c r="AH53" s="321"/>
      <c r="AI53" s="321"/>
    </row>
    <row r="54" spans="1:44" customFormat="1" ht="13.5" thickBot="1" x14ac:dyDescent="0.25">
      <c r="F54" s="181"/>
      <c r="J54" s="181"/>
      <c r="N54" s="181"/>
      <c r="R54" s="181"/>
      <c r="V54" s="181"/>
      <c r="Z54" s="181"/>
    </row>
    <row r="55" spans="1:44" customFormat="1" ht="15" x14ac:dyDescent="0.2">
      <c r="A55" s="70"/>
      <c r="B55" s="70"/>
      <c r="C55" s="70"/>
      <c r="D55" s="70"/>
      <c r="E55" s="70"/>
      <c r="F55" s="168"/>
      <c r="G55" s="75"/>
      <c r="H55" s="70"/>
      <c r="I55" s="70"/>
      <c r="J55" s="168"/>
      <c r="K55" s="75"/>
      <c r="L55" s="70"/>
      <c r="M55" s="70"/>
      <c r="N55" s="168"/>
      <c r="O55" s="75"/>
      <c r="P55" s="70"/>
      <c r="Q55" s="70"/>
      <c r="R55" s="168"/>
      <c r="S55" s="75"/>
      <c r="T55" s="70"/>
      <c r="U55" s="70"/>
      <c r="V55" s="168"/>
      <c r="W55" s="75"/>
      <c r="X55" s="70"/>
      <c r="Y55" s="70"/>
      <c r="Z55" s="168"/>
      <c r="AA55" s="75"/>
      <c r="AB55" s="75"/>
      <c r="AC55" s="439" t="s">
        <v>346</v>
      </c>
      <c r="AD55" s="440"/>
      <c r="AE55" s="440"/>
      <c r="AF55" s="440"/>
      <c r="AG55" s="440"/>
      <c r="AH55" s="440"/>
      <c r="AI55" s="441"/>
      <c r="AJ55" s="193" t="s">
        <v>378</v>
      </c>
    </row>
    <row r="56" spans="1:44" ht="75.75" thickBot="1" x14ac:dyDescent="0.3">
      <c r="A56" s="218" t="s">
        <v>1</v>
      </c>
      <c r="B56" s="216"/>
      <c r="C56" s="217" t="s">
        <v>341</v>
      </c>
      <c r="D56" s="142" t="s">
        <v>379</v>
      </c>
      <c r="E56" s="142" t="s">
        <v>362</v>
      </c>
      <c r="F56" s="219"/>
      <c r="G56" s="142" t="s">
        <v>363</v>
      </c>
      <c r="H56" s="142" t="s">
        <v>380</v>
      </c>
      <c r="I56" s="142" t="s">
        <v>362</v>
      </c>
      <c r="J56" s="219"/>
      <c r="K56" s="142" t="s">
        <v>363</v>
      </c>
      <c r="L56" s="142" t="s">
        <v>381</v>
      </c>
      <c r="M56" s="142" t="s">
        <v>362</v>
      </c>
      <c r="N56" s="219"/>
      <c r="O56" s="142" t="s">
        <v>363</v>
      </c>
      <c r="P56" s="142" t="s">
        <v>382</v>
      </c>
      <c r="Q56" s="142" t="s">
        <v>362</v>
      </c>
      <c r="R56" s="219"/>
      <c r="S56" s="142" t="s">
        <v>363</v>
      </c>
      <c r="T56" s="142" t="s">
        <v>385</v>
      </c>
      <c r="U56" s="142" t="s">
        <v>362</v>
      </c>
      <c r="V56" s="219"/>
      <c r="W56" s="142" t="s">
        <v>363</v>
      </c>
      <c r="X56" s="142" t="s">
        <v>386</v>
      </c>
      <c r="Y56" s="142" t="s">
        <v>362</v>
      </c>
      <c r="Z56" s="219"/>
      <c r="AA56" s="142" t="s">
        <v>363</v>
      </c>
      <c r="AB56" s="142" t="s">
        <v>255</v>
      </c>
      <c r="AC56" s="142" t="s">
        <v>349</v>
      </c>
      <c r="AD56" s="142" t="s">
        <v>364</v>
      </c>
      <c r="AE56" s="142" t="s">
        <v>368</v>
      </c>
      <c r="AF56" s="142" t="s">
        <v>364</v>
      </c>
      <c r="AG56" s="142" t="s">
        <v>369</v>
      </c>
      <c r="AH56" s="142" t="s">
        <v>364</v>
      </c>
      <c r="AI56" s="142" t="s">
        <v>353</v>
      </c>
      <c r="AJ56" s="142" t="s">
        <v>384</v>
      </c>
      <c r="AK56" s="190"/>
      <c r="AL56" s="190" t="s">
        <v>253</v>
      </c>
      <c r="AM56" s="191" t="s">
        <v>354</v>
      </c>
      <c r="AN56" s="191" t="s">
        <v>354</v>
      </c>
      <c r="AO56" s="191" t="s">
        <v>354</v>
      </c>
      <c r="AP56" s="191" t="s">
        <v>354</v>
      </c>
      <c r="AQ56" s="191" t="s">
        <v>354</v>
      </c>
      <c r="AR56" s="191" t="s">
        <v>354</v>
      </c>
    </row>
    <row r="57" spans="1:44" x14ac:dyDescent="0.2">
      <c r="A57" s="143">
        <v>1</v>
      </c>
      <c r="B57" s="143"/>
      <c r="C57" s="143" t="s">
        <v>88</v>
      </c>
      <c r="D57" s="148">
        <v>0</v>
      </c>
      <c r="E57" s="159">
        <f t="shared" ref="E57:E88" si="23">IFERROR((D57/$AL57),0)</f>
        <v>0</v>
      </c>
      <c r="F57" s="171"/>
      <c r="G57" s="149">
        <f t="shared" ref="G57:G88" si="24">IF(E$152,E57/E$152*100,0)</f>
        <v>0</v>
      </c>
      <c r="H57" s="148">
        <v>0</v>
      </c>
      <c r="I57" s="159">
        <f t="shared" ref="I57:I88" si="25">IFERROR((H57/$AL57),0)</f>
        <v>0</v>
      </c>
      <c r="J57" s="171"/>
      <c r="K57" s="149">
        <f t="shared" ref="K57:K88" si="26">IF(I$152,I57/I$152*100,0)</f>
        <v>0</v>
      </c>
      <c r="L57" s="148">
        <v>0</v>
      </c>
      <c r="M57" s="159">
        <f t="shared" ref="M57:M88" si="27">IFERROR((L57/$AL57),0)</f>
        <v>0</v>
      </c>
      <c r="N57" s="171"/>
      <c r="O57" s="149">
        <f t="shared" ref="O57:O88" si="28">IF(M$152,M57/M$152*100,0)</f>
        <v>0</v>
      </c>
      <c r="P57" s="148">
        <v>0</v>
      </c>
      <c r="Q57" s="159">
        <f t="shared" ref="Q57:Q88" si="29">IFERROR((P57/$AL57),0)</f>
        <v>0</v>
      </c>
      <c r="R57" s="171"/>
      <c r="S57" s="149">
        <f t="shared" ref="S57:S88" si="30">IF(Q$152,Q57/Q$152*100,0)</f>
        <v>0</v>
      </c>
      <c r="T57" s="148">
        <v>0</v>
      </c>
      <c r="U57" s="159">
        <f t="shared" ref="U57:U88" si="31">IFERROR((T57/$AL57),0)</f>
        <v>0</v>
      </c>
      <c r="V57" s="171"/>
      <c r="W57" s="149">
        <f t="shared" ref="W57:W88" si="32">IF(U$152,U57/U$152*100,0)</f>
        <v>0</v>
      </c>
      <c r="X57" s="148">
        <v>0</v>
      </c>
      <c r="Y57" s="159">
        <f t="shared" ref="Y57:Y88" si="33">IFERROR((X57/$AL57),0)</f>
        <v>0</v>
      </c>
      <c r="Z57" s="171"/>
      <c r="AA57" s="149">
        <f t="shared" ref="AA57:AA88" si="34">IF(Y$152,Y57/Y$152*100,0)</f>
        <v>0</v>
      </c>
      <c r="AB57" s="148">
        <f t="shared" ref="AB57:AB88" si="35">(D57+H57+L57+P57+T57+X57)</f>
        <v>0</v>
      </c>
      <c r="AC57" s="148">
        <v>0</v>
      </c>
      <c r="AD57" s="149">
        <f t="shared" ref="AD57:AD88" si="36">IF($AB57,AC57/$AB57*100,0)</f>
        <v>0</v>
      </c>
      <c r="AE57" s="148">
        <v>0</v>
      </c>
      <c r="AF57" s="149">
        <f t="shared" ref="AF57:AF88" si="37">IF($AB57,AE57/$AB57*100,0)</f>
        <v>0</v>
      </c>
      <c r="AG57" s="148">
        <v>0</v>
      </c>
      <c r="AH57" s="149">
        <f t="shared" ref="AH57:AH88" si="38">IF($AB57,AG57/$AB57*100,0)</f>
        <v>0</v>
      </c>
      <c r="AI57" s="148">
        <v>0</v>
      </c>
      <c r="AJ57" s="148">
        <v>0</v>
      </c>
      <c r="AK57" s="148"/>
      <c r="AL57" s="194">
        <v>0</v>
      </c>
      <c r="AM57" s="150">
        <f t="shared" ref="AM57:AM88" si="39">IF(D57,AL57,0)</f>
        <v>0</v>
      </c>
      <c r="AN57" s="150">
        <f t="shared" ref="AN57:AN88" si="40">IF(H57,AL57,0)</f>
        <v>0</v>
      </c>
      <c r="AO57" s="150">
        <f t="shared" ref="AO57:AO88" si="41">IF(L57,AL57,0)</f>
        <v>0</v>
      </c>
      <c r="AP57" s="150">
        <f t="shared" ref="AP57:AP88" si="42">IF(P57,AL57,0)</f>
        <v>0</v>
      </c>
      <c r="AQ57" s="150">
        <f t="shared" ref="AQ57:AQ88" si="43">IF(T57,AL57,0)</f>
        <v>0</v>
      </c>
      <c r="AR57" s="150">
        <f t="shared" ref="AR57:AR88" si="44">IF(X57,AL57,0)</f>
        <v>0</v>
      </c>
    </row>
    <row r="58" spans="1:44" x14ac:dyDescent="0.2">
      <c r="A58" s="114">
        <v>2</v>
      </c>
      <c r="B58" s="114"/>
      <c r="C58" s="114" t="s">
        <v>89</v>
      </c>
      <c r="D58" s="43">
        <v>190876542</v>
      </c>
      <c r="E58" s="151">
        <f t="shared" si="23"/>
        <v>1652.6822979349756</v>
      </c>
      <c r="G58" s="151">
        <f t="shared" si="24"/>
        <v>86.129675873476174</v>
      </c>
      <c r="H58" s="43">
        <v>20404828</v>
      </c>
      <c r="I58" s="151">
        <f t="shared" si="25"/>
        <v>176.67282566344863</v>
      </c>
      <c r="K58" s="151">
        <f t="shared" si="26"/>
        <v>135.69012491154174</v>
      </c>
      <c r="L58" s="43">
        <v>13133414</v>
      </c>
      <c r="M58" s="151">
        <f t="shared" si="27"/>
        <v>113.71413481103077</v>
      </c>
      <c r="O58" s="151">
        <f t="shared" si="28"/>
        <v>80.596079162026058</v>
      </c>
      <c r="P58" s="43">
        <v>22516072</v>
      </c>
      <c r="Q58" s="151">
        <f t="shared" si="29"/>
        <v>194.95278583488462</v>
      </c>
      <c r="S58" s="151">
        <f t="shared" si="30"/>
        <v>75.18242168445903</v>
      </c>
      <c r="T58" s="43">
        <v>9211043</v>
      </c>
      <c r="U58" s="151">
        <f t="shared" si="31"/>
        <v>79.752742542967226</v>
      </c>
      <c r="W58" s="151">
        <f t="shared" si="32"/>
        <v>68.949736211152967</v>
      </c>
      <c r="X58" s="43">
        <v>0</v>
      </c>
      <c r="Y58" s="151">
        <f t="shared" si="33"/>
        <v>0</v>
      </c>
      <c r="AA58" s="151">
        <f t="shared" si="34"/>
        <v>0</v>
      </c>
      <c r="AB58" s="43">
        <f t="shared" si="35"/>
        <v>256141899</v>
      </c>
      <c r="AC58" s="43">
        <v>68928975</v>
      </c>
      <c r="AD58" s="151">
        <f t="shared" si="36"/>
        <v>26.910464578073579</v>
      </c>
      <c r="AE58" s="43">
        <v>14920203</v>
      </c>
      <c r="AF58" s="151">
        <f t="shared" si="37"/>
        <v>5.824975553882342</v>
      </c>
      <c r="AG58" s="43">
        <v>0</v>
      </c>
      <c r="AH58" s="151">
        <f t="shared" si="38"/>
        <v>0</v>
      </c>
      <c r="AI58" s="43">
        <v>5589446</v>
      </c>
      <c r="AJ58" s="43">
        <v>61899</v>
      </c>
      <c r="AK58" s="43"/>
      <c r="AL58" s="195">
        <v>115495</v>
      </c>
      <c r="AM58" s="43">
        <f t="shared" si="39"/>
        <v>115495</v>
      </c>
      <c r="AN58" s="43">
        <f t="shared" si="40"/>
        <v>115495</v>
      </c>
      <c r="AO58" s="43">
        <f t="shared" si="41"/>
        <v>115495</v>
      </c>
      <c r="AP58" s="43">
        <f t="shared" si="42"/>
        <v>115495</v>
      </c>
      <c r="AQ58" s="43">
        <f t="shared" si="43"/>
        <v>115495</v>
      </c>
      <c r="AR58" s="43">
        <f t="shared" si="44"/>
        <v>0</v>
      </c>
    </row>
    <row r="59" spans="1:44" ht="15" x14ac:dyDescent="0.2">
      <c r="A59" s="117">
        <v>3</v>
      </c>
      <c r="B59" s="227" t="s">
        <v>383</v>
      </c>
      <c r="C59" s="117" t="s">
        <v>256</v>
      </c>
      <c r="D59" s="51">
        <v>30777251</v>
      </c>
      <c r="E59" s="152">
        <f t="shared" si="23"/>
        <v>2065.8646126996914</v>
      </c>
      <c r="F59" s="169"/>
      <c r="G59" s="152">
        <f t="shared" si="24"/>
        <v>107.66270668756781</v>
      </c>
      <c r="H59" s="51">
        <v>3940233</v>
      </c>
      <c r="I59" s="152">
        <f t="shared" si="25"/>
        <v>264.48066854611358</v>
      </c>
      <c r="J59" s="169"/>
      <c r="K59" s="152">
        <f t="shared" si="26"/>
        <v>203.1292295062606</v>
      </c>
      <c r="L59" s="51">
        <v>2631500</v>
      </c>
      <c r="M59" s="152">
        <f t="shared" si="27"/>
        <v>176.63444757685596</v>
      </c>
      <c r="N59" s="169"/>
      <c r="O59" s="152">
        <f t="shared" si="28"/>
        <v>125.19150713587513</v>
      </c>
      <c r="P59" s="51">
        <v>3506995</v>
      </c>
      <c r="Q59" s="152">
        <f t="shared" si="29"/>
        <v>235.40038931400187</v>
      </c>
      <c r="R59" s="169"/>
      <c r="S59" s="152">
        <f t="shared" si="30"/>
        <v>90.78080755963353</v>
      </c>
      <c r="T59" s="51">
        <v>1886658</v>
      </c>
      <c r="U59" s="152">
        <f t="shared" si="31"/>
        <v>126.63834071687475</v>
      </c>
      <c r="V59" s="169"/>
      <c r="W59" s="152">
        <f t="shared" si="32"/>
        <v>109.48438772425145</v>
      </c>
      <c r="X59" s="51">
        <v>10000</v>
      </c>
      <c r="Y59" s="152">
        <f t="shared" si="33"/>
        <v>0.67123103772318427</v>
      </c>
      <c r="Z59" s="169"/>
      <c r="AA59" s="152">
        <f t="shared" si="34"/>
        <v>35.469742528298021</v>
      </c>
      <c r="AB59" s="51">
        <f t="shared" si="35"/>
        <v>42752637</v>
      </c>
      <c r="AC59" s="51">
        <v>29252172</v>
      </c>
      <c r="AD59" s="152">
        <f t="shared" si="36"/>
        <v>68.421912781660694</v>
      </c>
      <c r="AE59" s="51">
        <v>7154590</v>
      </c>
      <c r="AF59" s="152">
        <f t="shared" si="37"/>
        <v>16.734850764877965</v>
      </c>
      <c r="AG59" s="51">
        <v>0</v>
      </c>
      <c r="AH59" s="152">
        <f t="shared" si="38"/>
        <v>0</v>
      </c>
      <c r="AI59" s="51">
        <v>829303</v>
      </c>
      <c r="AJ59" s="51">
        <v>286</v>
      </c>
      <c r="AK59" s="51"/>
      <c r="AL59" s="196">
        <v>14898</v>
      </c>
      <c r="AM59" s="51">
        <f t="shared" si="39"/>
        <v>14898</v>
      </c>
      <c r="AN59" s="51">
        <f t="shared" si="40"/>
        <v>14898</v>
      </c>
      <c r="AO59" s="51">
        <f t="shared" si="41"/>
        <v>14898</v>
      </c>
      <c r="AP59" s="51">
        <f t="shared" si="42"/>
        <v>14898</v>
      </c>
      <c r="AQ59" s="51">
        <f t="shared" si="43"/>
        <v>14898</v>
      </c>
      <c r="AR59" s="51">
        <f t="shared" si="44"/>
        <v>14898</v>
      </c>
    </row>
    <row r="60" spans="1:44" x14ac:dyDescent="0.2">
      <c r="A60" s="114">
        <v>4</v>
      </c>
      <c r="B60" s="114"/>
      <c r="C60" s="114" t="s">
        <v>91</v>
      </c>
      <c r="D60" s="43">
        <v>15868207</v>
      </c>
      <c r="E60" s="151">
        <f t="shared" si="23"/>
        <v>1196.4266757143935</v>
      </c>
      <c r="G60" s="151">
        <f t="shared" si="24"/>
        <v>62.351876046847877</v>
      </c>
      <c r="H60" s="43">
        <v>3075606</v>
      </c>
      <c r="I60" s="151">
        <f t="shared" si="25"/>
        <v>231.89368921058585</v>
      </c>
      <c r="K60" s="151">
        <f t="shared" si="26"/>
        <v>178.10143431521789</v>
      </c>
      <c r="L60" s="43">
        <v>2032791</v>
      </c>
      <c r="M60" s="151">
        <f t="shared" si="27"/>
        <v>153.2678127120561</v>
      </c>
      <c r="O60" s="151">
        <f t="shared" si="28"/>
        <v>108.63016094577173</v>
      </c>
      <c r="P60" s="43">
        <v>2311964</v>
      </c>
      <c r="Q60" s="151">
        <f t="shared" si="29"/>
        <v>174.3168212319988</v>
      </c>
      <c r="S60" s="151">
        <f t="shared" si="30"/>
        <v>67.224280506862613</v>
      </c>
      <c r="T60" s="43">
        <v>1497637</v>
      </c>
      <c r="U60" s="151">
        <f t="shared" si="31"/>
        <v>112.91841966372616</v>
      </c>
      <c r="W60" s="151">
        <f t="shared" si="32"/>
        <v>97.622915537977889</v>
      </c>
      <c r="X60" s="43">
        <v>1068</v>
      </c>
      <c r="Y60" s="151">
        <f t="shared" si="33"/>
        <v>8.052476815200181E-2</v>
      </c>
      <c r="AA60" s="151">
        <f t="shared" si="34"/>
        <v>4.2551560237598709</v>
      </c>
      <c r="AB60" s="43">
        <f t="shared" si="35"/>
        <v>24787273</v>
      </c>
      <c r="AC60" s="43">
        <v>13450293</v>
      </c>
      <c r="AD60" s="151">
        <f t="shared" si="36"/>
        <v>54.262899351614834</v>
      </c>
      <c r="AE60" s="43">
        <v>2872191</v>
      </c>
      <c r="AF60" s="151">
        <f t="shared" si="37"/>
        <v>11.587361788446838</v>
      </c>
      <c r="AG60" s="43">
        <v>480419</v>
      </c>
      <c r="AH60" s="151">
        <f t="shared" si="38"/>
        <v>1.9381680267934274</v>
      </c>
      <c r="AI60" s="43">
        <v>21908</v>
      </c>
      <c r="AJ60" s="43">
        <v>0</v>
      </c>
      <c r="AK60" s="43"/>
      <c r="AL60" s="195">
        <v>13263</v>
      </c>
      <c r="AM60" s="43">
        <f t="shared" si="39"/>
        <v>13263</v>
      </c>
      <c r="AN60" s="43">
        <f t="shared" si="40"/>
        <v>13263</v>
      </c>
      <c r="AO60" s="43">
        <f t="shared" si="41"/>
        <v>13263</v>
      </c>
      <c r="AP60" s="43">
        <f t="shared" si="42"/>
        <v>13263</v>
      </c>
      <c r="AQ60" s="43">
        <f t="shared" si="43"/>
        <v>13263</v>
      </c>
      <c r="AR60" s="43">
        <f t="shared" si="44"/>
        <v>13263</v>
      </c>
    </row>
    <row r="61" spans="1:44" x14ac:dyDescent="0.2">
      <c r="A61" s="117">
        <v>5</v>
      </c>
      <c r="B61" s="117"/>
      <c r="C61" s="117" t="s">
        <v>92</v>
      </c>
      <c r="D61" s="51">
        <v>0</v>
      </c>
      <c r="E61" s="152">
        <f t="shared" si="23"/>
        <v>0</v>
      </c>
      <c r="F61" s="169"/>
      <c r="G61" s="152">
        <f t="shared" si="24"/>
        <v>0</v>
      </c>
      <c r="H61" s="51">
        <v>0</v>
      </c>
      <c r="I61" s="152">
        <f t="shared" si="25"/>
        <v>0</v>
      </c>
      <c r="J61" s="169"/>
      <c r="K61" s="152">
        <f t="shared" si="26"/>
        <v>0</v>
      </c>
      <c r="L61" s="51">
        <v>0</v>
      </c>
      <c r="M61" s="152">
        <f t="shared" si="27"/>
        <v>0</v>
      </c>
      <c r="N61" s="169"/>
      <c r="O61" s="152">
        <f t="shared" si="28"/>
        <v>0</v>
      </c>
      <c r="P61" s="51">
        <v>0</v>
      </c>
      <c r="Q61" s="152">
        <f t="shared" si="29"/>
        <v>0</v>
      </c>
      <c r="R61" s="169"/>
      <c r="S61" s="152">
        <f t="shared" si="30"/>
        <v>0</v>
      </c>
      <c r="T61" s="51">
        <v>0</v>
      </c>
      <c r="U61" s="152">
        <f t="shared" si="31"/>
        <v>0</v>
      </c>
      <c r="V61" s="169"/>
      <c r="W61" s="152">
        <f t="shared" si="32"/>
        <v>0</v>
      </c>
      <c r="X61" s="51">
        <v>0</v>
      </c>
      <c r="Y61" s="152">
        <f t="shared" si="33"/>
        <v>0</v>
      </c>
      <c r="Z61" s="169"/>
      <c r="AA61" s="152">
        <f t="shared" si="34"/>
        <v>0</v>
      </c>
      <c r="AB61" s="51">
        <f t="shared" si="35"/>
        <v>0</v>
      </c>
      <c r="AC61" s="51">
        <v>0</v>
      </c>
      <c r="AD61" s="158">
        <f t="shared" si="36"/>
        <v>0</v>
      </c>
      <c r="AE61" s="51">
        <v>0</v>
      </c>
      <c r="AF61" s="158">
        <f t="shared" si="37"/>
        <v>0</v>
      </c>
      <c r="AG61" s="51">
        <v>0</v>
      </c>
      <c r="AH61" s="158">
        <f t="shared" si="38"/>
        <v>0</v>
      </c>
      <c r="AI61" s="51">
        <v>0</v>
      </c>
      <c r="AJ61" s="51">
        <v>0</v>
      </c>
      <c r="AK61" s="51"/>
      <c r="AL61" s="196">
        <v>0</v>
      </c>
      <c r="AM61" s="51">
        <f t="shared" si="39"/>
        <v>0</v>
      </c>
      <c r="AN61" s="51">
        <f t="shared" si="40"/>
        <v>0</v>
      </c>
      <c r="AO61" s="51">
        <f t="shared" si="41"/>
        <v>0</v>
      </c>
      <c r="AP61" s="51">
        <f t="shared" si="42"/>
        <v>0</v>
      </c>
      <c r="AQ61" s="51">
        <f t="shared" si="43"/>
        <v>0</v>
      </c>
      <c r="AR61" s="51">
        <f t="shared" si="44"/>
        <v>0</v>
      </c>
    </row>
    <row r="62" spans="1:44" x14ac:dyDescent="0.2">
      <c r="A62" s="114">
        <v>6</v>
      </c>
      <c r="B62" s="114"/>
      <c r="C62" s="114" t="s">
        <v>93</v>
      </c>
      <c r="D62" s="43">
        <v>23178579</v>
      </c>
      <c r="E62" s="151">
        <f t="shared" si="23"/>
        <v>1401.8736542881336</v>
      </c>
      <c r="G62" s="151">
        <f t="shared" si="24"/>
        <v>73.058762479800663</v>
      </c>
      <c r="H62" s="43">
        <v>1346453</v>
      </c>
      <c r="I62" s="151">
        <f t="shared" si="25"/>
        <v>81.435405830410062</v>
      </c>
      <c r="K62" s="151">
        <f t="shared" si="26"/>
        <v>62.544878352712828</v>
      </c>
      <c r="L62" s="43">
        <v>1930005</v>
      </c>
      <c r="M62" s="151">
        <f t="shared" si="27"/>
        <v>116.72946655376799</v>
      </c>
      <c r="O62" s="151">
        <f t="shared" si="28"/>
        <v>82.73322698662389</v>
      </c>
      <c r="P62" s="43">
        <v>3764205</v>
      </c>
      <c r="Q62" s="151">
        <f t="shared" si="29"/>
        <v>227.66450949558487</v>
      </c>
      <c r="S62" s="151">
        <f t="shared" si="30"/>
        <v>87.797509956997004</v>
      </c>
      <c r="T62" s="43">
        <v>1936908</v>
      </c>
      <c r="U62" s="151">
        <f t="shared" si="31"/>
        <v>117.14696988024676</v>
      </c>
      <c r="W62" s="151">
        <f t="shared" si="32"/>
        <v>101.27868225756916</v>
      </c>
      <c r="X62" s="43">
        <v>385</v>
      </c>
      <c r="Y62" s="151">
        <f t="shared" si="33"/>
        <v>2.3285351397121085E-2</v>
      </c>
      <c r="AA62" s="151">
        <f t="shared" si="34"/>
        <v>1.2304636888341287</v>
      </c>
      <c r="AB62" s="43">
        <f t="shared" si="35"/>
        <v>32156535</v>
      </c>
      <c r="AC62" s="43">
        <v>19701754</v>
      </c>
      <c r="AD62" s="160">
        <f t="shared" si="36"/>
        <v>61.268274084878861</v>
      </c>
      <c r="AE62" s="43">
        <v>4945230</v>
      </c>
      <c r="AF62" s="160">
        <f t="shared" si="37"/>
        <v>15.378615886319841</v>
      </c>
      <c r="AG62" s="43">
        <v>0</v>
      </c>
      <c r="AH62" s="160">
        <f t="shared" si="38"/>
        <v>0</v>
      </c>
      <c r="AI62" s="43">
        <v>172432</v>
      </c>
      <c r="AJ62" s="43">
        <v>2601</v>
      </c>
      <c r="AK62" s="43"/>
      <c r="AL62" s="195">
        <v>16534</v>
      </c>
      <c r="AM62" s="43">
        <f t="shared" si="39"/>
        <v>16534</v>
      </c>
      <c r="AN62" s="43">
        <f t="shared" si="40"/>
        <v>16534</v>
      </c>
      <c r="AO62" s="43">
        <f t="shared" si="41"/>
        <v>16534</v>
      </c>
      <c r="AP62" s="43">
        <f t="shared" si="42"/>
        <v>16534</v>
      </c>
      <c r="AQ62" s="43">
        <f t="shared" si="43"/>
        <v>16534</v>
      </c>
      <c r="AR62" s="43">
        <f t="shared" si="44"/>
        <v>16534</v>
      </c>
    </row>
    <row r="63" spans="1:44" x14ac:dyDescent="0.2">
      <c r="A63" s="117">
        <v>7</v>
      </c>
      <c r="B63" s="117"/>
      <c r="C63" s="117" t="s">
        <v>94</v>
      </c>
      <c r="D63" s="51">
        <v>537703509</v>
      </c>
      <c r="E63" s="152">
        <f t="shared" si="23"/>
        <v>2228.5180016826712</v>
      </c>
      <c r="F63" s="169"/>
      <c r="G63" s="152">
        <f t="shared" si="24"/>
        <v>116.13940162786642</v>
      </c>
      <c r="H63" s="51">
        <v>66264945</v>
      </c>
      <c r="I63" s="152">
        <f t="shared" si="25"/>
        <v>274.63578039066158</v>
      </c>
      <c r="J63" s="169"/>
      <c r="K63" s="152">
        <f t="shared" si="26"/>
        <v>210.92866549480536</v>
      </c>
      <c r="L63" s="51">
        <v>21784480</v>
      </c>
      <c r="M63" s="152">
        <f t="shared" si="27"/>
        <v>90.286012690492072</v>
      </c>
      <c r="N63" s="169"/>
      <c r="O63" s="152">
        <f t="shared" si="28"/>
        <v>63.991153238064449</v>
      </c>
      <c r="P63" s="51">
        <v>51291983</v>
      </c>
      <c r="Q63" s="152">
        <f t="shared" si="29"/>
        <v>212.580177633733</v>
      </c>
      <c r="R63" s="169"/>
      <c r="S63" s="152">
        <f t="shared" si="30"/>
        <v>81.980324047037385</v>
      </c>
      <c r="T63" s="51">
        <v>32327945</v>
      </c>
      <c r="U63" s="152">
        <f t="shared" si="31"/>
        <v>133.9835172805378</v>
      </c>
      <c r="V63" s="169"/>
      <c r="W63" s="152">
        <f t="shared" si="32"/>
        <v>115.8346143163471</v>
      </c>
      <c r="X63" s="51">
        <v>582146</v>
      </c>
      <c r="Y63" s="152">
        <f t="shared" si="33"/>
        <v>2.4127103857296204</v>
      </c>
      <c r="Z63" s="169"/>
      <c r="AA63" s="152">
        <f t="shared" si="34"/>
        <v>127.49442646076312</v>
      </c>
      <c r="AB63" s="51">
        <f t="shared" si="35"/>
        <v>709955008</v>
      </c>
      <c r="AC63" s="51">
        <v>105818410</v>
      </c>
      <c r="AD63" s="158">
        <f t="shared" si="36"/>
        <v>14.904945920178649</v>
      </c>
      <c r="AE63" s="51">
        <v>22294354</v>
      </c>
      <c r="AF63" s="158">
        <f t="shared" si="37"/>
        <v>3.1402488536287638</v>
      </c>
      <c r="AG63" s="51">
        <v>6736613</v>
      </c>
      <c r="AH63" s="158">
        <f t="shared" si="38"/>
        <v>0.94887886191233117</v>
      </c>
      <c r="AI63" s="51">
        <v>18252773</v>
      </c>
      <c r="AJ63" s="51">
        <v>0</v>
      </c>
      <c r="AK63" s="51"/>
      <c r="AL63" s="196">
        <v>241283</v>
      </c>
      <c r="AM63" s="51">
        <f t="shared" si="39"/>
        <v>241283</v>
      </c>
      <c r="AN63" s="51">
        <f t="shared" si="40"/>
        <v>241283</v>
      </c>
      <c r="AO63" s="51">
        <f t="shared" si="41"/>
        <v>241283</v>
      </c>
      <c r="AP63" s="51">
        <f t="shared" si="42"/>
        <v>241283</v>
      </c>
      <c r="AQ63" s="51">
        <f t="shared" si="43"/>
        <v>241283</v>
      </c>
      <c r="AR63" s="51">
        <f t="shared" si="44"/>
        <v>241283</v>
      </c>
    </row>
    <row r="64" spans="1:44" x14ac:dyDescent="0.2">
      <c r="A64" s="114">
        <v>8</v>
      </c>
      <c r="B64" s="114"/>
      <c r="C64" s="114" t="s">
        <v>95</v>
      </c>
      <c r="D64" s="43">
        <v>109097932</v>
      </c>
      <c r="E64" s="151">
        <f t="shared" si="23"/>
        <v>1403.0444713084185</v>
      </c>
      <c r="G64" s="151">
        <f t="shared" si="24"/>
        <v>73.119779706517676</v>
      </c>
      <c r="H64" s="43">
        <v>7402756</v>
      </c>
      <c r="I64" s="151">
        <f t="shared" si="25"/>
        <v>95.202500064302072</v>
      </c>
      <c r="K64" s="151">
        <f t="shared" si="26"/>
        <v>73.118427110144921</v>
      </c>
      <c r="L64" s="43">
        <v>10256657</v>
      </c>
      <c r="M64" s="151">
        <f t="shared" si="27"/>
        <v>131.90484580364722</v>
      </c>
      <c r="O64" s="151">
        <f t="shared" si="28"/>
        <v>93.488935319361346</v>
      </c>
      <c r="P64" s="43">
        <v>13141564</v>
      </c>
      <c r="Q64" s="151">
        <f t="shared" si="29"/>
        <v>169.00594151084132</v>
      </c>
      <c r="S64" s="151">
        <f t="shared" si="30"/>
        <v>65.176170258006366</v>
      </c>
      <c r="T64" s="43">
        <v>7314696</v>
      </c>
      <c r="U64" s="151">
        <f t="shared" si="31"/>
        <v>94.070012088788289</v>
      </c>
      <c r="W64" s="151">
        <f t="shared" si="32"/>
        <v>81.327642311579439</v>
      </c>
      <c r="X64" s="43">
        <v>142585</v>
      </c>
      <c r="Y64" s="151">
        <f t="shared" si="33"/>
        <v>1.8337019985081922</v>
      </c>
      <c r="AA64" s="151">
        <f t="shared" si="34"/>
        <v>96.897989075907404</v>
      </c>
      <c r="AB64" s="43">
        <f t="shared" si="35"/>
        <v>147356190</v>
      </c>
      <c r="AC64" s="43">
        <v>75641527</v>
      </c>
      <c r="AD64" s="160">
        <f t="shared" si="36"/>
        <v>51.332439444858068</v>
      </c>
      <c r="AE64" s="43">
        <v>13175632</v>
      </c>
      <c r="AF64" s="160">
        <f t="shared" si="37"/>
        <v>8.9413495286489155</v>
      </c>
      <c r="AG64" s="43">
        <v>3619100</v>
      </c>
      <c r="AH64" s="160">
        <f t="shared" si="38"/>
        <v>2.4560216981722993</v>
      </c>
      <c r="AI64" s="43">
        <v>4176896</v>
      </c>
      <c r="AJ64" s="43">
        <v>34016</v>
      </c>
      <c r="AK64" s="43"/>
      <c r="AL64" s="195">
        <v>77758</v>
      </c>
      <c r="AM64" s="43">
        <f t="shared" si="39"/>
        <v>77758</v>
      </c>
      <c r="AN64" s="43">
        <f t="shared" si="40"/>
        <v>77758</v>
      </c>
      <c r="AO64" s="43">
        <f t="shared" si="41"/>
        <v>77758</v>
      </c>
      <c r="AP64" s="43">
        <f t="shared" si="42"/>
        <v>77758</v>
      </c>
      <c r="AQ64" s="43">
        <f t="shared" si="43"/>
        <v>77758</v>
      </c>
      <c r="AR64" s="43">
        <f t="shared" si="44"/>
        <v>77758</v>
      </c>
    </row>
    <row r="65" spans="1:44" x14ac:dyDescent="0.2">
      <c r="A65" s="117">
        <v>9</v>
      </c>
      <c r="B65" s="117"/>
      <c r="C65" s="117" t="s">
        <v>96</v>
      </c>
      <c r="D65" s="51">
        <v>7758696</v>
      </c>
      <c r="E65" s="152">
        <f t="shared" si="23"/>
        <v>1835.0747398297067</v>
      </c>
      <c r="F65" s="169"/>
      <c r="G65" s="152">
        <f t="shared" si="24"/>
        <v>95.63507320349774</v>
      </c>
      <c r="H65" s="51">
        <v>673546</v>
      </c>
      <c r="I65" s="152">
        <f t="shared" si="25"/>
        <v>159.30605487228004</v>
      </c>
      <c r="J65" s="169"/>
      <c r="K65" s="152">
        <f t="shared" si="26"/>
        <v>122.35191464001547</v>
      </c>
      <c r="L65" s="51">
        <v>1231484</v>
      </c>
      <c r="M65" s="152">
        <f t="shared" si="27"/>
        <v>291.26868495742667</v>
      </c>
      <c r="N65" s="169"/>
      <c r="O65" s="152">
        <f t="shared" si="28"/>
        <v>206.43971859134962</v>
      </c>
      <c r="P65" s="51">
        <v>1704698</v>
      </c>
      <c r="Q65" s="152">
        <f t="shared" si="29"/>
        <v>403.19252601702931</v>
      </c>
      <c r="R65" s="169"/>
      <c r="S65" s="152">
        <f t="shared" si="30"/>
        <v>155.48888096786737</v>
      </c>
      <c r="T65" s="51">
        <v>1095909</v>
      </c>
      <c r="U65" s="152">
        <f t="shared" si="31"/>
        <v>259.20269631031221</v>
      </c>
      <c r="V65" s="169"/>
      <c r="W65" s="152">
        <f t="shared" si="32"/>
        <v>224.09207465419766</v>
      </c>
      <c r="X65" s="51">
        <v>6000</v>
      </c>
      <c r="Y65" s="152">
        <f t="shared" si="33"/>
        <v>1.4191106906338695</v>
      </c>
      <c r="Z65" s="169"/>
      <c r="AA65" s="152">
        <f t="shared" si="34"/>
        <v>74.989814217585234</v>
      </c>
      <c r="AB65" s="51">
        <f t="shared" si="35"/>
        <v>12470333</v>
      </c>
      <c r="AC65" s="51">
        <v>2342624</v>
      </c>
      <c r="AD65" s="158">
        <f t="shared" si="36"/>
        <v>18.785576936878911</v>
      </c>
      <c r="AE65" s="51">
        <v>1602586</v>
      </c>
      <c r="AF65" s="158">
        <f t="shared" si="37"/>
        <v>12.8511884967306</v>
      </c>
      <c r="AG65" s="51">
        <v>33171</v>
      </c>
      <c r="AH65" s="158">
        <f t="shared" si="38"/>
        <v>0.26599931212743078</v>
      </c>
      <c r="AI65" s="51">
        <v>26721</v>
      </c>
      <c r="AJ65" s="51">
        <v>0</v>
      </c>
      <c r="AK65" s="51"/>
      <c r="AL65" s="196">
        <v>4228</v>
      </c>
      <c r="AM65" s="51">
        <f t="shared" si="39"/>
        <v>4228</v>
      </c>
      <c r="AN65" s="51">
        <f t="shared" si="40"/>
        <v>4228</v>
      </c>
      <c r="AO65" s="51">
        <f t="shared" si="41"/>
        <v>4228</v>
      </c>
      <c r="AP65" s="51">
        <f t="shared" si="42"/>
        <v>4228</v>
      </c>
      <c r="AQ65" s="51">
        <f t="shared" si="43"/>
        <v>4228</v>
      </c>
      <c r="AR65" s="51">
        <f t="shared" si="44"/>
        <v>4228</v>
      </c>
    </row>
    <row r="66" spans="1:44" x14ac:dyDescent="0.2">
      <c r="A66" s="114">
        <v>10</v>
      </c>
      <c r="B66" s="114"/>
      <c r="C66" s="114" t="s">
        <v>97</v>
      </c>
      <c r="D66" s="43">
        <v>89250307</v>
      </c>
      <c r="E66" s="151">
        <f t="shared" si="23"/>
        <v>1116.4242898064872</v>
      </c>
      <c r="G66" s="151">
        <f t="shared" si="24"/>
        <v>58.182545029045784</v>
      </c>
      <c r="H66" s="43">
        <v>5971259</v>
      </c>
      <c r="I66" s="151">
        <f t="shared" si="25"/>
        <v>74.693956944322835</v>
      </c>
      <c r="K66" s="151">
        <f t="shared" si="26"/>
        <v>57.367239754344055</v>
      </c>
      <c r="L66" s="43">
        <v>10271471</v>
      </c>
      <c r="M66" s="151">
        <f t="shared" si="27"/>
        <v>128.48493301477302</v>
      </c>
      <c r="O66" s="151">
        <f t="shared" si="28"/>
        <v>91.065036458262213</v>
      </c>
      <c r="P66" s="43">
        <v>20369084</v>
      </c>
      <c r="Q66" s="151">
        <f t="shared" si="29"/>
        <v>254.79509150269567</v>
      </c>
      <c r="S66" s="151">
        <f t="shared" si="30"/>
        <v>98.26026301932545</v>
      </c>
      <c r="T66" s="43">
        <v>9035452</v>
      </c>
      <c r="U66" s="151">
        <f t="shared" si="31"/>
        <v>113.02367937155223</v>
      </c>
      <c r="W66" s="151">
        <f t="shared" si="32"/>
        <v>97.713917161957937</v>
      </c>
      <c r="X66" s="43">
        <v>1902</v>
      </c>
      <c r="Y66" s="151">
        <f t="shared" si="33"/>
        <v>2.3791951765633014E-2</v>
      </c>
      <c r="AA66" s="151">
        <f t="shared" si="34"/>
        <v>1.2572338821446314</v>
      </c>
      <c r="AB66" s="43">
        <f t="shared" si="35"/>
        <v>134899475</v>
      </c>
      <c r="AC66" s="43">
        <v>74695474</v>
      </c>
      <c r="AD66" s="160">
        <f t="shared" si="36"/>
        <v>55.37121178566484</v>
      </c>
      <c r="AE66" s="43">
        <v>18430868</v>
      </c>
      <c r="AF66" s="160">
        <f t="shared" si="37"/>
        <v>13.662668442556949</v>
      </c>
      <c r="AG66" s="43">
        <v>176954</v>
      </c>
      <c r="AH66" s="160">
        <f t="shared" si="38"/>
        <v>0.13117471361545327</v>
      </c>
      <c r="AI66" s="43">
        <v>5218988</v>
      </c>
      <c r="AJ66" s="43">
        <v>8667</v>
      </c>
      <c r="AK66" s="43"/>
      <c r="AL66" s="195">
        <v>79943</v>
      </c>
      <c r="AM66" s="43">
        <f t="shared" si="39"/>
        <v>79943</v>
      </c>
      <c r="AN66" s="43">
        <f t="shared" si="40"/>
        <v>79943</v>
      </c>
      <c r="AO66" s="43">
        <f t="shared" si="41"/>
        <v>79943</v>
      </c>
      <c r="AP66" s="43">
        <f t="shared" si="42"/>
        <v>79943</v>
      </c>
      <c r="AQ66" s="43">
        <f t="shared" si="43"/>
        <v>79943</v>
      </c>
      <c r="AR66" s="43">
        <f t="shared" si="44"/>
        <v>79943</v>
      </c>
    </row>
    <row r="67" spans="1:44" x14ac:dyDescent="0.2">
      <c r="A67" s="117">
        <v>11</v>
      </c>
      <c r="B67" s="117"/>
      <c r="C67" s="117" t="s">
        <v>257</v>
      </c>
      <c r="D67" s="51">
        <v>7768557</v>
      </c>
      <c r="E67" s="152">
        <f t="shared" si="23"/>
        <v>1234.0837172359015</v>
      </c>
      <c r="F67" s="169"/>
      <c r="G67" s="152">
        <f t="shared" si="24"/>
        <v>64.314375908227234</v>
      </c>
      <c r="H67" s="51">
        <v>754342</v>
      </c>
      <c r="I67" s="152">
        <f t="shared" si="25"/>
        <v>119.83193010325655</v>
      </c>
      <c r="J67" s="169"/>
      <c r="K67" s="152">
        <f t="shared" si="26"/>
        <v>92.034581453269936</v>
      </c>
      <c r="L67" s="51">
        <v>795041</v>
      </c>
      <c r="M67" s="152">
        <f t="shared" si="27"/>
        <v>126.29722001588563</v>
      </c>
      <c r="N67" s="169"/>
      <c r="O67" s="152">
        <f t="shared" si="28"/>
        <v>89.514472050986626</v>
      </c>
      <c r="P67" s="51">
        <v>2108904</v>
      </c>
      <c r="Q67" s="152">
        <f t="shared" si="29"/>
        <v>335.01254964257345</v>
      </c>
      <c r="R67" s="169"/>
      <c r="S67" s="152">
        <f t="shared" si="30"/>
        <v>129.19566483212972</v>
      </c>
      <c r="T67" s="51">
        <v>622388</v>
      </c>
      <c r="U67" s="152">
        <f t="shared" si="31"/>
        <v>98.870214455917392</v>
      </c>
      <c r="V67" s="169"/>
      <c r="W67" s="152">
        <f t="shared" si="32"/>
        <v>85.477627333039862</v>
      </c>
      <c r="X67" s="51">
        <v>8848</v>
      </c>
      <c r="Y67" s="152">
        <f t="shared" si="33"/>
        <v>1.405559968228753</v>
      </c>
      <c r="Z67" s="169"/>
      <c r="AA67" s="152">
        <f t="shared" si="34"/>
        <v>74.273755799887127</v>
      </c>
      <c r="AB67" s="51">
        <f t="shared" si="35"/>
        <v>12058080</v>
      </c>
      <c r="AC67" s="51">
        <v>7781050</v>
      </c>
      <c r="AD67" s="158">
        <f t="shared" si="36"/>
        <v>64.529759298329409</v>
      </c>
      <c r="AE67" s="51">
        <v>1779348</v>
      </c>
      <c r="AF67" s="158">
        <f t="shared" si="37"/>
        <v>14.756478643366108</v>
      </c>
      <c r="AG67" s="51">
        <v>0</v>
      </c>
      <c r="AH67" s="158">
        <f t="shared" si="38"/>
        <v>0</v>
      </c>
      <c r="AI67" s="51">
        <v>308388</v>
      </c>
      <c r="AJ67" s="51">
        <v>3947</v>
      </c>
      <c r="AK67" s="51"/>
      <c r="AL67" s="196">
        <v>6295</v>
      </c>
      <c r="AM67" s="51">
        <f t="shared" si="39"/>
        <v>6295</v>
      </c>
      <c r="AN67" s="51">
        <f t="shared" si="40"/>
        <v>6295</v>
      </c>
      <c r="AO67" s="51">
        <f t="shared" si="41"/>
        <v>6295</v>
      </c>
      <c r="AP67" s="51">
        <f t="shared" si="42"/>
        <v>6295</v>
      </c>
      <c r="AQ67" s="51">
        <f t="shared" si="43"/>
        <v>6295</v>
      </c>
      <c r="AR67" s="51">
        <f t="shared" si="44"/>
        <v>6295</v>
      </c>
    </row>
    <row r="68" spans="1:44" x14ac:dyDescent="0.2">
      <c r="A68" s="114">
        <v>12</v>
      </c>
      <c r="B68" s="114"/>
      <c r="C68" s="114" t="s">
        <v>99</v>
      </c>
      <c r="D68" s="43">
        <v>49287172</v>
      </c>
      <c r="E68" s="151">
        <f t="shared" si="23"/>
        <v>1470.8198149806028</v>
      </c>
      <c r="G68" s="151">
        <f t="shared" si="24"/>
        <v>76.651897397856544</v>
      </c>
      <c r="H68" s="43">
        <v>3209633</v>
      </c>
      <c r="I68" s="151">
        <f t="shared" si="25"/>
        <v>95.781348851089234</v>
      </c>
      <c r="K68" s="151">
        <f t="shared" si="26"/>
        <v>73.563000653863895</v>
      </c>
      <c r="L68" s="43">
        <v>4160482</v>
      </c>
      <c r="M68" s="151">
        <f t="shared" si="27"/>
        <v>124.15643091614443</v>
      </c>
      <c r="O68" s="151">
        <f t="shared" si="28"/>
        <v>87.997165446678665</v>
      </c>
      <c r="P68" s="43">
        <v>7279034</v>
      </c>
      <c r="Q68" s="151">
        <f t="shared" si="29"/>
        <v>217.21975529692628</v>
      </c>
      <c r="S68" s="151">
        <f t="shared" si="30"/>
        <v>83.769550514452021</v>
      </c>
      <c r="T68" s="43">
        <v>2320088</v>
      </c>
      <c r="U68" s="151">
        <f t="shared" si="31"/>
        <v>69.235690838555655</v>
      </c>
      <c r="W68" s="151">
        <f t="shared" si="32"/>
        <v>59.857284746583495</v>
      </c>
      <c r="X68" s="43">
        <v>52500</v>
      </c>
      <c r="Y68" s="151">
        <f t="shared" si="33"/>
        <v>1.5666965085049238</v>
      </c>
      <c r="AA68" s="151">
        <f t="shared" si="34"/>
        <v>82.788665382857815</v>
      </c>
      <c r="AB68" s="43">
        <f t="shared" si="35"/>
        <v>66308909</v>
      </c>
      <c r="AC68" s="43">
        <v>32751823</v>
      </c>
      <c r="AD68" s="160">
        <f t="shared" si="36"/>
        <v>49.392794262381848</v>
      </c>
      <c r="AE68" s="43">
        <v>5306287</v>
      </c>
      <c r="AF68" s="160">
        <f t="shared" si="37"/>
        <v>8.0023741606124155</v>
      </c>
      <c r="AG68" s="43">
        <v>0</v>
      </c>
      <c r="AH68" s="160">
        <f t="shared" si="38"/>
        <v>0</v>
      </c>
      <c r="AI68" s="43">
        <v>3088354</v>
      </c>
      <c r="AJ68" s="43">
        <v>10461</v>
      </c>
      <c r="AK68" s="43"/>
      <c r="AL68" s="195">
        <v>33510</v>
      </c>
      <c r="AM68" s="43">
        <f t="shared" si="39"/>
        <v>33510</v>
      </c>
      <c r="AN68" s="43">
        <f t="shared" si="40"/>
        <v>33510</v>
      </c>
      <c r="AO68" s="43">
        <f t="shared" si="41"/>
        <v>33510</v>
      </c>
      <c r="AP68" s="43">
        <f t="shared" si="42"/>
        <v>33510</v>
      </c>
      <c r="AQ68" s="43">
        <f t="shared" si="43"/>
        <v>33510</v>
      </c>
      <c r="AR68" s="43">
        <f t="shared" si="44"/>
        <v>33510</v>
      </c>
    </row>
    <row r="69" spans="1:44" x14ac:dyDescent="0.2">
      <c r="A69" s="117">
        <v>13</v>
      </c>
      <c r="B69" s="117"/>
      <c r="C69" s="117" t="s">
        <v>100</v>
      </c>
      <c r="D69" s="51">
        <v>17988118</v>
      </c>
      <c r="E69" s="152">
        <f t="shared" si="23"/>
        <v>1163.1502101519561</v>
      </c>
      <c r="F69" s="169"/>
      <c r="G69" s="152">
        <f t="shared" si="24"/>
        <v>60.617670267135217</v>
      </c>
      <c r="H69" s="51">
        <v>2026988</v>
      </c>
      <c r="I69" s="152">
        <f t="shared" si="25"/>
        <v>131.06938247655998</v>
      </c>
      <c r="J69" s="169"/>
      <c r="K69" s="152">
        <f t="shared" si="26"/>
        <v>100.66528801776286</v>
      </c>
      <c r="L69" s="51">
        <v>2765422</v>
      </c>
      <c r="M69" s="152">
        <f t="shared" si="27"/>
        <v>178.81810539928873</v>
      </c>
      <c r="N69" s="169"/>
      <c r="O69" s="152">
        <f t="shared" si="28"/>
        <v>126.73919739454027</v>
      </c>
      <c r="P69" s="51">
        <v>1953386</v>
      </c>
      <c r="Q69" s="152">
        <f t="shared" si="29"/>
        <v>126.31011962495958</v>
      </c>
      <c r="R69" s="169"/>
      <c r="S69" s="152">
        <f t="shared" si="30"/>
        <v>48.710771872226907</v>
      </c>
      <c r="T69" s="51">
        <v>1458909</v>
      </c>
      <c r="U69" s="152">
        <f t="shared" si="31"/>
        <v>94.336178467507281</v>
      </c>
      <c r="V69" s="169"/>
      <c r="W69" s="152">
        <f t="shared" si="32"/>
        <v>81.557754794433109</v>
      </c>
      <c r="X69" s="51">
        <v>8565</v>
      </c>
      <c r="Y69" s="152">
        <f t="shared" si="33"/>
        <v>0.55383123181377303</v>
      </c>
      <c r="Z69" s="169"/>
      <c r="AA69" s="152">
        <f t="shared" si="34"/>
        <v>29.266005432642039</v>
      </c>
      <c r="AB69" s="51">
        <f t="shared" si="35"/>
        <v>26201388</v>
      </c>
      <c r="AC69" s="51">
        <v>13016929</v>
      </c>
      <c r="AD69" s="158">
        <f t="shared" si="36"/>
        <v>49.680303196151286</v>
      </c>
      <c r="AE69" s="51">
        <v>4909608</v>
      </c>
      <c r="AF69" s="158">
        <f t="shared" si="37"/>
        <v>18.737969148809981</v>
      </c>
      <c r="AG69" s="51">
        <v>28000</v>
      </c>
      <c r="AH69" s="158">
        <f t="shared" si="38"/>
        <v>0.10686456763282923</v>
      </c>
      <c r="AI69" s="51">
        <v>73431</v>
      </c>
      <c r="AJ69" s="51">
        <v>0</v>
      </c>
      <c r="AK69" s="51"/>
      <c r="AL69" s="196">
        <v>15465</v>
      </c>
      <c r="AM69" s="51">
        <f t="shared" si="39"/>
        <v>15465</v>
      </c>
      <c r="AN69" s="51">
        <f t="shared" si="40"/>
        <v>15465</v>
      </c>
      <c r="AO69" s="51">
        <f t="shared" si="41"/>
        <v>15465</v>
      </c>
      <c r="AP69" s="51">
        <f t="shared" si="42"/>
        <v>15465</v>
      </c>
      <c r="AQ69" s="51">
        <f t="shared" si="43"/>
        <v>15465</v>
      </c>
      <c r="AR69" s="51">
        <f t="shared" si="44"/>
        <v>15465</v>
      </c>
    </row>
    <row r="70" spans="1:44" x14ac:dyDescent="0.2">
      <c r="A70" s="114">
        <v>14</v>
      </c>
      <c r="B70" s="114"/>
      <c r="C70" s="114" t="s">
        <v>101</v>
      </c>
      <c r="D70" s="43">
        <v>21435620</v>
      </c>
      <c r="E70" s="151">
        <f t="shared" si="23"/>
        <v>1102.9957805907172</v>
      </c>
      <c r="G70" s="151">
        <f t="shared" si="24"/>
        <v>57.48271715065475</v>
      </c>
      <c r="H70" s="43">
        <v>2527979</v>
      </c>
      <c r="I70" s="151">
        <f t="shared" si="25"/>
        <v>130.08022023258206</v>
      </c>
      <c r="K70" s="151">
        <f t="shared" si="26"/>
        <v>99.905581209774056</v>
      </c>
      <c r="L70" s="43">
        <v>4731240</v>
      </c>
      <c r="M70" s="151">
        <f t="shared" si="27"/>
        <v>243.45168261809201</v>
      </c>
      <c r="O70" s="151">
        <f t="shared" si="28"/>
        <v>172.54891941993512</v>
      </c>
      <c r="P70" s="43">
        <v>8652981</v>
      </c>
      <c r="Q70" s="151">
        <f t="shared" si="29"/>
        <v>445.24961407841926</v>
      </c>
      <c r="S70" s="151">
        <f t="shared" si="30"/>
        <v>171.70795532431111</v>
      </c>
      <c r="T70" s="43">
        <v>4174217</v>
      </c>
      <c r="U70" s="151">
        <f t="shared" si="31"/>
        <v>214.78938972934034</v>
      </c>
      <c r="W70" s="151">
        <f t="shared" si="32"/>
        <v>185.69482742005709</v>
      </c>
      <c r="X70" s="43">
        <v>97232</v>
      </c>
      <c r="Y70" s="151">
        <f t="shared" si="33"/>
        <v>5.0031902850674079</v>
      </c>
      <c r="AA70" s="151">
        <f t="shared" si="34"/>
        <v>264.38269576057388</v>
      </c>
      <c r="AB70" s="43">
        <f t="shared" si="35"/>
        <v>41619269</v>
      </c>
      <c r="AC70" s="43">
        <v>24568003</v>
      </c>
      <c r="AD70" s="160">
        <f t="shared" si="36"/>
        <v>59.030356828227816</v>
      </c>
      <c r="AE70" s="43">
        <v>10658759</v>
      </c>
      <c r="AF70" s="160">
        <f t="shared" si="37"/>
        <v>25.610154277337259</v>
      </c>
      <c r="AG70" s="43">
        <v>0</v>
      </c>
      <c r="AH70" s="160">
        <f t="shared" si="38"/>
        <v>0</v>
      </c>
      <c r="AI70" s="43">
        <v>1461660</v>
      </c>
      <c r="AJ70" s="43">
        <v>0</v>
      </c>
      <c r="AK70" s="43"/>
      <c r="AL70" s="195">
        <v>19434</v>
      </c>
      <c r="AM70" s="43">
        <f t="shared" si="39"/>
        <v>19434</v>
      </c>
      <c r="AN70" s="43">
        <f t="shared" si="40"/>
        <v>19434</v>
      </c>
      <c r="AO70" s="43">
        <f t="shared" si="41"/>
        <v>19434</v>
      </c>
      <c r="AP70" s="43">
        <f t="shared" si="42"/>
        <v>19434</v>
      </c>
      <c r="AQ70" s="43">
        <f t="shared" si="43"/>
        <v>19434</v>
      </c>
      <c r="AR70" s="43">
        <f t="shared" si="44"/>
        <v>19434</v>
      </c>
    </row>
    <row r="71" spans="1:44" x14ac:dyDescent="0.2">
      <c r="A71" s="117">
        <v>15</v>
      </c>
      <c r="B71" s="117"/>
      <c r="C71" s="117" t="s">
        <v>102</v>
      </c>
      <c r="D71" s="51">
        <v>0</v>
      </c>
      <c r="E71" s="152">
        <f t="shared" si="23"/>
        <v>0</v>
      </c>
      <c r="F71" s="169"/>
      <c r="G71" s="152">
        <f t="shared" si="24"/>
        <v>0</v>
      </c>
      <c r="H71" s="51">
        <v>0</v>
      </c>
      <c r="I71" s="152">
        <f t="shared" si="25"/>
        <v>0</v>
      </c>
      <c r="J71" s="169"/>
      <c r="K71" s="152">
        <f t="shared" si="26"/>
        <v>0</v>
      </c>
      <c r="L71" s="51">
        <v>0</v>
      </c>
      <c r="M71" s="152">
        <f t="shared" si="27"/>
        <v>0</v>
      </c>
      <c r="N71" s="169"/>
      <c r="O71" s="152">
        <f t="shared" si="28"/>
        <v>0</v>
      </c>
      <c r="P71" s="51">
        <v>0</v>
      </c>
      <c r="Q71" s="152">
        <f t="shared" si="29"/>
        <v>0</v>
      </c>
      <c r="R71" s="169"/>
      <c r="S71" s="152">
        <f t="shared" si="30"/>
        <v>0</v>
      </c>
      <c r="T71" s="51">
        <v>0</v>
      </c>
      <c r="U71" s="152">
        <f t="shared" si="31"/>
        <v>0</v>
      </c>
      <c r="V71" s="169"/>
      <c r="W71" s="152">
        <f t="shared" si="32"/>
        <v>0</v>
      </c>
      <c r="X71" s="51">
        <v>0</v>
      </c>
      <c r="Y71" s="152">
        <f t="shared" si="33"/>
        <v>0</v>
      </c>
      <c r="Z71" s="169"/>
      <c r="AA71" s="152">
        <f t="shared" si="34"/>
        <v>0</v>
      </c>
      <c r="AB71" s="51">
        <f t="shared" si="35"/>
        <v>0</v>
      </c>
      <c r="AC71" s="51">
        <v>0</v>
      </c>
      <c r="AD71" s="158">
        <f t="shared" si="36"/>
        <v>0</v>
      </c>
      <c r="AE71" s="51">
        <v>0</v>
      </c>
      <c r="AF71" s="158">
        <f t="shared" si="37"/>
        <v>0</v>
      </c>
      <c r="AG71" s="51">
        <v>0</v>
      </c>
      <c r="AH71" s="158">
        <f t="shared" si="38"/>
        <v>0</v>
      </c>
      <c r="AI71" s="51">
        <v>0</v>
      </c>
      <c r="AJ71" s="51">
        <v>0</v>
      </c>
      <c r="AK71" s="51"/>
      <c r="AL71" s="196">
        <v>0</v>
      </c>
      <c r="AM71" s="51">
        <f t="shared" si="39"/>
        <v>0</v>
      </c>
      <c r="AN71" s="51">
        <f t="shared" si="40"/>
        <v>0</v>
      </c>
      <c r="AO71" s="51">
        <f t="shared" si="41"/>
        <v>0</v>
      </c>
      <c r="AP71" s="51">
        <f t="shared" si="42"/>
        <v>0</v>
      </c>
      <c r="AQ71" s="51">
        <f t="shared" si="43"/>
        <v>0</v>
      </c>
      <c r="AR71" s="51">
        <f t="shared" si="44"/>
        <v>0</v>
      </c>
    </row>
    <row r="72" spans="1:44" x14ac:dyDescent="0.2">
      <c r="A72" s="114">
        <v>16</v>
      </c>
      <c r="B72" s="114"/>
      <c r="C72" s="114" t="s">
        <v>103</v>
      </c>
      <c r="D72" s="43">
        <v>83846625</v>
      </c>
      <c r="E72" s="151">
        <f t="shared" si="23"/>
        <v>1498.4652846036995</v>
      </c>
      <c r="G72" s="151">
        <f t="shared" si="24"/>
        <v>78.09264335428297</v>
      </c>
      <c r="H72" s="43">
        <v>6824825</v>
      </c>
      <c r="I72" s="151">
        <f t="shared" si="25"/>
        <v>121.96988651595032</v>
      </c>
      <c r="K72" s="151">
        <f t="shared" si="26"/>
        <v>93.67659726189504</v>
      </c>
      <c r="L72" s="43">
        <v>7069793</v>
      </c>
      <c r="M72" s="151">
        <f t="shared" si="27"/>
        <v>126.34783308015369</v>
      </c>
      <c r="O72" s="151">
        <f t="shared" si="28"/>
        <v>89.550344588214841</v>
      </c>
      <c r="P72" s="43">
        <v>13646251</v>
      </c>
      <c r="Q72" s="151">
        <f t="shared" si="29"/>
        <v>243.87902779018853</v>
      </c>
      <c r="S72" s="151">
        <f t="shared" si="30"/>
        <v>94.050545770846526</v>
      </c>
      <c r="T72" s="43">
        <v>4521387</v>
      </c>
      <c r="U72" s="151">
        <f t="shared" si="31"/>
        <v>80.803985345366812</v>
      </c>
      <c r="W72" s="151">
        <f t="shared" si="32"/>
        <v>69.858581620202997</v>
      </c>
      <c r="X72" s="43">
        <v>0</v>
      </c>
      <c r="Y72" s="151">
        <f t="shared" si="33"/>
        <v>0</v>
      </c>
      <c r="AA72" s="151">
        <f t="shared" si="34"/>
        <v>0</v>
      </c>
      <c r="AB72" s="43">
        <f t="shared" si="35"/>
        <v>115908881</v>
      </c>
      <c r="AC72" s="43">
        <v>66939238</v>
      </c>
      <c r="AD72" s="160">
        <f t="shared" si="36"/>
        <v>57.751604038002924</v>
      </c>
      <c r="AE72" s="43">
        <v>17970868</v>
      </c>
      <c r="AF72" s="160">
        <f t="shared" si="37"/>
        <v>15.504306352504601</v>
      </c>
      <c r="AG72" s="43">
        <v>0</v>
      </c>
      <c r="AH72" s="160">
        <f t="shared" si="38"/>
        <v>0</v>
      </c>
      <c r="AI72" s="43">
        <v>327534</v>
      </c>
      <c r="AJ72" s="43">
        <v>164</v>
      </c>
      <c r="AK72" s="43"/>
      <c r="AL72" s="195">
        <v>55955</v>
      </c>
      <c r="AM72" s="43">
        <f t="shared" si="39"/>
        <v>55955</v>
      </c>
      <c r="AN72" s="43">
        <f t="shared" si="40"/>
        <v>55955</v>
      </c>
      <c r="AO72" s="43">
        <f t="shared" si="41"/>
        <v>55955</v>
      </c>
      <c r="AP72" s="43">
        <f t="shared" si="42"/>
        <v>55955</v>
      </c>
      <c r="AQ72" s="43">
        <f t="shared" si="43"/>
        <v>55955</v>
      </c>
      <c r="AR72" s="43">
        <f t="shared" si="44"/>
        <v>0</v>
      </c>
    </row>
    <row r="73" spans="1:44" x14ac:dyDescent="0.2">
      <c r="A73" s="117">
        <v>17</v>
      </c>
      <c r="B73" s="117"/>
      <c r="C73" s="117" t="s">
        <v>104</v>
      </c>
      <c r="D73" s="51">
        <v>41896124</v>
      </c>
      <c r="E73" s="152">
        <f t="shared" si="23"/>
        <v>1295.7296962949217</v>
      </c>
      <c r="F73" s="169"/>
      <c r="G73" s="152">
        <f t="shared" si="24"/>
        <v>67.527061251254622</v>
      </c>
      <c r="H73" s="51">
        <v>2254863</v>
      </c>
      <c r="I73" s="152">
        <f t="shared" si="25"/>
        <v>69.736593059936908</v>
      </c>
      <c r="J73" s="169"/>
      <c r="K73" s="152">
        <f t="shared" si="26"/>
        <v>53.559832915299779</v>
      </c>
      <c r="L73" s="51">
        <v>4972033</v>
      </c>
      <c r="M73" s="152">
        <f t="shared" si="27"/>
        <v>153.77104595781529</v>
      </c>
      <c r="N73" s="169"/>
      <c r="O73" s="152">
        <f t="shared" si="28"/>
        <v>108.98683275776389</v>
      </c>
      <c r="P73" s="51">
        <v>5969883</v>
      </c>
      <c r="Q73" s="152">
        <f t="shared" si="29"/>
        <v>184.63174986082763</v>
      </c>
      <c r="R73" s="169"/>
      <c r="S73" s="152">
        <f t="shared" si="30"/>
        <v>71.202173464363199</v>
      </c>
      <c r="T73" s="51">
        <v>6291947</v>
      </c>
      <c r="U73" s="152">
        <f t="shared" si="31"/>
        <v>194.59228675697409</v>
      </c>
      <c r="V73" s="169"/>
      <c r="W73" s="152">
        <f t="shared" si="32"/>
        <v>168.2335479985515</v>
      </c>
      <c r="X73" s="51">
        <v>7209</v>
      </c>
      <c r="Y73" s="152">
        <f t="shared" si="33"/>
        <v>0.22295416589348674</v>
      </c>
      <c r="Z73" s="169"/>
      <c r="AA73" s="152">
        <f t="shared" si="34"/>
        <v>11.781527395809624</v>
      </c>
      <c r="AB73" s="51">
        <f t="shared" si="35"/>
        <v>61392059</v>
      </c>
      <c r="AC73" s="51">
        <v>33469639</v>
      </c>
      <c r="AD73" s="158">
        <f t="shared" si="36"/>
        <v>54.517863621417227</v>
      </c>
      <c r="AE73" s="51">
        <v>9834660</v>
      </c>
      <c r="AF73" s="158">
        <f t="shared" si="37"/>
        <v>16.019433392843201</v>
      </c>
      <c r="AG73" s="51">
        <v>0</v>
      </c>
      <c r="AH73" s="158">
        <f t="shared" si="38"/>
        <v>0</v>
      </c>
      <c r="AI73" s="51">
        <v>261166</v>
      </c>
      <c r="AJ73" s="51">
        <v>456</v>
      </c>
      <c r="AK73" s="51"/>
      <c r="AL73" s="196">
        <v>32334</v>
      </c>
      <c r="AM73" s="51">
        <f t="shared" si="39"/>
        <v>32334</v>
      </c>
      <c r="AN73" s="51">
        <f t="shared" si="40"/>
        <v>32334</v>
      </c>
      <c r="AO73" s="51">
        <f t="shared" si="41"/>
        <v>32334</v>
      </c>
      <c r="AP73" s="51">
        <f t="shared" si="42"/>
        <v>32334</v>
      </c>
      <c r="AQ73" s="51">
        <f t="shared" si="43"/>
        <v>32334</v>
      </c>
      <c r="AR73" s="51">
        <f t="shared" si="44"/>
        <v>32334</v>
      </c>
    </row>
    <row r="74" spans="1:44" x14ac:dyDescent="0.2">
      <c r="A74" s="114">
        <v>18</v>
      </c>
      <c r="B74" s="114"/>
      <c r="C74" s="114" t="s">
        <v>105</v>
      </c>
      <c r="D74" s="43">
        <v>38772591</v>
      </c>
      <c r="E74" s="151">
        <f t="shared" si="23"/>
        <v>1345.8499427262313</v>
      </c>
      <c r="G74" s="151">
        <f t="shared" si="24"/>
        <v>70.139082076564691</v>
      </c>
      <c r="H74" s="43">
        <v>2016298</v>
      </c>
      <c r="I74" s="151">
        <f t="shared" si="25"/>
        <v>69.988475823527367</v>
      </c>
      <c r="K74" s="151">
        <f t="shared" si="26"/>
        <v>53.753286569116121</v>
      </c>
      <c r="L74" s="43">
        <v>2516883</v>
      </c>
      <c r="M74" s="151">
        <f t="shared" si="27"/>
        <v>87.36446943663438</v>
      </c>
      <c r="O74" s="151">
        <f t="shared" si="28"/>
        <v>61.920478983236826</v>
      </c>
      <c r="P74" s="43">
        <v>9714318</v>
      </c>
      <c r="Q74" s="151">
        <f t="shared" si="29"/>
        <v>337.19733416640634</v>
      </c>
      <c r="S74" s="151">
        <f t="shared" si="30"/>
        <v>130.03821443026473</v>
      </c>
      <c r="T74" s="43">
        <v>2180116</v>
      </c>
      <c r="U74" s="151">
        <f t="shared" si="31"/>
        <v>75.674823839772287</v>
      </c>
      <c r="W74" s="151">
        <f t="shared" si="32"/>
        <v>65.424197027038559</v>
      </c>
      <c r="X74" s="43">
        <v>44123</v>
      </c>
      <c r="Y74" s="151">
        <f t="shared" si="33"/>
        <v>1.5315699954875213</v>
      </c>
      <c r="AA74" s="151">
        <f t="shared" si="34"/>
        <v>80.932481293292525</v>
      </c>
      <c r="AB74" s="43">
        <f t="shared" si="35"/>
        <v>55244329</v>
      </c>
      <c r="AC74" s="43">
        <v>32001467</v>
      </c>
      <c r="AD74" s="160">
        <f t="shared" si="36"/>
        <v>57.927153029589697</v>
      </c>
      <c r="AE74" s="43">
        <v>10927731</v>
      </c>
      <c r="AF74" s="160">
        <f t="shared" si="37"/>
        <v>19.780728986680245</v>
      </c>
      <c r="AG74" s="43">
        <v>0</v>
      </c>
      <c r="AH74" s="160">
        <f t="shared" si="38"/>
        <v>0</v>
      </c>
      <c r="AI74" s="43">
        <v>2521916</v>
      </c>
      <c r="AJ74" s="43">
        <v>3358</v>
      </c>
      <c r="AK74" s="43"/>
      <c r="AL74" s="195">
        <v>28809</v>
      </c>
      <c r="AM74" s="43">
        <f t="shared" si="39"/>
        <v>28809</v>
      </c>
      <c r="AN74" s="43">
        <f t="shared" si="40"/>
        <v>28809</v>
      </c>
      <c r="AO74" s="43">
        <f t="shared" si="41"/>
        <v>28809</v>
      </c>
      <c r="AP74" s="43">
        <f t="shared" si="42"/>
        <v>28809</v>
      </c>
      <c r="AQ74" s="43">
        <f t="shared" si="43"/>
        <v>28809</v>
      </c>
      <c r="AR74" s="43">
        <f t="shared" si="44"/>
        <v>28809</v>
      </c>
    </row>
    <row r="75" spans="1:44" x14ac:dyDescent="0.2">
      <c r="A75" s="117">
        <v>19</v>
      </c>
      <c r="B75" s="117"/>
      <c r="C75" s="117" t="s">
        <v>106</v>
      </c>
      <c r="D75" s="51">
        <v>7660558</v>
      </c>
      <c r="E75" s="152">
        <f t="shared" si="23"/>
        <v>1162.9813268559283</v>
      </c>
      <c r="F75" s="169"/>
      <c r="G75" s="152">
        <f t="shared" si="24"/>
        <v>60.608868900069389</v>
      </c>
      <c r="H75" s="51">
        <v>1273150</v>
      </c>
      <c r="I75" s="152">
        <f t="shared" si="25"/>
        <v>193.28222255958707</v>
      </c>
      <c r="J75" s="169"/>
      <c r="K75" s="152">
        <f t="shared" si="26"/>
        <v>148.44664890485595</v>
      </c>
      <c r="L75" s="51">
        <v>1319260</v>
      </c>
      <c r="M75" s="152">
        <f t="shared" si="27"/>
        <v>200.28237437376652</v>
      </c>
      <c r="N75" s="169"/>
      <c r="O75" s="152">
        <f t="shared" si="28"/>
        <v>141.95222191692551</v>
      </c>
      <c r="P75" s="51">
        <v>1167709</v>
      </c>
      <c r="Q75" s="152">
        <f t="shared" si="29"/>
        <v>177.27478366479428</v>
      </c>
      <c r="R75" s="169"/>
      <c r="S75" s="152">
        <f t="shared" si="30"/>
        <v>68.365001723011673</v>
      </c>
      <c r="T75" s="51">
        <v>593218</v>
      </c>
      <c r="U75" s="152">
        <f t="shared" si="31"/>
        <v>90.058903901624419</v>
      </c>
      <c r="V75" s="169"/>
      <c r="W75" s="152">
        <f t="shared" si="32"/>
        <v>77.859863742455701</v>
      </c>
      <c r="X75" s="51">
        <v>1229</v>
      </c>
      <c r="Y75" s="152">
        <f t="shared" si="33"/>
        <v>0.18657962653711857</v>
      </c>
      <c r="Z75" s="169"/>
      <c r="AA75" s="152">
        <f t="shared" si="34"/>
        <v>9.8593940720405602</v>
      </c>
      <c r="AB75" s="51">
        <f t="shared" si="35"/>
        <v>12015124</v>
      </c>
      <c r="AC75" s="51">
        <v>3972438</v>
      </c>
      <c r="AD75" s="158">
        <f t="shared" si="36"/>
        <v>33.061980883426592</v>
      </c>
      <c r="AE75" s="51">
        <v>2227915</v>
      </c>
      <c r="AF75" s="158">
        <f t="shared" si="37"/>
        <v>18.54258849097188</v>
      </c>
      <c r="AG75" s="51">
        <v>78913</v>
      </c>
      <c r="AH75" s="158">
        <f t="shared" si="38"/>
        <v>0.65678057088715858</v>
      </c>
      <c r="AI75" s="51">
        <v>23893</v>
      </c>
      <c r="AJ75" s="51">
        <v>0</v>
      </c>
      <c r="AK75" s="51"/>
      <c r="AL75" s="196">
        <v>6587</v>
      </c>
      <c r="AM75" s="51">
        <f t="shared" si="39"/>
        <v>6587</v>
      </c>
      <c r="AN75" s="51">
        <f t="shared" si="40"/>
        <v>6587</v>
      </c>
      <c r="AO75" s="51">
        <f t="shared" si="41"/>
        <v>6587</v>
      </c>
      <c r="AP75" s="51">
        <f t="shared" si="42"/>
        <v>6587</v>
      </c>
      <c r="AQ75" s="51">
        <f t="shared" si="43"/>
        <v>6587</v>
      </c>
      <c r="AR75" s="51">
        <f t="shared" si="44"/>
        <v>6587</v>
      </c>
    </row>
    <row r="76" spans="1:44" x14ac:dyDescent="0.2">
      <c r="A76" s="114">
        <v>20</v>
      </c>
      <c r="B76" s="114"/>
      <c r="C76" s="114" t="s">
        <v>107</v>
      </c>
      <c r="D76" s="43">
        <v>19125865</v>
      </c>
      <c r="E76" s="151">
        <f t="shared" si="23"/>
        <v>1672.8649523309718</v>
      </c>
      <c r="G76" s="151">
        <f t="shared" si="24"/>
        <v>87.181496591569172</v>
      </c>
      <c r="H76" s="43">
        <v>2587175</v>
      </c>
      <c r="I76" s="151">
        <f t="shared" si="25"/>
        <v>226.29012507653283</v>
      </c>
      <c r="K76" s="151">
        <f t="shared" si="26"/>
        <v>173.79772595234883</v>
      </c>
      <c r="L76" s="43">
        <v>3140296</v>
      </c>
      <c r="M76" s="151">
        <f t="shared" si="27"/>
        <v>274.66946558208696</v>
      </c>
      <c r="O76" s="151">
        <f t="shared" si="28"/>
        <v>194.67484871808441</v>
      </c>
      <c r="P76" s="43">
        <v>2788674</v>
      </c>
      <c r="Q76" s="151">
        <f t="shared" si="29"/>
        <v>243.91445814746785</v>
      </c>
      <c r="S76" s="151">
        <f t="shared" si="30"/>
        <v>94.064209284553186</v>
      </c>
      <c r="T76" s="43">
        <v>2035553</v>
      </c>
      <c r="U76" s="151">
        <f t="shared" si="31"/>
        <v>178.04189626519724</v>
      </c>
      <c r="W76" s="151">
        <f t="shared" si="32"/>
        <v>153.92501111049665</v>
      </c>
      <c r="X76" s="43">
        <v>5860</v>
      </c>
      <c r="Y76" s="151">
        <f t="shared" si="33"/>
        <v>0.51255138633779407</v>
      </c>
      <c r="AA76" s="151">
        <f t="shared" si="34"/>
        <v>27.084661888685226</v>
      </c>
      <c r="AB76" s="43">
        <f t="shared" si="35"/>
        <v>29683423</v>
      </c>
      <c r="AC76" s="43">
        <v>18701082</v>
      </c>
      <c r="AD76" s="160">
        <f t="shared" si="36"/>
        <v>63.001770382074874</v>
      </c>
      <c r="AE76" s="43">
        <v>5686458</v>
      </c>
      <c r="AF76" s="160">
        <f t="shared" si="37"/>
        <v>19.157015685151947</v>
      </c>
      <c r="AG76" s="43">
        <v>0</v>
      </c>
      <c r="AH76" s="160">
        <f t="shared" si="38"/>
        <v>0</v>
      </c>
      <c r="AI76" s="43">
        <v>59029</v>
      </c>
      <c r="AJ76" s="43">
        <v>0</v>
      </c>
      <c r="AK76" s="43"/>
      <c r="AL76" s="195">
        <v>11433</v>
      </c>
      <c r="AM76" s="43">
        <f t="shared" si="39"/>
        <v>11433</v>
      </c>
      <c r="AN76" s="43">
        <f t="shared" si="40"/>
        <v>11433</v>
      </c>
      <c r="AO76" s="43">
        <f t="shared" si="41"/>
        <v>11433</v>
      </c>
      <c r="AP76" s="43">
        <f t="shared" si="42"/>
        <v>11433</v>
      </c>
      <c r="AQ76" s="43">
        <f t="shared" si="43"/>
        <v>11433</v>
      </c>
      <c r="AR76" s="43">
        <f t="shared" si="44"/>
        <v>11433</v>
      </c>
    </row>
    <row r="77" spans="1:44" x14ac:dyDescent="0.2">
      <c r="A77" s="117">
        <v>21</v>
      </c>
      <c r="B77" s="117"/>
      <c r="C77" s="117" t="s">
        <v>108</v>
      </c>
      <c r="D77" s="51">
        <v>641987027</v>
      </c>
      <c r="E77" s="152">
        <f t="shared" si="23"/>
        <v>1681.2192673716409</v>
      </c>
      <c r="F77" s="169"/>
      <c r="G77" s="152">
        <f t="shared" si="24"/>
        <v>87.616882417082536</v>
      </c>
      <c r="H77" s="51">
        <v>37569786</v>
      </c>
      <c r="I77" s="152">
        <f t="shared" si="25"/>
        <v>98.38679823389846</v>
      </c>
      <c r="J77" s="169"/>
      <c r="K77" s="152">
        <f t="shared" si="26"/>
        <v>75.564065338692927</v>
      </c>
      <c r="L77" s="51">
        <v>48772715</v>
      </c>
      <c r="M77" s="152">
        <f t="shared" si="27"/>
        <v>127.72474322915848</v>
      </c>
      <c r="N77" s="169"/>
      <c r="O77" s="152">
        <f t="shared" si="28"/>
        <v>90.526244018418495</v>
      </c>
      <c r="P77" s="51">
        <v>88864701</v>
      </c>
      <c r="Q77" s="152">
        <f t="shared" si="29"/>
        <v>232.71661455305374</v>
      </c>
      <c r="R77" s="169"/>
      <c r="S77" s="152">
        <f t="shared" si="30"/>
        <v>89.745825243686525</v>
      </c>
      <c r="T77" s="51">
        <v>42521608</v>
      </c>
      <c r="U77" s="152">
        <f t="shared" si="31"/>
        <v>111.35450350653907</v>
      </c>
      <c r="V77" s="169"/>
      <c r="W77" s="152">
        <f t="shared" si="32"/>
        <v>96.270841577181955</v>
      </c>
      <c r="X77" s="51">
        <v>0</v>
      </c>
      <c r="Y77" s="152">
        <f t="shared" si="33"/>
        <v>0</v>
      </c>
      <c r="Z77" s="169"/>
      <c r="AA77" s="152">
        <f t="shared" si="34"/>
        <v>0</v>
      </c>
      <c r="AB77" s="51">
        <f t="shared" si="35"/>
        <v>859715837</v>
      </c>
      <c r="AC77" s="51">
        <v>458996883</v>
      </c>
      <c r="AD77" s="158">
        <f t="shared" si="36"/>
        <v>53.389371609307688</v>
      </c>
      <c r="AE77" s="51">
        <v>92367215</v>
      </c>
      <c r="AF77" s="158">
        <f t="shared" si="37"/>
        <v>10.743923867020726</v>
      </c>
      <c r="AG77" s="51">
        <v>2350169</v>
      </c>
      <c r="AH77" s="158">
        <f t="shared" si="38"/>
        <v>0.27336579121317267</v>
      </c>
      <c r="AI77" s="51">
        <v>13250391</v>
      </c>
      <c r="AJ77" s="51">
        <v>4823</v>
      </c>
      <c r="AK77" s="51"/>
      <c r="AL77" s="196">
        <v>381858</v>
      </c>
      <c r="AM77" s="51">
        <f t="shared" si="39"/>
        <v>381858</v>
      </c>
      <c r="AN77" s="51">
        <f t="shared" si="40"/>
        <v>381858</v>
      </c>
      <c r="AO77" s="51">
        <f t="shared" si="41"/>
        <v>381858</v>
      </c>
      <c r="AP77" s="51">
        <f t="shared" si="42"/>
        <v>381858</v>
      </c>
      <c r="AQ77" s="51">
        <f t="shared" si="43"/>
        <v>381858</v>
      </c>
      <c r="AR77" s="51">
        <f t="shared" si="44"/>
        <v>0</v>
      </c>
    </row>
    <row r="78" spans="1:44" x14ac:dyDescent="0.2">
      <c r="A78" s="114">
        <v>22</v>
      </c>
      <c r="B78" s="114"/>
      <c r="C78" s="114" t="s">
        <v>109</v>
      </c>
      <c r="D78" s="43">
        <v>21642831</v>
      </c>
      <c r="E78" s="151">
        <f t="shared" si="23"/>
        <v>1410.7835864676358</v>
      </c>
      <c r="G78" s="151">
        <f t="shared" si="24"/>
        <v>73.523104338870652</v>
      </c>
      <c r="H78" s="43">
        <v>1595869</v>
      </c>
      <c r="I78" s="151">
        <f t="shared" si="25"/>
        <v>104.02639984355648</v>
      </c>
      <c r="K78" s="151">
        <f t="shared" si="26"/>
        <v>79.895451583250775</v>
      </c>
      <c r="L78" s="43">
        <v>1458579</v>
      </c>
      <c r="M78" s="151">
        <f t="shared" si="27"/>
        <v>95.077178801903401</v>
      </c>
      <c r="O78" s="151">
        <f t="shared" si="28"/>
        <v>67.386942194603776</v>
      </c>
      <c r="P78" s="43">
        <v>3826124</v>
      </c>
      <c r="Q78" s="151">
        <f t="shared" si="29"/>
        <v>249.40512352519391</v>
      </c>
      <c r="S78" s="151">
        <f t="shared" si="30"/>
        <v>96.181652838840634</v>
      </c>
      <c r="T78" s="43">
        <v>1156670</v>
      </c>
      <c r="U78" s="151">
        <f t="shared" si="31"/>
        <v>75.397301349325332</v>
      </c>
      <c r="W78" s="151">
        <f t="shared" si="32"/>
        <v>65.184266688609512</v>
      </c>
      <c r="X78" s="43">
        <v>16528</v>
      </c>
      <c r="Y78" s="151">
        <f t="shared" si="33"/>
        <v>1.0773743563001108</v>
      </c>
      <c r="AA78" s="151">
        <f t="shared" si="34"/>
        <v>56.931501788383152</v>
      </c>
      <c r="AB78" s="43">
        <f t="shared" si="35"/>
        <v>29696601</v>
      </c>
      <c r="AC78" s="43">
        <v>12020350</v>
      </c>
      <c r="AD78" s="160">
        <f t="shared" si="36"/>
        <v>40.477191312231319</v>
      </c>
      <c r="AE78" s="43">
        <v>3150159</v>
      </c>
      <c r="AF78" s="160">
        <f t="shared" si="37"/>
        <v>10.607809964514122</v>
      </c>
      <c r="AG78" s="43">
        <v>0</v>
      </c>
      <c r="AH78" s="160">
        <f t="shared" si="38"/>
        <v>0</v>
      </c>
      <c r="AI78" s="43">
        <v>642412</v>
      </c>
      <c r="AJ78" s="43">
        <v>2071</v>
      </c>
      <c r="AK78" s="43"/>
      <c r="AL78" s="195">
        <v>15341</v>
      </c>
      <c r="AM78" s="43">
        <f t="shared" si="39"/>
        <v>15341</v>
      </c>
      <c r="AN78" s="43">
        <f t="shared" si="40"/>
        <v>15341</v>
      </c>
      <c r="AO78" s="43">
        <f t="shared" si="41"/>
        <v>15341</v>
      </c>
      <c r="AP78" s="43">
        <f t="shared" si="42"/>
        <v>15341</v>
      </c>
      <c r="AQ78" s="43">
        <f t="shared" si="43"/>
        <v>15341</v>
      </c>
      <c r="AR78" s="43">
        <f t="shared" si="44"/>
        <v>15341</v>
      </c>
    </row>
    <row r="79" spans="1:44" x14ac:dyDescent="0.2">
      <c r="A79" s="117">
        <v>23</v>
      </c>
      <c r="B79" s="117"/>
      <c r="C79" s="117" t="s">
        <v>110</v>
      </c>
      <c r="D79" s="51">
        <v>6484637</v>
      </c>
      <c r="E79" s="152">
        <f t="shared" si="23"/>
        <v>1321.7768039135751</v>
      </c>
      <c r="F79" s="169"/>
      <c r="G79" s="152">
        <f t="shared" si="24"/>
        <v>68.88450843843593</v>
      </c>
      <c r="H79" s="51">
        <v>654561</v>
      </c>
      <c r="I79" s="152">
        <f t="shared" si="25"/>
        <v>133.42050550346514</v>
      </c>
      <c r="J79" s="169"/>
      <c r="K79" s="152">
        <f t="shared" si="26"/>
        <v>102.47102229526226</v>
      </c>
      <c r="L79" s="51">
        <v>657213</v>
      </c>
      <c r="M79" s="152">
        <f t="shared" si="27"/>
        <v>133.96106807990216</v>
      </c>
      <c r="N79" s="169"/>
      <c r="O79" s="152">
        <f t="shared" si="28"/>
        <v>94.946304305434737</v>
      </c>
      <c r="P79" s="51">
        <v>723262</v>
      </c>
      <c r="Q79" s="152">
        <f t="shared" si="29"/>
        <v>147.4239706481859</v>
      </c>
      <c r="R79" s="169"/>
      <c r="S79" s="152">
        <f t="shared" si="30"/>
        <v>56.853207201955868</v>
      </c>
      <c r="T79" s="51">
        <v>506512</v>
      </c>
      <c r="U79" s="152">
        <f t="shared" si="31"/>
        <v>103.2433754586221</v>
      </c>
      <c r="V79" s="169"/>
      <c r="W79" s="152">
        <f t="shared" si="32"/>
        <v>89.25841640600423</v>
      </c>
      <c r="X79" s="51">
        <v>17000</v>
      </c>
      <c r="Y79" s="152">
        <f t="shared" si="33"/>
        <v>3.4651447207501018</v>
      </c>
      <c r="Z79" s="169"/>
      <c r="AA79" s="152">
        <f t="shared" si="34"/>
        <v>183.10802713354926</v>
      </c>
      <c r="AB79" s="51">
        <f t="shared" si="35"/>
        <v>9043185</v>
      </c>
      <c r="AC79" s="51">
        <v>6471998</v>
      </c>
      <c r="AD79" s="158">
        <f t="shared" si="36"/>
        <v>71.567683288575864</v>
      </c>
      <c r="AE79" s="51">
        <v>2249705</v>
      </c>
      <c r="AF79" s="158">
        <f t="shared" si="37"/>
        <v>24.877352392989859</v>
      </c>
      <c r="AG79" s="51">
        <v>0</v>
      </c>
      <c r="AH79" s="158">
        <f t="shared" si="38"/>
        <v>0</v>
      </c>
      <c r="AI79" s="51">
        <v>70731</v>
      </c>
      <c r="AJ79" s="51">
        <v>0</v>
      </c>
      <c r="AK79" s="51"/>
      <c r="AL79" s="196">
        <v>4906</v>
      </c>
      <c r="AM79" s="51">
        <f t="shared" si="39"/>
        <v>4906</v>
      </c>
      <c r="AN79" s="51">
        <f t="shared" si="40"/>
        <v>4906</v>
      </c>
      <c r="AO79" s="51">
        <f t="shared" si="41"/>
        <v>4906</v>
      </c>
      <c r="AP79" s="51">
        <f t="shared" si="42"/>
        <v>4906</v>
      </c>
      <c r="AQ79" s="51">
        <f t="shared" si="43"/>
        <v>4906</v>
      </c>
      <c r="AR79" s="51">
        <f t="shared" si="44"/>
        <v>4906</v>
      </c>
    </row>
    <row r="80" spans="1:44" x14ac:dyDescent="0.2">
      <c r="A80" s="114">
        <v>24</v>
      </c>
      <c r="B80" s="114"/>
      <c r="C80" s="114" t="s">
        <v>111</v>
      </c>
      <c r="D80" s="43">
        <v>87402747</v>
      </c>
      <c r="E80" s="151">
        <f t="shared" si="23"/>
        <v>1615.9061361829577</v>
      </c>
      <c r="G80" s="151">
        <f t="shared" si="24"/>
        <v>84.213083134793337</v>
      </c>
      <c r="H80" s="43">
        <v>4790650</v>
      </c>
      <c r="I80" s="151">
        <f t="shared" si="25"/>
        <v>88.569764647155608</v>
      </c>
      <c r="K80" s="151">
        <f t="shared" si="26"/>
        <v>68.024283775548284</v>
      </c>
      <c r="L80" s="43">
        <v>6665869</v>
      </c>
      <c r="M80" s="151">
        <f t="shared" si="27"/>
        <v>123.23890254950174</v>
      </c>
      <c r="O80" s="151">
        <f t="shared" si="28"/>
        <v>87.346857646384294</v>
      </c>
      <c r="P80" s="43">
        <v>9824616</v>
      </c>
      <c r="Q80" s="151">
        <f t="shared" si="29"/>
        <v>181.63796705429939</v>
      </c>
      <c r="S80" s="151">
        <f t="shared" si="30"/>
        <v>70.047638326903197</v>
      </c>
      <c r="T80" s="43">
        <v>4955724</v>
      </c>
      <c r="U80" s="151">
        <f t="shared" si="31"/>
        <v>91.621660596424405</v>
      </c>
      <c r="W80" s="151">
        <f t="shared" si="32"/>
        <v>79.210935297275526</v>
      </c>
      <c r="X80" s="43">
        <v>259353</v>
      </c>
      <c r="Y80" s="151">
        <f t="shared" si="33"/>
        <v>4.7949305773817228</v>
      </c>
      <c r="AA80" s="151">
        <f t="shared" si="34"/>
        <v>253.37766501037754</v>
      </c>
      <c r="AB80" s="43">
        <f t="shared" si="35"/>
        <v>113898959</v>
      </c>
      <c r="AC80" s="43">
        <v>63554945</v>
      </c>
      <c r="AD80" s="160">
        <f t="shared" si="36"/>
        <v>55.799408140332517</v>
      </c>
      <c r="AE80" s="43">
        <v>15270457</v>
      </c>
      <c r="AF80" s="160">
        <f t="shared" si="37"/>
        <v>13.407020691031951</v>
      </c>
      <c r="AG80" s="43">
        <v>0</v>
      </c>
      <c r="AH80" s="160">
        <f t="shared" si="38"/>
        <v>0</v>
      </c>
      <c r="AI80" s="43">
        <v>1429071</v>
      </c>
      <c r="AJ80" s="43">
        <v>9077</v>
      </c>
      <c r="AK80" s="43"/>
      <c r="AL80" s="195">
        <v>54089</v>
      </c>
      <c r="AM80" s="43">
        <f t="shared" si="39"/>
        <v>54089</v>
      </c>
      <c r="AN80" s="43">
        <f t="shared" si="40"/>
        <v>54089</v>
      </c>
      <c r="AO80" s="43">
        <f t="shared" si="41"/>
        <v>54089</v>
      </c>
      <c r="AP80" s="43">
        <f t="shared" si="42"/>
        <v>54089</v>
      </c>
      <c r="AQ80" s="43">
        <f t="shared" si="43"/>
        <v>54089</v>
      </c>
      <c r="AR80" s="43">
        <f t="shared" si="44"/>
        <v>54089</v>
      </c>
    </row>
    <row r="81" spans="1:44" x14ac:dyDescent="0.2">
      <c r="A81" s="117">
        <v>25</v>
      </c>
      <c r="B81" s="117"/>
      <c r="C81" s="117" t="s">
        <v>112</v>
      </c>
      <c r="D81" s="51">
        <v>15111773</v>
      </c>
      <c r="E81" s="152">
        <f t="shared" si="23"/>
        <v>1529.9962539232561</v>
      </c>
      <c r="F81" s="169"/>
      <c r="G81" s="152">
        <f t="shared" si="24"/>
        <v>79.735882451635959</v>
      </c>
      <c r="H81" s="51">
        <v>1395721</v>
      </c>
      <c r="I81" s="152">
        <f t="shared" si="25"/>
        <v>141.31021565252607</v>
      </c>
      <c r="J81" s="169"/>
      <c r="K81" s="152">
        <f t="shared" si="26"/>
        <v>108.53056060638477</v>
      </c>
      <c r="L81" s="51">
        <v>1930218</v>
      </c>
      <c r="M81" s="152">
        <f t="shared" si="27"/>
        <v>195.42553406904932</v>
      </c>
      <c r="N81" s="169"/>
      <c r="O81" s="152">
        <f t="shared" si="28"/>
        <v>138.50988569085473</v>
      </c>
      <c r="P81" s="51">
        <v>1424270</v>
      </c>
      <c r="Q81" s="152">
        <f t="shared" si="29"/>
        <v>144.20066821909487</v>
      </c>
      <c r="R81" s="169"/>
      <c r="S81" s="152">
        <f t="shared" si="30"/>
        <v>55.610159140843727</v>
      </c>
      <c r="T81" s="51">
        <v>1372267</v>
      </c>
      <c r="U81" s="152">
        <f t="shared" si="31"/>
        <v>138.935607978131</v>
      </c>
      <c r="V81" s="169"/>
      <c r="W81" s="152">
        <f t="shared" si="32"/>
        <v>120.11591344670364</v>
      </c>
      <c r="X81" s="51">
        <v>10622</v>
      </c>
      <c r="Y81" s="152">
        <f t="shared" si="33"/>
        <v>1.0754277614660321</v>
      </c>
      <c r="Z81" s="169"/>
      <c r="AA81" s="152">
        <f t="shared" si="34"/>
        <v>56.828638223244852</v>
      </c>
      <c r="AB81" s="51">
        <f t="shared" si="35"/>
        <v>21244871</v>
      </c>
      <c r="AC81" s="51">
        <v>13610877</v>
      </c>
      <c r="AD81" s="158">
        <f t="shared" si="36"/>
        <v>64.066649310320585</v>
      </c>
      <c r="AE81" s="51">
        <v>4234194</v>
      </c>
      <c r="AF81" s="158">
        <f t="shared" si="37"/>
        <v>19.930429325741727</v>
      </c>
      <c r="AG81" s="51">
        <v>24274</v>
      </c>
      <c r="AH81" s="158">
        <f t="shared" si="38"/>
        <v>0.11425816612395528</v>
      </c>
      <c r="AI81" s="51">
        <v>69654</v>
      </c>
      <c r="AJ81" s="51">
        <v>1322</v>
      </c>
      <c r="AK81" s="51"/>
      <c r="AL81" s="196">
        <v>9877</v>
      </c>
      <c r="AM81" s="51">
        <f t="shared" si="39"/>
        <v>9877</v>
      </c>
      <c r="AN81" s="51">
        <f t="shared" si="40"/>
        <v>9877</v>
      </c>
      <c r="AO81" s="51">
        <f t="shared" si="41"/>
        <v>9877</v>
      </c>
      <c r="AP81" s="51">
        <f t="shared" si="42"/>
        <v>9877</v>
      </c>
      <c r="AQ81" s="51">
        <f t="shared" si="43"/>
        <v>9877</v>
      </c>
      <c r="AR81" s="51">
        <f t="shared" si="44"/>
        <v>9877</v>
      </c>
    </row>
    <row r="82" spans="1:44" x14ac:dyDescent="0.2">
      <c r="A82" s="114">
        <v>26</v>
      </c>
      <c r="B82" s="114"/>
      <c r="C82" s="114" t="s">
        <v>113</v>
      </c>
      <c r="D82" s="43">
        <v>0</v>
      </c>
      <c r="E82" s="151">
        <f t="shared" si="23"/>
        <v>0</v>
      </c>
      <c r="G82" s="151">
        <f t="shared" si="24"/>
        <v>0</v>
      </c>
      <c r="H82" s="43">
        <v>0</v>
      </c>
      <c r="I82" s="151">
        <f t="shared" si="25"/>
        <v>0</v>
      </c>
      <c r="K82" s="151">
        <f t="shared" si="26"/>
        <v>0</v>
      </c>
      <c r="L82" s="43">
        <v>0</v>
      </c>
      <c r="M82" s="151">
        <f t="shared" si="27"/>
        <v>0</v>
      </c>
      <c r="O82" s="151">
        <f t="shared" si="28"/>
        <v>0</v>
      </c>
      <c r="P82" s="43">
        <v>0</v>
      </c>
      <c r="Q82" s="151">
        <f t="shared" si="29"/>
        <v>0</v>
      </c>
      <c r="S82" s="151">
        <f t="shared" si="30"/>
        <v>0</v>
      </c>
      <c r="T82" s="43">
        <v>0</v>
      </c>
      <c r="U82" s="151">
        <f t="shared" si="31"/>
        <v>0</v>
      </c>
      <c r="W82" s="151">
        <f t="shared" si="32"/>
        <v>0</v>
      </c>
      <c r="X82" s="43">
        <v>0</v>
      </c>
      <c r="Y82" s="151">
        <f t="shared" si="33"/>
        <v>0</v>
      </c>
      <c r="AA82" s="151">
        <f t="shared" si="34"/>
        <v>0</v>
      </c>
      <c r="AB82" s="43">
        <f t="shared" si="35"/>
        <v>0</v>
      </c>
      <c r="AC82" s="43">
        <v>0</v>
      </c>
      <c r="AD82" s="160">
        <f t="shared" si="36"/>
        <v>0</v>
      </c>
      <c r="AE82" s="43">
        <v>0</v>
      </c>
      <c r="AF82" s="160">
        <f t="shared" si="37"/>
        <v>0</v>
      </c>
      <c r="AG82" s="43">
        <v>0</v>
      </c>
      <c r="AH82" s="160">
        <f t="shared" si="38"/>
        <v>0</v>
      </c>
      <c r="AI82" s="43">
        <v>0</v>
      </c>
      <c r="AJ82" s="43">
        <v>0</v>
      </c>
      <c r="AK82" s="43"/>
      <c r="AL82" s="195">
        <v>0</v>
      </c>
      <c r="AM82" s="43">
        <f t="shared" si="39"/>
        <v>0</v>
      </c>
      <c r="AN82" s="43">
        <f t="shared" si="40"/>
        <v>0</v>
      </c>
      <c r="AO82" s="43">
        <f t="shared" si="41"/>
        <v>0</v>
      </c>
      <c r="AP82" s="43">
        <f t="shared" si="42"/>
        <v>0</v>
      </c>
      <c r="AQ82" s="43">
        <f t="shared" si="43"/>
        <v>0</v>
      </c>
      <c r="AR82" s="43">
        <f t="shared" si="44"/>
        <v>0</v>
      </c>
    </row>
    <row r="83" spans="1:44" x14ac:dyDescent="0.2">
      <c r="A83" s="117">
        <v>27</v>
      </c>
      <c r="B83" s="117"/>
      <c r="C83" s="117" t="s">
        <v>114</v>
      </c>
      <c r="D83" s="51">
        <v>45816912</v>
      </c>
      <c r="E83" s="152">
        <f t="shared" si="23"/>
        <v>1604.6831045110675</v>
      </c>
      <c r="F83" s="169"/>
      <c r="G83" s="152">
        <f t="shared" si="24"/>
        <v>83.628193902649045</v>
      </c>
      <c r="H83" s="51">
        <v>2776971</v>
      </c>
      <c r="I83" s="152">
        <f t="shared" si="25"/>
        <v>97.260121882880355</v>
      </c>
      <c r="J83" s="169"/>
      <c r="K83" s="152">
        <f t="shared" si="26"/>
        <v>74.698743497428268</v>
      </c>
      <c r="L83" s="51">
        <v>3605308</v>
      </c>
      <c r="M83" s="152">
        <f t="shared" si="27"/>
        <v>126.27164471840852</v>
      </c>
      <c r="N83" s="169"/>
      <c r="O83" s="152">
        <f t="shared" si="28"/>
        <v>89.496345292132233</v>
      </c>
      <c r="P83" s="51">
        <v>7987364</v>
      </c>
      <c r="Q83" s="152">
        <f t="shared" si="29"/>
        <v>279.74796861866071</v>
      </c>
      <c r="R83" s="169"/>
      <c r="S83" s="152">
        <f t="shared" si="30"/>
        <v>107.88319670318604</v>
      </c>
      <c r="T83" s="51">
        <v>3383786</v>
      </c>
      <c r="U83" s="152">
        <f t="shared" si="31"/>
        <v>118.51309890725693</v>
      </c>
      <c r="V83" s="169"/>
      <c r="W83" s="152">
        <f t="shared" si="32"/>
        <v>102.45976058841156</v>
      </c>
      <c r="X83" s="51">
        <v>16025</v>
      </c>
      <c r="Y83" s="152">
        <f t="shared" si="33"/>
        <v>0.561256654525077</v>
      </c>
      <c r="Z83" s="169"/>
      <c r="AA83" s="152">
        <f t="shared" si="34"/>
        <v>29.658385726358951</v>
      </c>
      <c r="AB83" s="51">
        <f t="shared" si="35"/>
        <v>63586366</v>
      </c>
      <c r="AC83" s="51">
        <v>38156797</v>
      </c>
      <c r="AD83" s="158">
        <f t="shared" si="36"/>
        <v>60.007827778678212</v>
      </c>
      <c r="AE83" s="51">
        <v>8573396</v>
      </c>
      <c r="AF83" s="158">
        <f t="shared" si="37"/>
        <v>13.483072770662819</v>
      </c>
      <c r="AG83" s="51">
        <v>108471</v>
      </c>
      <c r="AH83" s="158">
        <f t="shared" si="38"/>
        <v>0.17058845602216047</v>
      </c>
      <c r="AI83" s="51">
        <v>956149</v>
      </c>
      <c r="AJ83" s="51">
        <v>0</v>
      </c>
      <c r="AK83" s="51"/>
      <c r="AL83" s="196">
        <v>28552</v>
      </c>
      <c r="AM83" s="51">
        <f t="shared" si="39"/>
        <v>28552</v>
      </c>
      <c r="AN83" s="51">
        <f t="shared" si="40"/>
        <v>28552</v>
      </c>
      <c r="AO83" s="51">
        <f t="shared" si="41"/>
        <v>28552</v>
      </c>
      <c r="AP83" s="51">
        <f t="shared" si="42"/>
        <v>28552</v>
      </c>
      <c r="AQ83" s="51">
        <f t="shared" si="43"/>
        <v>28552</v>
      </c>
      <c r="AR83" s="51">
        <f t="shared" si="44"/>
        <v>28552</v>
      </c>
    </row>
    <row r="84" spans="1:44" x14ac:dyDescent="0.2">
      <c r="A84" s="114">
        <v>28</v>
      </c>
      <c r="B84" s="114"/>
      <c r="C84" s="114" t="s">
        <v>115</v>
      </c>
      <c r="D84" s="43">
        <v>16641252</v>
      </c>
      <c r="E84" s="151">
        <f t="shared" si="23"/>
        <v>1573.194554736245</v>
      </c>
      <c r="G84" s="151">
        <f t="shared" si="24"/>
        <v>81.987165503409798</v>
      </c>
      <c r="H84" s="43">
        <v>1455483</v>
      </c>
      <c r="I84" s="151">
        <f t="shared" si="25"/>
        <v>137.59529211571186</v>
      </c>
      <c r="K84" s="151">
        <f t="shared" si="26"/>
        <v>105.67738589287572</v>
      </c>
      <c r="L84" s="43">
        <v>1993583</v>
      </c>
      <c r="M84" s="151">
        <f t="shared" si="27"/>
        <v>188.4650217432407</v>
      </c>
      <c r="O84" s="151">
        <f t="shared" si="28"/>
        <v>133.57654997712507</v>
      </c>
      <c r="P84" s="43">
        <v>2414322</v>
      </c>
      <c r="Q84" s="151">
        <f t="shared" si="29"/>
        <v>228.23993193420307</v>
      </c>
      <c r="S84" s="151">
        <f t="shared" si="30"/>
        <v>88.019418314149362</v>
      </c>
      <c r="T84" s="43">
        <v>1013841</v>
      </c>
      <c r="U84" s="151">
        <f t="shared" si="31"/>
        <v>95.844299489506525</v>
      </c>
      <c r="W84" s="151">
        <f t="shared" si="32"/>
        <v>82.86159141905226</v>
      </c>
      <c r="X84" s="43">
        <v>8489</v>
      </c>
      <c r="Y84" s="151">
        <f t="shared" si="33"/>
        <v>0.80251465305350733</v>
      </c>
      <c r="AA84" s="151">
        <f t="shared" si="34"/>
        <v>42.407139299677745</v>
      </c>
      <c r="AB84" s="43">
        <f t="shared" si="35"/>
        <v>23526970</v>
      </c>
      <c r="AC84" s="43">
        <v>10610515</v>
      </c>
      <c r="AD84" s="160">
        <f t="shared" si="36"/>
        <v>45.099368937011434</v>
      </c>
      <c r="AE84" s="43">
        <v>4651009</v>
      </c>
      <c r="AF84" s="160">
        <f t="shared" si="37"/>
        <v>19.768839761346232</v>
      </c>
      <c r="AG84" s="43">
        <v>0</v>
      </c>
      <c r="AH84" s="160">
        <f t="shared" si="38"/>
        <v>0</v>
      </c>
      <c r="AI84" s="43">
        <v>83786</v>
      </c>
      <c r="AJ84" s="43">
        <v>0</v>
      </c>
      <c r="AK84" s="43"/>
      <c r="AL84" s="195">
        <v>10578</v>
      </c>
      <c r="AM84" s="43">
        <f t="shared" si="39"/>
        <v>10578</v>
      </c>
      <c r="AN84" s="43">
        <f t="shared" si="40"/>
        <v>10578</v>
      </c>
      <c r="AO84" s="43">
        <f t="shared" si="41"/>
        <v>10578</v>
      </c>
      <c r="AP84" s="43">
        <f t="shared" si="42"/>
        <v>10578</v>
      </c>
      <c r="AQ84" s="43">
        <f t="shared" si="43"/>
        <v>10578</v>
      </c>
      <c r="AR84" s="43">
        <f t="shared" si="44"/>
        <v>10578</v>
      </c>
    </row>
    <row r="85" spans="1:44" x14ac:dyDescent="0.2">
      <c r="A85" s="117">
        <v>29</v>
      </c>
      <c r="B85" s="117"/>
      <c r="C85" s="117" t="s">
        <v>30</v>
      </c>
      <c r="D85" s="51">
        <v>2841380497</v>
      </c>
      <c r="E85" s="152">
        <f t="shared" si="23"/>
        <v>2492.9748033568617</v>
      </c>
      <c r="F85" s="169"/>
      <c r="G85" s="152">
        <f t="shared" si="24"/>
        <v>129.92158991607809</v>
      </c>
      <c r="H85" s="51">
        <v>126667271</v>
      </c>
      <c r="I85" s="152">
        <f t="shared" si="25"/>
        <v>111.13552561734758</v>
      </c>
      <c r="J85" s="169"/>
      <c r="K85" s="152">
        <f t="shared" si="26"/>
        <v>85.355477258592344</v>
      </c>
      <c r="L85" s="51">
        <v>166376230</v>
      </c>
      <c r="M85" s="152">
        <f t="shared" si="27"/>
        <v>145.9754333168093</v>
      </c>
      <c r="N85" s="169"/>
      <c r="O85" s="152">
        <f t="shared" si="28"/>
        <v>103.46161098498159</v>
      </c>
      <c r="P85" s="51">
        <v>294731738</v>
      </c>
      <c r="Q85" s="152">
        <f t="shared" si="29"/>
        <v>258.59218691736385</v>
      </c>
      <c r="R85" s="169"/>
      <c r="S85" s="152">
        <f t="shared" si="30"/>
        <v>99.724591048387282</v>
      </c>
      <c r="T85" s="51">
        <v>155837499</v>
      </c>
      <c r="U85" s="152">
        <f t="shared" si="31"/>
        <v>136.72894525577865</v>
      </c>
      <c r="V85" s="169"/>
      <c r="W85" s="152">
        <f t="shared" si="32"/>
        <v>118.20815695129276</v>
      </c>
      <c r="X85" s="51">
        <v>0</v>
      </c>
      <c r="Y85" s="152">
        <f t="shared" si="33"/>
        <v>0</v>
      </c>
      <c r="Z85" s="169"/>
      <c r="AA85" s="152">
        <f t="shared" si="34"/>
        <v>0</v>
      </c>
      <c r="AB85" s="51">
        <f t="shared" si="35"/>
        <v>3584993235</v>
      </c>
      <c r="AC85" s="51">
        <v>897589703</v>
      </c>
      <c r="AD85" s="158">
        <f t="shared" si="36"/>
        <v>25.03741692555802</v>
      </c>
      <c r="AE85" s="51">
        <v>133084493</v>
      </c>
      <c r="AF85" s="158">
        <f t="shared" si="37"/>
        <v>3.712266224123014</v>
      </c>
      <c r="AG85" s="51">
        <v>18984315</v>
      </c>
      <c r="AH85" s="158">
        <f t="shared" si="38"/>
        <v>0.52954953484033562</v>
      </c>
      <c r="AI85" s="51">
        <v>69256279</v>
      </c>
      <c r="AJ85" s="51">
        <v>17815</v>
      </c>
      <c r="AK85" s="51"/>
      <c r="AL85" s="196">
        <v>1139755</v>
      </c>
      <c r="AM85" s="51">
        <f t="shared" si="39"/>
        <v>1139755</v>
      </c>
      <c r="AN85" s="51">
        <f t="shared" si="40"/>
        <v>1139755</v>
      </c>
      <c r="AO85" s="51">
        <f t="shared" si="41"/>
        <v>1139755</v>
      </c>
      <c r="AP85" s="51">
        <f t="shared" si="42"/>
        <v>1139755</v>
      </c>
      <c r="AQ85" s="51">
        <f t="shared" si="43"/>
        <v>1139755</v>
      </c>
      <c r="AR85" s="51">
        <f t="shared" si="44"/>
        <v>0</v>
      </c>
    </row>
    <row r="86" spans="1:44" x14ac:dyDescent="0.2">
      <c r="A86" s="114">
        <v>30</v>
      </c>
      <c r="B86" s="114"/>
      <c r="C86" s="114" t="s">
        <v>116</v>
      </c>
      <c r="D86" s="43">
        <v>130658464</v>
      </c>
      <c r="E86" s="151">
        <f t="shared" si="23"/>
        <v>1776.79590948651</v>
      </c>
      <c r="G86" s="151">
        <f t="shared" si="24"/>
        <v>92.597867096784597</v>
      </c>
      <c r="H86" s="43">
        <v>13887390</v>
      </c>
      <c r="I86" s="151">
        <f t="shared" si="25"/>
        <v>188.85158289817232</v>
      </c>
      <c r="K86" s="151">
        <f t="shared" si="26"/>
        <v>145.04378235286771</v>
      </c>
      <c r="L86" s="43">
        <v>12992242</v>
      </c>
      <c r="M86" s="151">
        <f t="shared" si="27"/>
        <v>176.67866079199302</v>
      </c>
      <c r="O86" s="151">
        <f t="shared" si="28"/>
        <v>125.22284371327702</v>
      </c>
      <c r="P86" s="43">
        <v>17501256</v>
      </c>
      <c r="Q86" s="151">
        <f t="shared" si="29"/>
        <v>237.99575718015666</v>
      </c>
      <c r="S86" s="151">
        <f t="shared" si="30"/>
        <v>91.781696264577747</v>
      </c>
      <c r="T86" s="43">
        <v>6954541</v>
      </c>
      <c r="U86" s="151">
        <f t="shared" si="31"/>
        <v>94.5732838337685</v>
      </c>
      <c r="W86" s="151">
        <f t="shared" si="32"/>
        <v>81.762742760196829</v>
      </c>
      <c r="X86" s="43">
        <v>76628</v>
      </c>
      <c r="Y86" s="151">
        <f t="shared" si="33"/>
        <v>1.0420474325500435</v>
      </c>
      <c r="AA86" s="151">
        <f t="shared" si="34"/>
        <v>55.064727430060856</v>
      </c>
      <c r="AB86" s="43">
        <f t="shared" si="35"/>
        <v>182070521</v>
      </c>
      <c r="AC86" s="43">
        <v>64136152</v>
      </c>
      <c r="AD86" s="160">
        <f t="shared" si="36"/>
        <v>35.225994657311929</v>
      </c>
      <c r="AE86" s="43">
        <v>14100095</v>
      </c>
      <c r="AF86" s="160">
        <f t="shared" si="37"/>
        <v>7.744304197382947</v>
      </c>
      <c r="AG86" s="43">
        <v>801</v>
      </c>
      <c r="AH86" s="160">
        <f t="shared" si="38"/>
        <v>4.3993942325237816E-4</v>
      </c>
      <c r="AI86" s="43">
        <v>2599614</v>
      </c>
      <c r="AJ86" s="43">
        <v>11887</v>
      </c>
      <c r="AK86" s="43"/>
      <c r="AL86" s="195">
        <v>73536</v>
      </c>
      <c r="AM86" s="43">
        <f t="shared" si="39"/>
        <v>73536</v>
      </c>
      <c r="AN86" s="43">
        <f t="shared" si="40"/>
        <v>73536</v>
      </c>
      <c r="AO86" s="43">
        <f t="shared" si="41"/>
        <v>73536</v>
      </c>
      <c r="AP86" s="43">
        <f t="shared" si="42"/>
        <v>73536</v>
      </c>
      <c r="AQ86" s="43">
        <f t="shared" si="43"/>
        <v>73536</v>
      </c>
      <c r="AR86" s="43">
        <f t="shared" si="44"/>
        <v>73536</v>
      </c>
    </row>
    <row r="87" spans="1:44" x14ac:dyDescent="0.2">
      <c r="A87" s="117">
        <v>31</v>
      </c>
      <c r="B87" s="117"/>
      <c r="C87" s="117" t="s">
        <v>117</v>
      </c>
      <c r="D87" s="51">
        <v>17862646</v>
      </c>
      <c r="E87" s="152">
        <f t="shared" si="23"/>
        <v>1178.274802110818</v>
      </c>
      <c r="F87" s="169"/>
      <c r="G87" s="152">
        <f t="shared" si="24"/>
        <v>61.40588963922086</v>
      </c>
      <c r="H87" s="51">
        <v>1250021</v>
      </c>
      <c r="I87" s="152">
        <f t="shared" si="25"/>
        <v>82.455211081794189</v>
      </c>
      <c r="J87" s="169"/>
      <c r="K87" s="152">
        <f t="shared" si="26"/>
        <v>63.328119926090729</v>
      </c>
      <c r="L87" s="51">
        <v>2073172</v>
      </c>
      <c r="M87" s="152">
        <f t="shared" si="27"/>
        <v>136.7527704485488</v>
      </c>
      <c r="N87" s="169"/>
      <c r="O87" s="152">
        <f t="shared" si="28"/>
        <v>96.924952478541485</v>
      </c>
      <c r="P87" s="51">
        <v>5787247</v>
      </c>
      <c r="Q87" s="152">
        <f t="shared" si="29"/>
        <v>381.74452506596305</v>
      </c>
      <c r="R87" s="169"/>
      <c r="S87" s="152">
        <f t="shared" si="30"/>
        <v>147.21758263844796</v>
      </c>
      <c r="T87" s="51">
        <v>1689206</v>
      </c>
      <c r="U87" s="152">
        <f t="shared" si="31"/>
        <v>111.42519788918206</v>
      </c>
      <c r="V87" s="169"/>
      <c r="W87" s="152">
        <f t="shared" si="32"/>
        <v>96.331959964831356</v>
      </c>
      <c r="X87" s="51">
        <v>7526</v>
      </c>
      <c r="Y87" s="152">
        <f t="shared" si="33"/>
        <v>0.49643799472295513</v>
      </c>
      <c r="Z87" s="169"/>
      <c r="AA87" s="152">
        <f t="shared" si="34"/>
        <v>26.233184797019995</v>
      </c>
      <c r="AB87" s="51">
        <f t="shared" si="35"/>
        <v>28669818</v>
      </c>
      <c r="AC87" s="51">
        <v>14220065</v>
      </c>
      <c r="AD87" s="158">
        <f t="shared" si="36"/>
        <v>49.599425430604413</v>
      </c>
      <c r="AE87" s="51">
        <v>4528553</v>
      </c>
      <c r="AF87" s="158">
        <f t="shared" si="37"/>
        <v>15.79554149942633</v>
      </c>
      <c r="AG87" s="51">
        <v>0</v>
      </c>
      <c r="AH87" s="158">
        <f t="shared" si="38"/>
        <v>0</v>
      </c>
      <c r="AI87" s="51">
        <v>154367</v>
      </c>
      <c r="AJ87" s="51">
        <v>0</v>
      </c>
      <c r="AK87" s="51"/>
      <c r="AL87" s="196">
        <v>15160</v>
      </c>
      <c r="AM87" s="51">
        <f t="shared" si="39"/>
        <v>15160</v>
      </c>
      <c r="AN87" s="51">
        <f t="shared" si="40"/>
        <v>15160</v>
      </c>
      <c r="AO87" s="51">
        <f t="shared" si="41"/>
        <v>15160</v>
      </c>
      <c r="AP87" s="51">
        <f t="shared" si="42"/>
        <v>15160</v>
      </c>
      <c r="AQ87" s="51">
        <f t="shared" si="43"/>
        <v>15160</v>
      </c>
      <c r="AR87" s="51">
        <f t="shared" si="44"/>
        <v>15160</v>
      </c>
    </row>
    <row r="88" spans="1:44" x14ac:dyDescent="0.2">
      <c r="A88" s="114">
        <v>32</v>
      </c>
      <c r="B88" s="114"/>
      <c r="C88" s="114" t="s">
        <v>118</v>
      </c>
      <c r="D88" s="43">
        <v>40479345</v>
      </c>
      <c r="E88" s="151">
        <f t="shared" si="23"/>
        <v>1453.8427971123801</v>
      </c>
      <c r="G88" s="151">
        <f t="shared" si="24"/>
        <v>75.767138694919339</v>
      </c>
      <c r="H88" s="43">
        <v>1809213</v>
      </c>
      <c r="I88" s="151">
        <f t="shared" si="25"/>
        <v>64.979097080056022</v>
      </c>
      <c r="K88" s="151">
        <f t="shared" si="26"/>
        <v>49.90593072999188</v>
      </c>
      <c r="L88" s="43">
        <v>4579293</v>
      </c>
      <c r="M88" s="151">
        <f t="shared" si="27"/>
        <v>164.46837625255898</v>
      </c>
      <c r="O88" s="151">
        <f t="shared" si="28"/>
        <v>116.56867718449446</v>
      </c>
      <c r="P88" s="43">
        <v>4120993</v>
      </c>
      <c r="Q88" s="151">
        <f t="shared" si="29"/>
        <v>148.00822468843157</v>
      </c>
      <c r="S88" s="151">
        <f t="shared" si="30"/>
        <v>57.078521415530645</v>
      </c>
      <c r="T88" s="43">
        <v>2021945</v>
      </c>
      <c r="U88" s="151">
        <f t="shared" si="31"/>
        <v>72.619509391947702</v>
      </c>
      <c r="W88" s="151">
        <f t="shared" si="32"/>
        <v>62.782743974735901</v>
      </c>
      <c r="X88" s="43">
        <v>7419</v>
      </c>
      <c r="Y88" s="151">
        <f t="shared" si="33"/>
        <v>0.2664583557806271</v>
      </c>
      <c r="AA88" s="151">
        <f t="shared" si="34"/>
        <v>14.080411576483376</v>
      </c>
      <c r="AB88" s="43">
        <f t="shared" si="35"/>
        <v>53018208</v>
      </c>
      <c r="AC88" s="43">
        <v>27475512</v>
      </c>
      <c r="AD88" s="160">
        <f t="shared" si="36"/>
        <v>51.822785108089661</v>
      </c>
      <c r="AE88" s="43">
        <v>4868510</v>
      </c>
      <c r="AF88" s="160">
        <f t="shared" si="37"/>
        <v>9.1827132293871578</v>
      </c>
      <c r="AG88" s="43">
        <v>0</v>
      </c>
      <c r="AH88" s="160">
        <f t="shared" si="38"/>
        <v>0</v>
      </c>
      <c r="AI88" s="43">
        <v>713733</v>
      </c>
      <c r="AJ88" s="43">
        <v>3722</v>
      </c>
      <c r="AK88" s="43"/>
      <c r="AL88" s="195">
        <v>27843</v>
      </c>
      <c r="AM88" s="43">
        <f t="shared" si="39"/>
        <v>27843</v>
      </c>
      <c r="AN88" s="43">
        <f t="shared" si="40"/>
        <v>27843</v>
      </c>
      <c r="AO88" s="43">
        <f t="shared" si="41"/>
        <v>27843</v>
      </c>
      <c r="AP88" s="43">
        <f t="shared" si="42"/>
        <v>27843</v>
      </c>
      <c r="AQ88" s="43">
        <f t="shared" si="43"/>
        <v>27843</v>
      </c>
      <c r="AR88" s="43">
        <f t="shared" si="44"/>
        <v>27843</v>
      </c>
    </row>
    <row r="89" spans="1:44" x14ac:dyDescent="0.2">
      <c r="A89" s="117">
        <v>33</v>
      </c>
      <c r="B89" s="117"/>
      <c r="C89" s="117" t="s">
        <v>34</v>
      </c>
      <c r="D89" s="51">
        <v>74587884</v>
      </c>
      <c r="E89" s="152">
        <f t="shared" ref="E89:E120" si="45">IFERROR((D89/$AL89),0)</f>
        <v>1377.3037392669191</v>
      </c>
      <c r="F89" s="169"/>
      <c r="G89" s="152">
        <f t="shared" ref="G89:G120" si="46">IF(E$152,E89/E$152*100,0)</f>
        <v>71.778299308106838</v>
      </c>
      <c r="H89" s="51">
        <v>4209586</v>
      </c>
      <c r="I89" s="152">
        <f t="shared" ref="I89:I120" si="47">IFERROR((H89/$AL89),0)</f>
        <v>77.732176161019297</v>
      </c>
      <c r="J89" s="169"/>
      <c r="K89" s="152">
        <f t="shared" ref="K89:K120" si="48">IF(I$152,I89/I$152*100,0)</f>
        <v>59.700684886463662</v>
      </c>
      <c r="L89" s="51">
        <v>8946802</v>
      </c>
      <c r="M89" s="152">
        <f t="shared" ref="M89:M120" si="49">IFERROR((L89/$AL89),0)</f>
        <v>165.20731234419722</v>
      </c>
      <c r="N89" s="169"/>
      <c r="O89" s="152">
        <f t="shared" ref="O89:O120" si="50">IF(M$152,M89/M$152*100,0)</f>
        <v>117.09240584704219</v>
      </c>
      <c r="P89" s="51">
        <v>9989993</v>
      </c>
      <c r="Q89" s="152">
        <f t="shared" ref="Q89:Q120" si="51">IFERROR((P89/$AL89),0)</f>
        <v>184.47037208014035</v>
      </c>
      <c r="R89" s="169"/>
      <c r="S89" s="152">
        <f t="shared" ref="S89:S120" si="52">IF(Q$152,Q89/Q$152*100,0)</f>
        <v>71.139939050496395</v>
      </c>
      <c r="T89" s="51">
        <v>5190135</v>
      </c>
      <c r="U89" s="152">
        <f t="shared" ref="U89:U120" si="53">IFERROR((T89/$AL89),0)</f>
        <v>95.838519065644903</v>
      </c>
      <c r="V89" s="169"/>
      <c r="W89" s="152">
        <f t="shared" ref="W89:W120" si="54">IF(U$152,U89/U$152*100,0)</f>
        <v>82.856593989650605</v>
      </c>
      <c r="X89" s="51">
        <v>0</v>
      </c>
      <c r="Y89" s="152">
        <f t="shared" ref="Y89:Y120" si="55">IFERROR((X89/$AL89),0)</f>
        <v>0</v>
      </c>
      <c r="Z89" s="169"/>
      <c r="AA89" s="152">
        <f t="shared" ref="AA89:AA120" si="56">IF(Y$152,Y89/Y$152*100,0)</f>
        <v>0</v>
      </c>
      <c r="AB89" s="51">
        <f t="shared" ref="AB89:AB120" si="57">(D89+H89+L89+P89+T89+X89)</f>
        <v>102924400</v>
      </c>
      <c r="AC89" s="51">
        <v>50513836</v>
      </c>
      <c r="AD89" s="158">
        <f t="shared" ref="AD89:AD120" si="58">IF($AB89,AC89/$AB89*100,0)</f>
        <v>49.078581949469708</v>
      </c>
      <c r="AE89" s="51">
        <v>18181183</v>
      </c>
      <c r="AF89" s="158">
        <f t="shared" ref="AF89:AF120" si="59">IF($AB89,AE89/$AB89*100,0)</f>
        <v>17.66459945357952</v>
      </c>
      <c r="AG89" s="51">
        <v>0</v>
      </c>
      <c r="AH89" s="158">
        <f t="shared" ref="AH89:AH120" si="60">IF($AB89,AG89/$AB89*100,0)</f>
        <v>0</v>
      </c>
      <c r="AI89" s="51">
        <v>2088480</v>
      </c>
      <c r="AJ89" s="51">
        <v>0</v>
      </c>
      <c r="AK89" s="51"/>
      <c r="AL89" s="196">
        <v>54155</v>
      </c>
      <c r="AM89" s="51">
        <f t="shared" ref="AM89:AM120" si="61">IF(D89,AL89,0)</f>
        <v>54155</v>
      </c>
      <c r="AN89" s="51">
        <f t="shared" ref="AN89:AN120" si="62">IF(H89,AL89,0)</f>
        <v>54155</v>
      </c>
      <c r="AO89" s="51">
        <f t="shared" ref="AO89:AO120" si="63">IF(L89,AL89,0)</f>
        <v>54155</v>
      </c>
      <c r="AP89" s="51">
        <f t="shared" ref="AP89:AP120" si="64">IF(P89,AL89,0)</f>
        <v>54155</v>
      </c>
      <c r="AQ89" s="51">
        <f t="shared" ref="AQ89:AQ120" si="65">IF(T89,AL89,0)</f>
        <v>54155</v>
      </c>
      <c r="AR89" s="51">
        <f t="shared" ref="AR89:AR120" si="66">IF(X89,AL89,0)</f>
        <v>0</v>
      </c>
    </row>
    <row r="90" spans="1:44" x14ac:dyDescent="0.2">
      <c r="A90" s="114">
        <v>34</v>
      </c>
      <c r="B90" s="114"/>
      <c r="C90" s="114" t="s">
        <v>119</v>
      </c>
      <c r="D90" s="43">
        <v>180801475</v>
      </c>
      <c r="E90" s="151">
        <f t="shared" si="45"/>
        <v>1905.7612442158299</v>
      </c>
      <c r="G90" s="151">
        <f t="shared" si="46"/>
        <v>99.318906278380354</v>
      </c>
      <c r="H90" s="43">
        <v>8312542</v>
      </c>
      <c r="I90" s="151">
        <f t="shared" si="47"/>
        <v>87.619420054600454</v>
      </c>
      <c r="K90" s="151">
        <f t="shared" si="48"/>
        <v>67.294390109170493</v>
      </c>
      <c r="L90" s="43">
        <v>11766963</v>
      </c>
      <c r="M90" s="151">
        <f t="shared" si="49"/>
        <v>124.03118972077874</v>
      </c>
      <c r="O90" s="151">
        <f t="shared" si="50"/>
        <v>87.908399443113538</v>
      </c>
      <c r="P90" s="43">
        <v>19876045</v>
      </c>
      <c r="Q90" s="151">
        <f t="shared" si="51"/>
        <v>209.50601342876115</v>
      </c>
      <c r="S90" s="151">
        <f t="shared" si="52"/>
        <v>80.794790285128414</v>
      </c>
      <c r="T90" s="43">
        <v>7854332</v>
      </c>
      <c r="U90" s="151">
        <f t="shared" si="53"/>
        <v>82.789598507446954</v>
      </c>
      <c r="W90" s="151">
        <f t="shared" si="54"/>
        <v>71.575231096790702</v>
      </c>
      <c r="X90" s="43">
        <v>55000</v>
      </c>
      <c r="Y90" s="151">
        <f t="shared" si="55"/>
        <v>0.57973458696545832</v>
      </c>
      <c r="AA90" s="151">
        <f t="shared" si="56"/>
        <v>30.634811828969987</v>
      </c>
      <c r="AB90" s="43">
        <f t="shared" si="57"/>
        <v>228666357</v>
      </c>
      <c r="AC90" s="43">
        <v>98735157</v>
      </c>
      <c r="AD90" s="160">
        <f t="shared" si="58"/>
        <v>43.178698561240466</v>
      </c>
      <c r="AE90" s="43">
        <v>20918104</v>
      </c>
      <c r="AF90" s="160">
        <f t="shared" si="59"/>
        <v>9.1478712804262674</v>
      </c>
      <c r="AG90" s="43">
        <v>0</v>
      </c>
      <c r="AH90" s="160">
        <f t="shared" si="60"/>
        <v>0</v>
      </c>
      <c r="AI90" s="43">
        <v>2698475</v>
      </c>
      <c r="AJ90" s="43">
        <v>23438</v>
      </c>
      <c r="AK90" s="43"/>
      <c r="AL90" s="195">
        <v>94871</v>
      </c>
      <c r="AM90" s="43">
        <f t="shared" si="61"/>
        <v>94871</v>
      </c>
      <c r="AN90" s="43">
        <f t="shared" si="62"/>
        <v>94871</v>
      </c>
      <c r="AO90" s="43">
        <f t="shared" si="63"/>
        <v>94871</v>
      </c>
      <c r="AP90" s="43">
        <f t="shared" si="64"/>
        <v>94871</v>
      </c>
      <c r="AQ90" s="43">
        <f t="shared" si="65"/>
        <v>94871</v>
      </c>
      <c r="AR90" s="43">
        <f t="shared" si="66"/>
        <v>94871</v>
      </c>
    </row>
    <row r="91" spans="1:44" x14ac:dyDescent="0.2">
      <c r="A91" s="117">
        <v>35</v>
      </c>
      <c r="B91" s="117"/>
      <c r="C91" s="117" t="s">
        <v>120</v>
      </c>
      <c r="D91" s="51">
        <v>35629914</v>
      </c>
      <c r="E91" s="152">
        <f t="shared" si="45"/>
        <v>2139.0354805787356</v>
      </c>
      <c r="F91" s="169"/>
      <c r="G91" s="152">
        <f t="shared" si="46"/>
        <v>111.4760125732045</v>
      </c>
      <c r="H91" s="51">
        <v>1990176</v>
      </c>
      <c r="I91" s="152">
        <f t="shared" si="47"/>
        <v>119.47985831782434</v>
      </c>
      <c r="J91" s="169"/>
      <c r="K91" s="152">
        <f t="shared" si="48"/>
        <v>91.764179571352173</v>
      </c>
      <c r="L91" s="51">
        <v>1812479</v>
      </c>
      <c r="M91" s="152">
        <f t="shared" si="49"/>
        <v>108.81185087350663</v>
      </c>
      <c r="N91" s="169"/>
      <c r="O91" s="152">
        <f t="shared" si="50"/>
        <v>77.121534287195786</v>
      </c>
      <c r="P91" s="51">
        <v>3105390</v>
      </c>
      <c r="Q91" s="152">
        <f t="shared" si="51"/>
        <v>186.4315302875668</v>
      </c>
      <c r="R91" s="169"/>
      <c r="S91" s="152">
        <f t="shared" si="52"/>
        <v>71.896248444636328</v>
      </c>
      <c r="T91" s="51">
        <v>1908099</v>
      </c>
      <c r="U91" s="152">
        <f t="shared" si="53"/>
        <v>114.55238038062076</v>
      </c>
      <c r="V91" s="169"/>
      <c r="W91" s="152">
        <f t="shared" si="54"/>
        <v>99.035546086056826</v>
      </c>
      <c r="X91" s="51">
        <v>9355</v>
      </c>
      <c r="Y91" s="152">
        <f t="shared" si="55"/>
        <v>0.56162574293089995</v>
      </c>
      <c r="Z91" s="169"/>
      <c r="AA91" s="152">
        <f t="shared" si="56"/>
        <v>29.677889399444634</v>
      </c>
      <c r="AB91" s="51">
        <f t="shared" si="57"/>
        <v>44455413</v>
      </c>
      <c r="AC91" s="51">
        <v>30287785</v>
      </c>
      <c r="AD91" s="158">
        <f t="shared" si="58"/>
        <v>68.130702103701068</v>
      </c>
      <c r="AE91" s="51">
        <v>3817637</v>
      </c>
      <c r="AF91" s="158">
        <f t="shared" si="59"/>
        <v>8.5875639036353117</v>
      </c>
      <c r="AG91" s="51">
        <v>0</v>
      </c>
      <c r="AH91" s="158">
        <f t="shared" si="60"/>
        <v>0</v>
      </c>
      <c r="AI91" s="51">
        <v>1226455</v>
      </c>
      <c r="AJ91" s="51">
        <v>0</v>
      </c>
      <c r="AK91" s="51"/>
      <c r="AL91" s="196">
        <v>16657</v>
      </c>
      <c r="AM91" s="51">
        <f t="shared" si="61"/>
        <v>16657</v>
      </c>
      <c r="AN91" s="51">
        <f t="shared" si="62"/>
        <v>16657</v>
      </c>
      <c r="AO91" s="51">
        <f t="shared" si="63"/>
        <v>16657</v>
      </c>
      <c r="AP91" s="51">
        <f t="shared" si="64"/>
        <v>16657</v>
      </c>
      <c r="AQ91" s="51">
        <f t="shared" si="65"/>
        <v>16657</v>
      </c>
      <c r="AR91" s="51">
        <f t="shared" si="66"/>
        <v>16657</v>
      </c>
    </row>
    <row r="92" spans="1:44" x14ac:dyDescent="0.2">
      <c r="A92" s="114">
        <v>36</v>
      </c>
      <c r="B92" s="114"/>
      <c r="C92" s="114" t="s">
        <v>121</v>
      </c>
      <c r="D92" s="43">
        <v>55106997</v>
      </c>
      <c r="E92" s="151">
        <f t="shared" si="45"/>
        <v>1420.3200340214953</v>
      </c>
      <c r="G92" s="151">
        <f t="shared" si="46"/>
        <v>74.020097098958075</v>
      </c>
      <c r="H92" s="43">
        <v>3220892</v>
      </c>
      <c r="I92" s="151">
        <f t="shared" si="47"/>
        <v>83.014819969586839</v>
      </c>
      <c r="K92" s="151">
        <f t="shared" si="48"/>
        <v>63.75791663988101</v>
      </c>
      <c r="L92" s="43">
        <v>5043349</v>
      </c>
      <c r="M92" s="151">
        <f t="shared" si="49"/>
        <v>129.98657181886131</v>
      </c>
      <c r="O92" s="151">
        <f t="shared" si="50"/>
        <v>92.12933862375985</v>
      </c>
      <c r="P92" s="43">
        <v>11075674</v>
      </c>
      <c r="Q92" s="151">
        <f t="shared" si="51"/>
        <v>285.46287275445246</v>
      </c>
      <c r="S92" s="151">
        <f t="shared" si="52"/>
        <v>110.08711664607549</v>
      </c>
      <c r="T92" s="43">
        <v>4029851</v>
      </c>
      <c r="U92" s="151">
        <f t="shared" si="53"/>
        <v>103.86481610350782</v>
      </c>
      <c r="W92" s="151">
        <f t="shared" si="54"/>
        <v>89.795679040109562</v>
      </c>
      <c r="X92" s="43">
        <v>14857</v>
      </c>
      <c r="Y92" s="151">
        <f t="shared" si="55"/>
        <v>0.38292224026392435</v>
      </c>
      <c r="AA92" s="151">
        <f t="shared" si="56"/>
        <v>20.234691942421399</v>
      </c>
      <c r="AB92" s="43">
        <f t="shared" si="57"/>
        <v>78491620</v>
      </c>
      <c r="AC92" s="43">
        <v>35781326</v>
      </c>
      <c r="AD92" s="160">
        <f t="shared" si="58"/>
        <v>45.586173402969642</v>
      </c>
      <c r="AE92" s="43">
        <v>8497720</v>
      </c>
      <c r="AF92" s="160">
        <f t="shared" si="59"/>
        <v>10.826276741389718</v>
      </c>
      <c r="AG92" s="43">
        <v>223355</v>
      </c>
      <c r="AH92" s="160">
        <f t="shared" si="60"/>
        <v>0.28455903955097372</v>
      </c>
      <c r="AI92" s="43">
        <v>826479</v>
      </c>
      <c r="AJ92" s="43">
        <v>11032</v>
      </c>
      <c r="AK92" s="43"/>
      <c r="AL92" s="195">
        <v>38799</v>
      </c>
      <c r="AM92" s="43">
        <f t="shared" si="61"/>
        <v>38799</v>
      </c>
      <c r="AN92" s="43">
        <f t="shared" si="62"/>
        <v>38799</v>
      </c>
      <c r="AO92" s="43">
        <f t="shared" si="63"/>
        <v>38799</v>
      </c>
      <c r="AP92" s="43">
        <f t="shared" si="64"/>
        <v>38799</v>
      </c>
      <c r="AQ92" s="43">
        <f t="shared" si="65"/>
        <v>38799</v>
      </c>
      <c r="AR92" s="43">
        <f t="shared" si="66"/>
        <v>38799</v>
      </c>
    </row>
    <row r="93" spans="1:44" x14ac:dyDescent="0.2">
      <c r="A93" s="117">
        <v>37</v>
      </c>
      <c r="B93" s="117"/>
      <c r="C93" s="117" t="s">
        <v>122</v>
      </c>
      <c r="D93" s="51">
        <v>29972476</v>
      </c>
      <c r="E93" s="152">
        <f t="shared" si="45"/>
        <v>1144.7303975862201</v>
      </c>
      <c r="F93" s="169"/>
      <c r="G93" s="152">
        <f t="shared" si="46"/>
        <v>59.657720198135664</v>
      </c>
      <c r="H93" s="51">
        <v>2527816</v>
      </c>
      <c r="I93" s="152">
        <f t="shared" si="47"/>
        <v>96.54416988122064</v>
      </c>
      <c r="J93" s="169"/>
      <c r="K93" s="152">
        <f t="shared" si="48"/>
        <v>74.14887049816501</v>
      </c>
      <c r="L93" s="51">
        <v>2402427</v>
      </c>
      <c r="M93" s="152">
        <f t="shared" si="49"/>
        <v>91.755222854523922</v>
      </c>
      <c r="N93" s="169"/>
      <c r="O93" s="152">
        <f t="shared" si="50"/>
        <v>65.032471266669603</v>
      </c>
      <c r="P93" s="51">
        <v>9004671</v>
      </c>
      <c r="Q93" s="152">
        <f t="shared" si="51"/>
        <v>343.9128824046137</v>
      </c>
      <c r="R93" s="169"/>
      <c r="S93" s="152">
        <f t="shared" si="52"/>
        <v>132.6280270216829</v>
      </c>
      <c r="T93" s="51">
        <v>1493497</v>
      </c>
      <c r="U93" s="152">
        <f t="shared" si="53"/>
        <v>57.04071344001833</v>
      </c>
      <c r="V93" s="169"/>
      <c r="W93" s="152">
        <f t="shared" si="54"/>
        <v>49.314193087044465</v>
      </c>
      <c r="X93" s="51">
        <v>0</v>
      </c>
      <c r="Y93" s="152">
        <f t="shared" si="55"/>
        <v>0</v>
      </c>
      <c r="Z93" s="169"/>
      <c r="AA93" s="152">
        <f t="shared" si="56"/>
        <v>0</v>
      </c>
      <c r="AB93" s="51">
        <f t="shared" si="57"/>
        <v>45400887</v>
      </c>
      <c r="AC93" s="51">
        <v>10923035</v>
      </c>
      <c r="AD93" s="158">
        <f t="shared" si="58"/>
        <v>24.059078405230277</v>
      </c>
      <c r="AE93" s="51">
        <v>4274539</v>
      </c>
      <c r="AF93" s="158">
        <f t="shared" si="59"/>
        <v>9.4151001939675769</v>
      </c>
      <c r="AG93" s="51">
        <v>0</v>
      </c>
      <c r="AH93" s="158">
        <f t="shared" si="60"/>
        <v>0</v>
      </c>
      <c r="AI93" s="51">
        <v>866741</v>
      </c>
      <c r="AJ93" s="51">
        <v>22416</v>
      </c>
      <c r="AK93" s="51"/>
      <c r="AL93" s="196">
        <v>26183</v>
      </c>
      <c r="AM93" s="51">
        <f t="shared" si="61"/>
        <v>26183</v>
      </c>
      <c r="AN93" s="51">
        <f t="shared" si="62"/>
        <v>26183</v>
      </c>
      <c r="AO93" s="51">
        <f t="shared" si="63"/>
        <v>26183</v>
      </c>
      <c r="AP93" s="51">
        <f t="shared" si="64"/>
        <v>26183</v>
      </c>
      <c r="AQ93" s="51">
        <f t="shared" si="65"/>
        <v>26183</v>
      </c>
      <c r="AR93" s="51">
        <f t="shared" si="66"/>
        <v>0</v>
      </c>
    </row>
    <row r="94" spans="1:44" x14ac:dyDescent="0.2">
      <c r="A94" s="114">
        <v>38</v>
      </c>
      <c r="B94" s="114"/>
      <c r="C94" s="114" t="s">
        <v>123</v>
      </c>
      <c r="D94" s="43">
        <v>18389920</v>
      </c>
      <c r="E94" s="151">
        <f t="shared" si="45"/>
        <v>1198.2745813514041</v>
      </c>
      <c r="G94" s="151">
        <f t="shared" si="46"/>
        <v>62.448179803328699</v>
      </c>
      <c r="H94" s="43">
        <v>1575101</v>
      </c>
      <c r="I94" s="151">
        <f t="shared" si="47"/>
        <v>102.63250146608458</v>
      </c>
      <c r="K94" s="151">
        <f t="shared" si="48"/>
        <v>78.824895065897877</v>
      </c>
      <c r="L94" s="43">
        <v>2020940</v>
      </c>
      <c r="M94" s="151">
        <f t="shared" si="49"/>
        <v>131.68306509415521</v>
      </c>
      <c r="O94" s="151">
        <f t="shared" si="50"/>
        <v>93.331745928187303</v>
      </c>
      <c r="P94" s="43">
        <v>3739642</v>
      </c>
      <c r="Q94" s="151">
        <f t="shared" si="51"/>
        <v>243.67250928520232</v>
      </c>
      <c r="S94" s="151">
        <f t="shared" si="52"/>
        <v>93.970903096026433</v>
      </c>
      <c r="T94" s="43">
        <v>1590662</v>
      </c>
      <c r="U94" s="151">
        <f t="shared" si="53"/>
        <v>103.64644555939272</v>
      </c>
      <c r="W94" s="151">
        <f t="shared" si="54"/>
        <v>89.606888147998106</v>
      </c>
      <c r="X94" s="43">
        <v>19359</v>
      </c>
      <c r="Y94" s="151">
        <f t="shared" si="55"/>
        <v>1.261419169870333</v>
      </c>
      <c r="AA94" s="151">
        <f t="shared" si="56"/>
        <v>66.656949188949497</v>
      </c>
      <c r="AB94" s="43">
        <f t="shared" si="57"/>
        <v>27335624</v>
      </c>
      <c r="AC94" s="43">
        <v>16341013</v>
      </c>
      <c r="AD94" s="160">
        <f t="shared" si="58"/>
        <v>59.779184115204401</v>
      </c>
      <c r="AE94" s="43">
        <v>6976534</v>
      </c>
      <c r="AF94" s="160">
        <f t="shared" si="59"/>
        <v>25.521766029559085</v>
      </c>
      <c r="AG94" s="43">
        <v>0</v>
      </c>
      <c r="AH94" s="160">
        <f t="shared" si="60"/>
        <v>0</v>
      </c>
      <c r="AI94" s="43">
        <v>27882</v>
      </c>
      <c r="AJ94" s="43">
        <v>0</v>
      </c>
      <c r="AK94" s="43"/>
      <c r="AL94" s="195">
        <v>15347</v>
      </c>
      <c r="AM94" s="43">
        <f t="shared" si="61"/>
        <v>15347</v>
      </c>
      <c r="AN94" s="43">
        <f t="shared" si="62"/>
        <v>15347</v>
      </c>
      <c r="AO94" s="43">
        <f t="shared" si="63"/>
        <v>15347</v>
      </c>
      <c r="AP94" s="43">
        <f t="shared" si="64"/>
        <v>15347</v>
      </c>
      <c r="AQ94" s="43">
        <f t="shared" si="65"/>
        <v>15347</v>
      </c>
      <c r="AR94" s="43">
        <f t="shared" si="66"/>
        <v>15347</v>
      </c>
    </row>
    <row r="95" spans="1:44" x14ac:dyDescent="0.2">
      <c r="A95" s="117">
        <v>39</v>
      </c>
      <c r="B95" s="117"/>
      <c r="C95" s="117" t="s">
        <v>125</v>
      </c>
      <c r="D95" s="51">
        <v>32636016</v>
      </c>
      <c r="E95" s="152">
        <f t="shared" si="45"/>
        <v>1541.9804394046776</v>
      </c>
      <c r="F95" s="169"/>
      <c r="G95" s="152">
        <f t="shared" si="46"/>
        <v>80.360439278082367</v>
      </c>
      <c r="H95" s="51">
        <v>2472404</v>
      </c>
      <c r="I95" s="152">
        <f t="shared" si="47"/>
        <v>116.8156862745098</v>
      </c>
      <c r="J95" s="169"/>
      <c r="K95" s="152">
        <f t="shared" si="48"/>
        <v>89.718014090126275</v>
      </c>
      <c r="L95" s="51">
        <v>2417349</v>
      </c>
      <c r="M95" s="152">
        <f t="shared" si="49"/>
        <v>114.2144578313253</v>
      </c>
      <c r="N95" s="169"/>
      <c r="O95" s="152">
        <f t="shared" si="50"/>
        <v>80.950688321364538</v>
      </c>
      <c r="P95" s="51">
        <v>5355717</v>
      </c>
      <c r="Q95" s="152">
        <f t="shared" si="51"/>
        <v>253.04592487597449</v>
      </c>
      <c r="R95" s="169"/>
      <c r="S95" s="152">
        <f t="shared" si="52"/>
        <v>97.585706960209109</v>
      </c>
      <c r="T95" s="51">
        <v>1754009</v>
      </c>
      <c r="U95" s="152">
        <f t="shared" si="53"/>
        <v>82.873092369477916</v>
      </c>
      <c r="V95" s="169"/>
      <c r="W95" s="152">
        <f t="shared" si="54"/>
        <v>71.647415194524825</v>
      </c>
      <c r="X95" s="51">
        <v>6713</v>
      </c>
      <c r="Y95" s="152">
        <f t="shared" si="55"/>
        <v>0.31717458067564375</v>
      </c>
      <c r="Z95" s="169"/>
      <c r="AA95" s="152">
        <f t="shared" si="56"/>
        <v>16.760400042355485</v>
      </c>
      <c r="AB95" s="51">
        <f t="shared" si="57"/>
        <v>44642208</v>
      </c>
      <c r="AC95" s="51">
        <v>24332601</v>
      </c>
      <c r="AD95" s="158">
        <f t="shared" si="58"/>
        <v>54.50581879820998</v>
      </c>
      <c r="AE95" s="51">
        <v>6121617</v>
      </c>
      <c r="AF95" s="158">
        <f t="shared" si="59"/>
        <v>13.712621472486308</v>
      </c>
      <c r="AG95" s="51">
        <v>0</v>
      </c>
      <c r="AH95" s="158">
        <f t="shared" si="60"/>
        <v>0</v>
      </c>
      <c r="AI95" s="51">
        <v>52138</v>
      </c>
      <c r="AJ95" s="51">
        <v>3080</v>
      </c>
      <c r="AK95" s="51"/>
      <c r="AL95" s="196">
        <v>21165</v>
      </c>
      <c r="AM95" s="51">
        <f t="shared" si="61"/>
        <v>21165</v>
      </c>
      <c r="AN95" s="51">
        <f t="shared" si="62"/>
        <v>21165</v>
      </c>
      <c r="AO95" s="51">
        <f t="shared" si="63"/>
        <v>21165</v>
      </c>
      <c r="AP95" s="51">
        <f t="shared" si="64"/>
        <v>21165</v>
      </c>
      <c r="AQ95" s="51">
        <f t="shared" si="65"/>
        <v>21165</v>
      </c>
      <c r="AR95" s="51">
        <f t="shared" si="66"/>
        <v>21165</v>
      </c>
    </row>
    <row r="96" spans="1:44" x14ac:dyDescent="0.2">
      <c r="A96" s="114">
        <v>40</v>
      </c>
      <c r="B96" s="114"/>
      <c r="C96" s="114" t="s">
        <v>127</v>
      </c>
      <c r="D96" s="110">
        <v>0</v>
      </c>
      <c r="E96" s="151">
        <f t="shared" si="45"/>
        <v>0</v>
      </c>
      <c r="G96" s="151">
        <f t="shared" si="46"/>
        <v>0</v>
      </c>
      <c r="H96" s="110">
        <v>0</v>
      </c>
      <c r="I96" s="151">
        <f t="shared" si="47"/>
        <v>0</v>
      </c>
      <c r="K96" s="151">
        <f t="shared" si="48"/>
        <v>0</v>
      </c>
      <c r="L96" s="110">
        <v>0</v>
      </c>
      <c r="M96" s="151">
        <f t="shared" si="49"/>
        <v>0</v>
      </c>
      <c r="O96" s="151">
        <f t="shared" si="50"/>
        <v>0</v>
      </c>
      <c r="P96" s="110">
        <v>0</v>
      </c>
      <c r="Q96" s="151">
        <f t="shared" si="51"/>
        <v>0</v>
      </c>
      <c r="S96" s="151">
        <f t="shared" si="52"/>
        <v>0</v>
      </c>
      <c r="T96" s="110">
        <v>0</v>
      </c>
      <c r="U96" s="151">
        <f t="shared" si="53"/>
        <v>0</v>
      </c>
      <c r="W96" s="151">
        <f t="shared" si="54"/>
        <v>0</v>
      </c>
      <c r="X96" s="110">
        <v>0</v>
      </c>
      <c r="Y96" s="151">
        <f t="shared" si="55"/>
        <v>0</v>
      </c>
      <c r="AA96" s="151">
        <f t="shared" si="56"/>
        <v>0</v>
      </c>
      <c r="AB96" s="110">
        <f t="shared" si="57"/>
        <v>0</v>
      </c>
      <c r="AC96" s="110">
        <v>0</v>
      </c>
      <c r="AD96" s="160">
        <f t="shared" si="58"/>
        <v>0</v>
      </c>
      <c r="AE96" s="110">
        <v>0</v>
      </c>
      <c r="AF96" s="160">
        <f t="shared" si="59"/>
        <v>0</v>
      </c>
      <c r="AG96" s="110">
        <v>0</v>
      </c>
      <c r="AH96" s="160">
        <f t="shared" si="60"/>
        <v>0</v>
      </c>
      <c r="AI96" s="110">
        <v>0</v>
      </c>
      <c r="AJ96" s="43">
        <v>0</v>
      </c>
      <c r="AK96" s="43"/>
      <c r="AL96" s="195">
        <v>0</v>
      </c>
      <c r="AM96" s="110">
        <f t="shared" si="61"/>
        <v>0</v>
      </c>
      <c r="AN96" s="110">
        <f t="shared" si="62"/>
        <v>0</v>
      </c>
      <c r="AO96" s="110">
        <f t="shared" si="63"/>
        <v>0</v>
      </c>
      <c r="AP96" s="110">
        <f t="shared" si="64"/>
        <v>0</v>
      </c>
      <c r="AQ96" s="110">
        <f t="shared" si="65"/>
        <v>0</v>
      </c>
      <c r="AR96" s="110">
        <f t="shared" si="66"/>
        <v>0</v>
      </c>
    </row>
    <row r="97" spans="1:44" x14ac:dyDescent="0.2">
      <c r="A97" s="117">
        <v>41</v>
      </c>
      <c r="B97" s="117"/>
      <c r="C97" s="117" t="s">
        <v>258</v>
      </c>
      <c r="D97" s="51">
        <v>53098375</v>
      </c>
      <c r="E97" s="152">
        <f t="shared" si="45"/>
        <v>1596.6074811317917</v>
      </c>
      <c r="F97" s="169"/>
      <c r="G97" s="152">
        <f t="shared" si="46"/>
        <v>83.207332116326057</v>
      </c>
      <c r="H97" s="51">
        <v>4010497</v>
      </c>
      <c r="I97" s="152">
        <f t="shared" si="47"/>
        <v>120.59106353549629</v>
      </c>
      <c r="J97" s="169"/>
      <c r="K97" s="152">
        <f t="shared" si="48"/>
        <v>92.617619109787412</v>
      </c>
      <c r="L97" s="51">
        <v>5086708</v>
      </c>
      <c r="M97" s="152">
        <f t="shared" si="49"/>
        <v>152.95149893255555</v>
      </c>
      <c r="N97" s="169"/>
      <c r="O97" s="152">
        <f t="shared" si="50"/>
        <v>108.40597025518581</v>
      </c>
      <c r="P97" s="51">
        <v>6180902</v>
      </c>
      <c r="Q97" s="152">
        <f t="shared" si="51"/>
        <v>185.85266259734792</v>
      </c>
      <c r="R97" s="169"/>
      <c r="S97" s="152">
        <f t="shared" si="52"/>
        <v>71.673011446000118</v>
      </c>
      <c r="T97" s="51">
        <v>3407940</v>
      </c>
      <c r="U97" s="152">
        <f t="shared" si="53"/>
        <v>102.47286285594011</v>
      </c>
      <c r="V97" s="169"/>
      <c r="W97" s="152">
        <f t="shared" si="54"/>
        <v>88.592274540429258</v>
      </c>
      <c r="X97" s="51">
        <v>95732</v>
      </c>
      <c r="Y97" s="152">
        <f t="shared" si="55"/>
        <v>2.8785518838139339</v>
      </c>
      <c r="Z97" s="169"/>
      <c r="AA97" s="152">
        <f t="shared" si="56"/>
        <v>152.11080601927432</v>
      </c>
      <c r="AB97" s="51">
        <f t="shared" si="57"/>
        <v>71880154</v>
      </c>
      <c r="AC97" s="51">
        <v>46812079</v>
      </c>
      <c r="AD97" s="158">
        <f t="shared" si="58"/>
        <v>65.125179058464454</v>
      </c>
      <c r="AE97" s="51">
        <v>12504608</v>
      </c>
      <c r="AF97" s="158">
        <f t="shared" si="59"/>
        <v>17.396468015357897</v>
      </c>
      <c r="AG97" s="51">
        <v>0</v>
      </c>
      <c r="AH97" s="158">
        <f t="shared" si="60"/>
        <v>0</v>
      </c>
      <c r="AI97" s="51">
        <v>328113</v>
      </c>
      <c r="AJ97" s="51">
        <v>0</v>
      </c>
      <c r="AK97" s="51"/>
      <c r="AL97" s="196">
        <v>33257</v>
      </c>
      <c r="AM97" s="51">
        <f t="shared" si="61"/>
        <v>33257</v>
      </c>
      <c r="AN97" s="51">
        <f t="shared" si="62"/>
        <v>33257</v>
      </c>
      <c r="AO97" s="51">
        <f t="shared" si="63"/>
        <v>33257</v>
      </c>
      <c r="AP97" s="51">
        <f t="shared" si="64"/>
        <v>33257</v>
      </c>
      <c r="AQ97" s="51">
        <f t="shared" si="65"/>
        <v>33257</v>
      </c>
      <c r="AR97" s="51">
        <f t="shared" si="66"/>
        <v>33257</v>
      </c>
    </row>
    <row r="98" spans="1:44" x14ac:dyDescent="0.2">
      <c r="A98" s="114">
        <v>42</v>
      </c>
      <c r="B98" s="114"/>
      <c r="C98" s="114" t="s">
        <v>131</v>
      </c>
      <c r="D98" s="43">
        <v>181616835</v>
      </c>
      <c r="E98" s="151">
        <f t="shared" si="45"/>
        <v>1615.6787712727628</v>
      </c>
      <c r="G98" s="151">
        <f t="shared" si="46"/>
        <v>84.201233993524909</v>
      </c>
      <c r="H98" s="43">
        <v>11305686</v>
      </c>
      <c r="I98" s="151">
        <f t="shared" si="47"/>
        <v>100.57634175199495</v>
      </c>
      <c r="K98" s="151">
        <f t="shared" si="48"/>
        <v>77.245701619507983</v>
      </c>
      <c r="L98" s="43">
        <v>11009266</v>
      </c>
      <c r="M98" s="151">
        <f t="shared" si="49"/>
        <v>97.939364285777827</v>
      </c>
      <c r="O98" s="151">
        <f t="shared" si="50"/>
        <v>69.415546010814396</v>
      </c>
      <c r="P98" s="43">
        <v>25755976</v>
      </c>
      <c r="Q98" s="151">
        <f t="shared" si="51"/>
        <v>229.12734745438533</v>
      </c>
      <c r="S98" s="151">
        <f t="shared" si="52"/>
        <v>88.361645010536165</v>
      </c>
      <c r="T98" s="43">
        <v>8146582</v>
      </c>
      <c r="U98" s="151">
        <f t="shared" si="53"/>
        <v>72.472684571520077</v>
      </c>
      <c r="W98" s="151">
        <f t="shared" si="54"/>
        <v>62.655807491864721</v>
      </c>
      <c r="X98" s="43">
        <v>0</v>
      </c>
      <c r="Y98" s="151">
        <f t="shared" si="55"/>
        <v>0</v>
      </c>
      <c r="AA98" s="151">
        <f t="shared" si="56"/>
        <v>0</v>
      </c>
      <c r="AB98" s="43">
        <f t="shared" si="57"/>
        <v>237834345</v>
      </c>
      <c r="AC98" s="43">
        <v>106807061</v>
      </c>
      <c r="AD98" s="160">
        <f t="shared" si="58"/>
        <v>44.908173796345515</v>
      </c>
      <c r="AE98" s="43">
        <v>20054960</v>
      </c>
      <c r="AF98" s="160">
        <f t="shared" si="59"/>
        <v>8.4323229262787933</v>
      </c>
      <c r="AG98" s="43">
        <v>1396824</v>
      </c>
      <c r="AH98" s="160">
        <f t="shared" si="60"/>
        <v>0.58730962510902285</v>
      </c>
      <c r="AI98" s="43">
        <v>6633134</v>
      </c>
      <c r="AJ98" s="43">
        <v>5957</v>
      </c>
      <c r="AK98" s="43"/>
      <c r="AL98" s="195">
        <v>112409</v>
      </c>
      <c r="AM98" s="43">
        <f t="shared" si="61"/>
        <v>112409</v>
      </c>
      <c r="AN98" s="43">
        <f t="shared" si="62"/>
        <v>112409</v>
      </c>
      <c r="AO98" s="43">
        <f t="shared" si="63"/>
        <v>112409</v>
      </c>
      <c r="AP98" s="43">
        <f t="shared" si="64"/>
        <v>112409</v>
      </c>
      <c r="AQ98" s="43">
        <f t="shared" si="65"/>
        <v>112409</v>
      </c>
      <c r="AR98" s="43">
        <f t="shared" si="66"/>
        <v>0</v>
      </c>
    </row>
    <row r="99" spans="1:44" x14ac:dyDescent="0.2">
      <c r="A99" s="117">
        <v>43</v>
      </c>
      <c r="B99" s="117"/>
      <c r="C99" s="117" t="s">
        <v>133</v>
      </c>
      <c r="D99" s="51">
        <v>504528484</v>
      </c>
      <c r="E99" s="152">
        <f t="shared" si="45"/>
        <v>1501.2422383165613</v>
      </c>
      <c r="F99" s="169"/>
      <c r="G99" s="152">
        <f t="shared" si="46"/>
        <v>78.23736452876598</v>
      </c>
      <c r="H99" s="51">
        <v>72020823</v>
      </c>
      <c r="I99" s="152">
        <f t="shared" si="47"/>
        <v>214.30049036819273</v>
      </c>
      <c r="J99" s="169"/>
      <c r="K99" s="152">
        <f t="shared" si="48"/>
        <v>164.58932038624593</v>
      </c>
      <c r="L99" s="51">
        <v>33578058</v>
      </c>
      <c r="M99" s="152">
        <f t="shared" si="49"/>
        <v>99.912691847628793</v>
      </c>
      <c r="N99" s="169"/>
      <c r="O99" s="152">
        <f t="shared" si="50"/>
        <v>70.814162503406493</v>
      </c>
      <c r="P99" s="51">
        <v>74611702</v>
      </c>
      <c r="Q99" s="152">
        <f t="shared" si="51"/>
        <v>222.00974190208109</v>
      </c>
      <c r="R99" s="169"/>
      <c r="S99" s="152">
        <f t="shared" si="52"/>
        <v>85.616781326104359</v>
      </c>
      <c r="T99" s="51">
        <v>24588841</v>
      </c>
      <c r="U99" s="152">
        <f t="shared" si="53"/>
        <v>73.164960693180674</v>
      </c>
      <c r="V99" s="169"/>
      <c r="W99" s="152">
        <f t="shared" si="54"/>
        <v>63.254310495671298</v>
      </c>
      <c r="X99" s="51">
        <v>0</v>
      </c>
      <c r="Y99" s="152">
        <f t="shared" si="55"/>
        <v>0</v>
      </c>
      <c r="Z99" s="169"/>
      <c r="AA99" s="152">
        <f t="shared" si="56"/>
        <v>0</v>
      </c>
      <c r="AB99" s="51">
        <f t="shared" si="57"/>
        <v>709327908</v>
      </c>
      <c r="AC99" s="51">
        <v>354078891</v>
      </c>
      <c r="AD99" s="158">
        <f t="shared" si="58"/>
        <v>49.917518683051732</v>
      </c>
      <c r="AE99" s="51">
        <v>76092562</v>
      </c>
      <c r="AF99" s="158">
        <f t="shared" si="59"/>
        <v>10.727416917029014</v>
      </c>
      <c r="AG99" s="51">
        <v>1438489</v>
      </c>
      <c r="AH99" s="158">
        <f t="shared" si="60"/>
        <v>0.20279605296454795</v>
      </c>
      <c r="AI99" s="51">
        <v>4058071</v>
      </c>
      <c r="AJ99" s="51">
        <v>250</v>
      </c>
      <c r="AK99" s="51"/>
      <c r="AL99" s="196">
        <v>336074</v>
      </c>
      <c r="AM99" s="51">
        <f t="shared" si="61"/>
        <v>336074</v>
      </c>
      <c r="AN99" s="51">
        <f t="shared" si="62"/>
        <v>336074</v>
      </c>
      <c r="AO99" s="51">
        <f t="shared" si="63"/>
        <v>336074</v>
      </c>
      <c r="AP99" s="51">
        <f t="shared" si="64"/>
        <v>336074</v>
      </c>
      <c r="AQ99" s="51">
        <f t="shared" si="65"/>
        <v>336074</v>
      </c>
      <c r="AR99" s="51">
        <f t="shared" si="66"/>
        <v>0</v>
      </c>
    </row>
    <row r="100" spans="1:44" x14ac:dyDescent="0.2">
      <c r="A100" s="114">
        <v>44</v>
      </c>
      <c r="B100" s="114"/>
      <c r="C100" s="114" t="s">
        <v>135</v>
      </c>
      <c r="D100" s="43">
        <v>81953932</v>
      </c>
      <c r="E100" s="151">
        <f t="shared" si="45"/>
        <v>1678.1802395822667</v>
      </c>
      <c r="G100" s="151">
        <f t="shared" si="46"/>
        <v>87.458503230231955</v>
      </c>
      <c r="H100" s="43">
        <v>3971608</v>
      </c>
      <c r="I100" s="151">
        <f t="shared" si="47"/>
        <v>81.327080986997032</v>
      </c>
      <c r="K100" s="151">
        <f t="shared" si="48"/>
        <v>62.461681565212892</v>
      </c>
      <c r="L100" s="43">
        <v>6968997</v>
      </c>
      <c r="M100" s="151">
        <f t="shared" si="49"/>
        <v>142.70496570082932</v>
      </c>
      <c r="O100" s="151">
        <f t="shared" si="50"/>
        <v>101.14363294898463</v>
      </c>
      <c r="P100" s="43">
        <v>10607049</v>
      </c>
      <c r="Q100" s="151">
        <f t="shared" si="51"/>
        <v>217.20178150916351</v>
      </c>
      <c r="S100" s="151">
        <f t="shared" si="52"/>
        <v>83.762619026476301</v>
      </c>
      <c r="T100" s="43">
        <v>6448745</v>
      </c>
      <c r="U100" s="151">
        <f t="shared" si="53"/>
        <v>132.05170471997542</v>
      </c>
      <c r="W100" s="151">
        <f t="shared" si="54"/>
        <v>114.16447781429004</v>
      </c>
      <c r="X100" s="43">
        <v>62414</v>
      </c>
      <c r="Y100" s="151">
        <f t="shared" si="55"/>
        <v>1.278058769325279</v>
      </c>
      <c r="AA100" s="151">
        <f t="shared" si="56"/>
        <v>67.53623258806482</v>
      </c>
      <c r="AB100" s="43">
        <f t="shared" si="57"/>
        <v>110012745</v>
      </c>
      <c r="AC100" s="43">
        <v>72747237</v>
      </c>
      <c r="AD100" s="160">
        <f t="shared" si="58"/>
        <v>66.126190197326679</v>
      </c>
      <c r="AE100" s="43">
        <v>22490741</v>
      </c>
      <c r="AF100" s="160">
        <f t="shared" si="59"/>
        <v>20.44375949350232</v>
      </c>
      <c r="AG100" s="43">
        <v>0</v>
      </c>
      <c r="AH100" s="160">
        <f t="shared" si="60"/>
        <v>0</v>
      </c>
      <c r="AI100" s="43">
        <v>932639</v>
      </c>
      <c r="AJ100" s="43">
        <v>233</v>
      </c>
      <c r="AK100" s="43"/>
      <c r="AL100" s="195">
        <v>48835</v>
      </c>
      <c r="AM100" s="43">
        <f t="shared" si="61"/>
        <v>48835</v>
      </c>
      <c r="AN100" s="43">
        <f t="shared" si="62"/>
        <v>48835</v>
      </c>
      <c r="AO100" s="43">
        <f t="shared" si="63"/>
        <v>48835</v>
      </c>
      <c r="AP100" s="43">
        <f t="shared" si="64"/>
        <v>48835</v>
      </c>
      <c r="AQ100" s="43">
        <f t="shared" si="65"/>
        <v>48835</v>
      </c>
      <c r="AR100" s="43">
        <f t="shared" si="66"/>
        <v>48835</v>
      </c>
    </row>
    <row r="101" spans="1:44" x14ac:dyDescent="0.2">
      <c r="A101" s="117">
        <v>45</v>
      </c>
      <c r="B101" s="117"/>
      <c r="C101" s="117" t="s">
        <v>137</v>
      </c>
      <c r="D101" s="51">
        <v>3539399</v>
      </c>
      <c r="E101" s="152">
        <f t="shared" si="45"/>
        <v>1584.332587287377</v>
      </c>
      <c r="F101" s="169"/>
      <c r="G101" s="152">
        <f t="shared" si="46"/>
        <v>82.567624999282586</v>
      </c>
      <c r="H101" s="51">
        <v>237164</v>
      </c>
      <c r="I101" s="152">
        <f t="shared" si="47"/>
        <v>106.16114592658907</v>
      </c>
      <c r="J101" s="169"/>
      <c r="K101" s="152">
        <f t="shared" si="48"/>
        <v>81.535001760666916</v>
      </c>
      <c r="L101" s="51">
        <v>302758</v>
      </c>
      <c r="M101" s="152">
        <f t="shared" si="49"/>
        <v>135.52282900626679</v>
      </c>
      <c r="N101" s="169"/>
      <c r="O101" s="152">
        <f t="shared" si="50"/>
        <v>96.053218652209793</v>
      </c>
      <c r="P101" s="51">
        <v>427637</v>
      </c>
      <c r="Q101" s="152">
        <f t="shared" si="51"/>
        <v>191.4221128021486</v>
      </c>
      <c r="R101" s="169"/>
      <c r="S101" s="152">
        <f t="shared" si="52"/>
        <v>73.820837916161793</v>
      </c>
      <c r="T101" s="51">
        <v>481168</v>
      </c>
      <c r="U101" s="152">
        <f t="shared" si="53"/>
        <v>215.38406445837063</v>
      </c>
      <c r="V101" s="169"/>
      <c r="W101" s="152">
        <f t="shared" si="54"/>
        <v>186.20894974852732</v>
      </c>
      <c r="X101" s="51">
        <v>0</v>
      </c>
      <c r="Y101" s="152">
        <f t="shared" si="55"/>
        <v>0</v>
      </c>
      <c r="Z101" s="169"/>
      <c r="AA101" s="152">
        <f t="shared" si="56"/>
        <v>0</v>
      </c>
      <c r="AB101" s="51">
        <f t="shared" si="57"/>
        <v>4988126</v>
      </c>
      <c r="AC101" s="51">
        <v>3270918</v>
      </c>
      <c r="AD101" s="158">
        <f t="shared" si="58"/>
        <v>65.574085337860353</v>
      </c>
      <c r="AE101" s="51">
        <v>960640</v>
      </c>
      <c r="AF101" s="158">
        <f t="shared" si="59"/>
        <v>19.258535169320101</v>
      </c>
      <c r="AG101" s="51">
        <v>15671</v>
      </c>
      <c r="AH101" s="158">
        <f t="shared" si="60"/>
        <v>0.31416608161060888</v>
      </c>
      <c r="AI101" s="51">
        <v>78929</v>
      </c>
      <c r="AJ101" s="51">
        <v>0</v>
      </c>
      <c r="AK101" s="51"/>
      <c r="AL101" s="196">
        <v>2234</v>
      </c>
      <c r="AM101" s="51">
        <f t="shared" si="61"/>
        <v>2234</v>
      </c>
      <c r="AN101" s="51">
        <f t="shared" si="62"/>
        <v>2234</v>
      </c>
      <c r="AO101" s="51">
        <f t="shared" si="63"/>
        <v>2234</v>
      </c>
      <c r="AP101" s="51">
        <f t="shared" si="64"/>
        <v>2234</v>
      </c>
      <c r="AQ101" s="51">
        <f t="shared" si="65"/>
        <v>2234</v>
      </c>
      <c r="AR101" s="51">
        <f t="shared" si="66"/>
        <v>0</v>
      </c>
    </row>
    <row r="102" spans="1:44" x14ac:dyDescent="0.2">
      <c r="A102" s="114">
        <v>46</v>
      </c>
      <c r="B102" s="114"/>
      <c r="C102" s="114" t="s">
        <v>139</v>
      </c>
      <c r="D102" s="43">
        <v>58338284</v>
      </c>
      <c r="E102" s="151">
        <f t="shared" si="45"/>
        <v>1460.2824530663329</v>
      </c>
      <c r="G102" s="151">
        <f t="shared" si="46"/>
        <v>76.102741902349862</v>
      </c>
      <c r="H102" s="43">
        <v>3343421</v>
      </c>
      <c r="I102" s="151">
        <f t="shared" si="47"/>
        <v>83.690137672090117</v>
      </c>
      <c r="K102" s="151">
        <f t="shared" si="48"/>
        <v>64.276581256601432</v>
      </c>
      <c r="L102" s="43">
        <v>5415641</v>
      </c>
      <c r="M102" s="151">
        <f t="shared" si="49"/>
        <v>135.56047559449311</v>
      </c>
      <c r="O102" s="151">
        <f t="shared" si="50"/>
        <v>96.079901064294361</v>
      </c>
      <c r="P102" s="43">
        <v>9048221</v>
      </c>
      <c r="Q102" s="151">
        <f t="shared" si="51"/>
        <v>226.48863579474343</v>
      </c>
      <c r="S102" s="151">
        <f t="shared" si="52"/>
        <v>87.344041020681317</v>
      </c>
      <c r="T102" s="43">
        <v>4007508</v>
      </c>
      <c r="U102" s="151">
        <f t="shared" si="53"/>
        <v>100.31309136420526</v>
      </c>
      <c r="W102" s="151">
        <f t="shared" si="54"/>
        <v>86.725057566025441</v>
      </c>
      <c r="X102" s="43">
        <v>0</v>
      </c>
      <c r="Y102" s="151">
        <f t="shared" si="55"/>
        <v>0</v>
      </c>
      <c r="AA102" s="151">
        <f t="shared" si="56"/>
        <v>0</v>
      </c>
      <c r="AB102" s="43">
        <f t="shared" si="57"/>
        <v>80153075</v>
      </c>
      <c r="AC102" s="43">
        <v>42681800</v>
      </c>
      <c r="AD102" s="160">
        <f t="shared" si="58"/>
        <v>53.250358766647444</v>
      </c>
      <c r="AE102" s="43">
        <v>8214570</v>
      </c>
      <c r="AF102" s="160">
        <f t="shared" si="59"/>
        <v>10.248602439769154</v>
      </c>
      <c r="AG102" s="43">
        <v>191608</v>
      </c>
      <c r="AH102" s="160">
        <f t="shared" si="60"/>
        <v>0.23905258781400465</v>
      </c>
      <c r="AI102" s="43">
        <v>929830</v>
      </c>
      <c r="AJ102" s="43">
        <v>6176</v>
      </c>
      <c r="AK102" s="43"/>
      <c r="AL102" s="195">
        <v>39950</v>
      </c>
      <c r="AM102" s="43">
        <f t="shared" si="61"/>
        <v>39950</v>
      </c>
      <c r="AN102" s="43">
        <f t="shared" si="62"/>
        <v>39950</v>
      </c>
      <c r="AO102" s="43">
        <f t="shared" si="63"/>
        <v>39950</v>
      </c>
      <c r="AP102" s="43">
        <f t="shared" si="64"/>
        <v>39950</v>
      </c>
      <c r="AQ102" s="43">
        <f t="shared" si="65"/>
        <v>39950</v>
      </c>
      <c r="AR102" s="43">
        <f t="shared" si="66"/>
        <v>0</v>
      </c>
    </row>
    <row r="103" spans="1:44" x14ac:dyDescent="0.2">
      <c r="A103" s="117">
        <v>47</v>
      </c>
      <c r="B103" s="117"/>
      <c r="C103" s="117" t="s">
        <v>141</v>
      </c>
      <c r="D103" s="51">
        <v>122218935</v>
      </c>
      <c r="E103" s="152">
        <f t="shared" si="45"/>
        <v>1537.5771814613527</v>
      </c>
      <c r="F103" s="169"/>
      <c r="G103" s="152">
        <f t="shared" si="46"/>
        <v>80.130963122913428</v>
      </c>
      <c r="H103" s="51">
        <v>9281105</v>
      </c>
      <c r="I103" s="152">
        <f t="shared" si="47"/>
        <v>116.76108343397746</v>
      </c>
      <c r="J103" s="169"/>
      <c r="K103" s="152">
        <f t="shared" si="48"/>
        <v>89.676077441269641</v>
      </c>
      <c r="L103" s="51">
        <v>10230832</v>
      </c>
      <c r="M103" s="152">
        <f t="shared" si="49"/>
        <v>128.70913848631241</v>
      </c>
      <c r="N103" s="169"/>
      <c r="O103" s="152">
        <f t="shared" si="50"/>
        <v>91.223944424829227</v>
      </c>
      <c r="P103" s="51">
        <v>14849060</v>
      </c>
      <c r="Q103" s="152">
        <f t="shared" si="51"/>
        <v>186.808826489533</v>
      </c>
      <c r="R103" s="169"/>
      <c r="S103" s="152">
        <f t="shared" si="52"/>
        <v>72.041750557030824</v>
      </c>
      <c r="T103" s="51">
        <v>4812102</v>
      </c>
      <c r="U103" s="152">
        <f t="shared" si="53"/>
        <v>60.538722826086953</v>
      </c>
      <c r="V103" s="169"/>
      <c r="W103" s="152">
        <f t="shared" si="54"/>
        <v>52.338375287470086</v>
      </c>
      <c r="X103" s="51">
        <v>0</v>
      </c>
      <c r="Y103" s="152">
        <f t="shared" si="55"/>
        <v>0</v>
      </c>
      <c r="Z103" s="169"/>
      <c r="AA103" s="152">
        <f t="shared" si="56"/>
        <v>0</v>
      </c>
      <c r="AB103" s="51">
        <f t="shared" si="57"/>
        <v>161392034</v>
      </c>
      <c r="AC103" s="51">
        <v>61837829</v>
      </c>
      <c r="AD103" s="158">
        <f t="shared" si="58"/>
        <v>38.315291943095531</v>
      </c>
      <c r="AE103" s="51">
        <v>13218494</v>
      </c>
      <c r="AF103" s="158">
        <f t="shared" si="59"/>
        <v>8.1903013874897947</v>
      </c>
      <c r="AG103" s="51">
        <v>147694</v>
      </c>
      <c r="AH103" s="158">
        <f t="shared" si="60"/>
        <v>9.1512571184275429E-2</v>
      </c>
      <c r="AI103" s="51">
        <v>2112980</v>
      </c>
      <c r="AJ103" s="51">
        <v>0</v>
      </c>
      <c r="AK103" s="51"/>
      <c r="AL103" s="196">
        <v>79488</v>
      </c>
      <c r="AM103" s="51">
        <f t="shared" si="61"/>
        <v>79488</v>
      </c>
      <c r="AN103" s="51">
        <f t="shared" si="62"/>
        <v>79488</v>
      </c>
      <c r="AO103" s="51">
        <f t="shared" si="63"/>
        <v>79488</v>
      </c>
      <c r="AP103" s="51">
        <f t="shared" si="64"/>
        <v>79488</v>
      </c>
      <c r="AQ103" s="51">
        <f t="shared" si="65"/>
        <v>79488</v>
      </c>
      <c r="AR103" s="51">
        <f t="shared" si="66"/>
        <v>0</v>
      </c>
    </row>
    <row r="104" spans="1:44" x14ac:dyDescent="0.2">
      <c r="A104" s="114">
        <v>48</v>
      </c>
      <c r="B104" s="114"/>
      <c r="C104" s="114" t="s">
        <v>143</v>
      </c>
      <c r="D104" s="43">
        <v>10228931</v>
      </c>
      <c r="E104" s="151">
        <f t="shared" si="45"/>
        <v>1535.1840012006603</v>
      </c>
      <c r="G104" s="151">
        <f t="shared" si="46"/>
        <v>80.006242333916191</v>
      </c>
      <c r="H104" s="43">
        <v>959120</v>
      </c>
      <c r="I104" s="151">
        <f t="shared" si="47"/>
        <v>143.94717094401921</v>
      </c>
      <c r="K104" s="151">
        <f t="shared" si="48"/>
        <v>110.55582279113332</v>
      </c>
      <c r="L104" s="43">
        <v>1323658</v>
      </c>
      <c r="M104" s="151">
        <f t="shared" si="49"/>
        <v>198.65796187903348</v>
      </c>
      <c r="O104" s="151">
        <f t="shared" si="50"/>
        <v>140.80090261757147</v>
      </c>
      <c r="P104" s="43">
        <v>1715962</v>
      </c>
      <c r="Q104" s="151">
        <f t="shared" si="51"/>
        <v>257.53594476962331</v>
      </c>
      <c r="S104" s="151">
        <f t="shared" si="52"/>
        <v>99.31725733313796</v>
      </c>
      <c r="T104" s="43">
        <v>594068</v>
      </c>
      <c r="U104" s="151">
        <f t="shared" si="53"/>
        <v>89.15923758066937</v>
      </c>
      <c r="W104" s="151">
        <f t="shared" si="54"/>
        <v>77.082062835176686</v>
      </c>
      <c r="X104" s="43">
        <v>6420</v>
      </c>
      <c r="Y104" s="151">
        <f t="shared" si="55"/>
        <v>0.96352994146780735</v>
      </c>
      <c r="AA104" s="151">
        <f t="shared" si="56"/>
        <v>50.915641592043656</v>
      </c>
      <c r="AB104" s="43">
        <f t="shared" si="57"/>
        <v>14828159</v>
      </c>
      <c r="AC104" s="43">
        <v>7604078</v>
      </c>
      <c r="AD104" s="160">
        <f t="shared" si="58"/>
        <v>51.281335734260736</v>
      </c>
      <c r="AE104" s="43">
        <v>2258362</v>
      </c>
      <c r="AF104" s="160">
        <f t="shared" si="59"/>
        <v>15.230225141232975</v>
      </c>
      <c r="AG104" s="43">
        <v>59408</v>
      </c>
      <c r="AH104" s="160">
        <f t="shared" si="60"/>
        <v>0.40064312771396643</v>
      </c>
      <c r="AI104" s="43">
        <v>69553</v>
      </c>
      <c r="AJ104" s="43">
        <v>0</v>
      </c>
      <c r="AK104" s="43"/>
      <c r="AL104" s="195">
        <v>6663</v>
      </c>
      <c r="AM104" s="43">
        <f t="shared" si="61"/>
        <v>6663</v>
      </c>
      <c r="AN104" s="43">
        <f t="shared" si="62"/>
        <v>6663</v>
      </c>
      <c r="AO104" s="43">
        <f t="shared" si="63"/>
        <v>6663</v>
      </c>
      <c r="AP104" s="43">
        <f t="shared" si="64"/>
        <v>6663</v>
      </c>
      <c r="AQ104" s="43">
        <f t="shared" si="65"/>
        <v>6663</v>
      </c>
      <c r="AR104" s="43">
        <f t="shared" si="66"/>
        <v>6663</v>
      </c>
    </row>
    <row r="105" spans="1:44" x14ac:dyDescent="0.2">
      <c r="A105" s="117">
        <v>49</v>
      </c>
      <c r="B105" s="117"/>
      <c r="C105" s="117" t="s">
        <v>145</v>
      </c>
      <c r="D105" s="51">
        <v>44651532</v>
      </c>
      <c r="E105" s="152">
        <f t="shared" si="45"/>
        <v>1615.1756918068368</v>
      </c>
      <c r="F105" s="169"/>
      <c r="G105" s="152">
        <f t="shared" si="46"/>
        <v>84.175015965176101</v>
      </c>
      <c r="H105" s="51">
        <v>2188445</v>
      </c>
      <c r="I105" s="152">
        <f t="shared" si="47"/>
        <v>79.162416350153734</v>
      </c>
      <c r="J105" s="169"/>
      <c r="K105" s="152">
        <f t="shared" si="48"/>
        <v>60.799153024890614</v>
      </c>
      <c r="L105" s="51">
        <v>4084588</v>
      </c>
      <c r="M105" s="152">
        <f t="shared" si="49"/>
        <v>147.75141978657985</v>
      </c>
      <c r="N105" s="169"/>
      <c r="O105" s="152">
        <f t="shared" si="50"/>
        <v>104.72035992016171</v>
      </c>
      <c r="P105" s="51">
        <v>5541071</v>
      </c>
      <c r="Q105" s="152">
        <f t="shared" si="51"/>
        <v>200.43664315427745</v>
      </c>
      <c r="R105" s="169"/>
      <c r="S105" s="152">
        <f t="shared" si="52"/>
        <v>77.297239750168472</v>
      </c>
      <c r="T105" s="51">
        <v>2720066</v>
      </c>
      <c r="U105" s="152">
        <f t="shared" si="53"/>
        <v>98.392693072888406</v>
      </c>
      <c r="V105" s="169"/>
      <c r="W105" s="152">
        <f t="shared" si="54"/>
        <v>85.064789199262904</v>
      </c>
      <c r="X105" s="51">
        <v>5889</v>
      </c>
      <c r="Y105" s="152">
        <f t="shared" si="55"/>
        <v>0.21302224633749323</v>
      </c>
      <c r="Z105" s="169"/>
      <c r="AA105" s="152">
        <f t="shared" si="56"/>
        <v>11.256696734435859</v>
      </c>
      <c r="AB105" s="51">
        <f t="shared" si="57"/>
        <v>59191591</v>
      </c>
      <c r="AC105" s="51">
        <v>33484869</v>
      </c>
      <c r="AD105" s="158">
        <f t="shared" si="58"/>
        <v>56.57031418533758</v>
      </c>
      <c r="AE105" s="51">
        <v>5149532</v>
      </c>
      <c r="AF105" s="158">
        <f t="shared" si="59"/>
        <v>8.6997695331419624</v>
      </c>
      <c r="AG105" s="51">
        <v>194649</v>
      </c>
      <c r="AH105" s="158">
        <f t="shared" si="60"/>
        <v>0.32884569701801053</v>
      </c>
      <c r="AI105" s="51">
        <v>476293</v>
      </c>
      <c r="AJ105" s="51">
        <v>0</v>
      </c>
      <c r="AK105" s="51"/>
      <c r="AL105" s="196">
        <v>27645</v>
      </c>
      <c r="AM105" s="51">
        <f t="shared" si="61"/>
        <v>27645</v>
      </c>
      <c r="AN105" s="51">
        <f t="shared" si="62"/>
        <v>27645</v>
      </c>
      <c r="AO105" s="51">
        <f t="shared" si="63"/>
        <v>27645</v>
      </c>
      <c r="AP105" s="51">
        <f t="shared" si="64"/>
        <v>27645</v>
      </c>
      <c r="AQ105" s="51">
        <f t="shared" si="65"/>
        <v>27645</v>
      </c>
      <c r="AR105" s="51">
        <f t="shared" si="66"/>
        <v>27645</v>
      </c>
    </row>
    <row r="106" spans="1:44" x14ac:dyDescent="0.2">
      <c r="A106" s="114">
        <v>50</v>
      </c>
      <c r="B106" s="114"/>
      <c r="C106" s="114" t="s">
        <v>147</v>
      </c>
      <c r="D106" s="110">
        <v>20605206</v>
      </c>
      <c r="E106" s="151">
        <f t="shared" si="45"/>
        <v>1137.9690727343016</v>
      </c>
      <c r="G106" s="151">
        <f t="shared" si="46"/>
        <v>59.305353189244315</v>
      </c>
      <c r="H106" s="110">
        <v>1988709</v>
      </c>
      <c r="I106" s="151">
        <f t="shared" si="47"/>
        <v>109.83094935660242</v>
      </c>
      <c r="K106" s="151">
        <f t="shared" si="48"/>
        <v>84.353522854385616</v>
      </c>
      <c r="L106" s="110">
        <v>2591777</v>
      </c>
      <c r="M106" s="151">
        <f t="shared" si="49"/>
        <v>143.13674269619483</v>
      </c>
      <c r="O106" s="151">
        <f t="shared" si="50"/>
        <v>101.44965939817365</v>
      </c>
      <c r="P106" s="110">
        <v>6307533</v>
      </c>
      <c r="Q106" s="151">
        <f t="shared" si="51"/>
        <v>348.34776605732588</v>
      </c>
      <c r="S106" s="151">
        <f t="shared" si="52"/>
        <v>134.33831442010003</v>
      </c>
      <c r="T106" s="110">
        <v>1746774</v>
      </c>
      <c r="U106" s="151">
        <f t="shared" si="53"/>
        <v>96.469542166013142</v>
      </c>
      <c r="W106" s="151">
        <f t="shared" si="54"/>
        <v>83.402141075885211</v>
      </c>
      <c r="X106" s="110">
        <v>8808</v>
      </c>
      <c r="Y106" s="151">
        <f t="shared" si="55"/>
        <v>0.48644170762688466</v>
      </c>
      <c r="AA106" s="151">
        <f t="shared" si="56"/>
        <v>25.704952773156414</v>
      </c>
      <c r="AB106" s="110">
        <f t="shared" si="57"/>
        <v>33248807</v>
      </c>
      <c r="AC106" s="110">
        <v>17354858</v>
      </c>
      <c r="AD106" s="160">
        <f t="shared" si="58"/>
        <v>52.196934464445597</v>
      </c>
      <c r="AE106" s="110">
        <v>2905292</v>
      </c>
      <c r="AF106" s="160">
        <f t="shared" si="59"/>
        <v>8.7380338187773177</v>
      </c>
      <c r="AG106" s="110">
        <v>7108</v>
      </c>
      <c r="AH106" s="160">
        <f t="shared" si="60"/>
        <v>2.1378210652791243E-2</v>
      </c>
      <c r="AI106" s="110">
        <v>541788</v>
      </c>
      <c r="AJ106" s="43">
        <v>0</v>
      </c>
      <c r="AK106" s="43"/>
      <c r="AL106" s="195">
        <v>18107</v>
      </c>
      <c r="AM106" s="43">
        <f t="shared" si="61"/>
        <v>18107</v>
      </c>
      <c r="AN106" s="43">
        <f t="shared" si="62"/>
        <v>18107</v>
      </c>
      <c r="AO106" s="43">
        <f t="shared" si="63"/>
        <v>18107</v>
      </c>
      <c r="AP106" s="43">
        <f t="shared" si="64"/>
        <v>18107</v>
      </c>
      <c r="AQ106" s="43">
        <f t="shared" si="65"/>
        <v>18107</v>
      </c>
      <c r="AR106" s="43">
        <f t="shared" si="66"/>
        <v>18107</v>
      </c>
    </row>
    <row r="107" spans="1:44" x14ac:dyDescent="0.2">
      <c r="A107" s="117">
        <v>51</v>
      </c>
      <c r="B107" s="117"/>
      <c r="C107" s="117" t="s">
        <v>149</v>
      </c>
      <c r="D107" s="111">
        <v>11594596</v>
      </c>
      <c r="E107" s="152">
        <f t="shared" si="45"/>
        <v>1077.8652040531747</v>
      </c>
      <c r="F107" s="169"/>
      <c r="G107" s="152">
        <f t="shared" si="46"/>
        <v>56.173035057250196</v>
      </c>
      <c r="H107" s="111">
        <v>1202909</v>
      </c>
      <c r="I107" s="152">
        <f t="shared" si="47"/>
        <v>111.82569489634656</v>
      </c>
      <c r="J107" s="169"/>
      <c r="K107" s="152">
        <f t="shared" si="48"/>
        <v>85.885548339562533</v>
      </c>
      <c r="L107" s="111">
        <v>1177344</v>
      </c>
      <c r="M107" s="152">
        <f t="shared" si="49"/>
        <v>109.4491029097332</v>
      </c>
      <c r="N107" s="169"/>
      <c r="O107" s="152">
        <f t="shared" si="50"/>
        <v>77.573193314837596</v>
      </c>
      <c r="P107" s="111">
        <v>3373203</v>
      </c>
      <c r="Q107" s="152">
        <f t="shared" si="51"/>
        <v>313.58213256484152</v>
      </c>
      <c r="R107" s="169"/>
      <c r="S107" s="152">
        <f t="shared" si="52"/>
        <v>120.93114762242709</v>
      </c>
      <c r="T107" s="111">
        <v>842523</v>
      </c>
      <c r="U107" s="152">
        <f t="shared" si="53"/>
        <v>78.323231384214935</v>
      </c>
      <c r="V107" s="169"/>
      <c r="W107" s="152">
        <f t="shared" si="54"/>
        <v>67.713861253576837</v>
      </c>
      <c r="X107" s="111">
        <v>7535</v>
      </c>
      <c r="Y107" s="152">
        <f t="shared" si="55"/>
        <v>0.70047410988193737</v>
      </c>
      <c r="Z107" s="169"/>
      <c r="AA107" s="152">
        <f t="shared" si="56"/>
        <v>37.015028997359025</v>
      </c>
      <c r="AB107" s="111">
        <f t="shared" si="57"/>
        <v>18198110</v>
      </c>
      <c r="AC107" s="111">
        <v>4706300</v>
      </c>
      <c r="AD107" s="158">
        <f t="shared" si="58"/>
        <v>25.861476823692129</v>
      </c>
      <c r="AE107" s="111">
        <v>3848243</v>
      </c>
      <c r="AF107" s="158">
        <f t="shared" si="59"/>
        <v>21.146388278782798</v>
      </c>
      <c r="AG107" s="111">
        <v>40449</v>
      </c>
      <c r="AH107" s="158">
        <f t="shared" si="60"/>
        <v>0.22227033466662194</v>
      </c>
      <c r="AI107" s="111">
        <v>7488</v>
      </c>
      <c r="AJ107" s="51">
        <v>0</v>
      </c>
      <c r="AK107" s="51"/>
      <c r="AL107" s="196">
        <v>10757</v>
      </c>
      <c r="AM107" s="51">
        <f t="shared" si="61"/>
        <v>10757</v>
      </c>
      <c r="AN107" s="51">
        <f t="shared" si="62"/>
        <v>10757</v>
      </c>
      <c r="AO107" s="51">
        <f t="shared" si="63"/>
        <v>10757</v>
      </c>
      <c r="AP107" s="51">
        <f t="shared" si="64"/>
        <v>10757</v>
      </c>
      <c r="AQ107" s="51">
        <f t="shared" si="65"/>
        <v>10757</v>
      </c>
      <c r="AR107" s="51">
        <f t="shared" si="66"/>
        <v>10757</v>
      </c>
    </row>
    <row r="108" spans="1:44" x14ac:dyDescent="0.2">
      <c r="A108" s="114">
        <v>52</v>
      </c>
      <c r="B108" s="114"/>
      <c r="C108" s="114" t="s">
        <v>151</v>
      </c>
      <c r="D108" s="43">
        <v>0</v>
      </c>
      <c r="E108" s="151">
        <f t="shared" si="45"/>
        <v>0</v>
      </c>
      <c r="G108" s="151">
        <f t="shared" si="46"/>
        <v>0</v>
      </c>
      <c r="H108" s="43">
        <v>0</v>
      </c>
      <c r="I108" s="151">
        <f t="shared" si="47"/>
        <v>0</v>
      </c>
      <c r="K108" s="151">
        <f t="shared" si="48"/>
        <v>0</v>
      </c>
      <c r="L108" s="43">
        <v>0</v>
      </c>
      <c r="M108" s="151">
        <f t="shared" si="49"/>
        <v>0</v>
      </c>
      <c r="O108" s="151">
        <f t="shared" si="50"/>
        <v>0</v>
      </c>
      <c r="P108" s="43">
        <v>0</v>
      </c>
      <c r="Q108" s="151">
        <f t="shared" si="51"/>
        <v>0</v>
      </c>
      <c r="S108" s="151">
        <f t="shared" si="52"/>
        <v>0</v>
      </c>
      <c r="T108" s="43">
        <v>0</v>
      </c>
      <c r="U108" s="151">
        <f t="shared" si="53"/>
        <v>0</v>
      </c>
      <c r="W108" s="151">
        <f t="shared" si="54"/>
        <v>0</v>
      </c>
      <c r="X108" s="43">
        <v>0</v>
      </c>
      <c r="Y108" s="151">
        <f t="shared" si="55"/>
        <v>0</v>
      </c>
      <c r="AA108" s="151">
        <f t="shared" si="56"/>
        <v>0</v>
      </c>
      <c r="AB108" s="43">
        <f t="shared" si="57"/>
        <v>0</v>
      </c>
      <c r="AC108" s="43">
        <v>0</v>
      </c>
      <c r="AD108" s="151">
        <f t="shared" si="58"/>
        <v>0</v>
      </c>
      <c r="AE108" s="43">
        <v>0</v>
      </c>
      <c r="AF108" s="151">
        <f t="shared" si="59"/>
        <v>0</v>
      </c>
      <c r="AG108" s="43">
        <v>0</v>
      </c>
      <c r="AH108" s="151">
        <f t="shared" si="60"/>
        <v>0</v>
      </c>
      <c r="AI108" s="43">
        <v>0</v>
      </c>
      <c r="AJ108" s="43">
        <v>0</v>
      </c>
      <c r="AK108" s="43"/>
      <c r="AL108" s="195">
        <v>0</v>
      </c>
      <c r="AM108" s="43">
        <f t="shared" si="61"/>
        <v>0</v>
      </c>
      <c r="AN108" s="43">
        <f t="shared" si="62"/>
        <v>0</v>
      </c>
      <c r="AO108" s="43">
        <f t="shared" si="63"/>
        <v>0</v>
      </c>
      <c r="AP108" s="43">
        <f t="shared" si="64"/>
        <v>0</v>
      </c>
      <c r="AQ108" s="43">
        <f t="shared" si="65"/>
        <v>0</v>
      </c>
      <c r="AR108" s="43">
        <f t="shared" si="66"/>
        <v>0</v>
      </c>
    </row>
    <row r="109" spans="1:44" x14ac:dyDescent="0.2">
      <c r="A109" s="117">
        <v>53</v>
      </c>
      <c r="B109" s="117"/>
      <c r="C109" s="117" t="s">
        <v>153</v>
      </c>
      <c r="D109" s="51">
        <v>1248141456</v>
      </c>
      <c r="E109" s="152">
        <f t="shared" si="45"/>
        <v>2895.8795376398471</v>
      </c>
      <c r="F109" s="169"/>
      <c r="G109" s="152">
        <f t="shared" si="46"/>
        <v>150.91900376569865</v>
      </c>
      <c r="H109" s="51">
        <v>68626781</v>
      </c>
      <c r="I109" s="152">
        <f t="shared" si="47"/>
        <v>159.22465348510229</v>
      </c>
      <c r="J109" s="169"/>
      <c r="K109" s="152">
        <f t="shared" si="48"/>
        <v>122.28939588902679</v>
      </c>
      <c r="L109" s="51">
        <v>78904898</v>
      </c>
      <c r="M109" s="152">
        <f t="shared" si="49"/>
        <v>183.07146072212453</v>
      </c>
      <c r="N109" s="169"/>
      <c r="O109" s="152">
        <f t="shared" si="50"/>
        <v>129.75380734494942</v>
      </c>
      <c r="P109" s="51">
        <v>260699798</v>
      </c>
      <c r="Q109" s="152">
        <f t="shared" si="51"/>
        <v>604.86350074012887</v>
      </c>
      <c r="R109" s="169"/>
      <c r="S109" s="152">
        <f t="shared" si="52"/>
        <v>233.26213359524718</v>
      </c>
      <c r="T109" s="51">
        <v>45355557</v>
      </c>
      <c r="U109" s="152">
        <f t="shared" si="53"/>
        <v>105.23184596038107</v>
      </c>
      <c r="V109" s="169"/>
      <c r="W109" s="152">
        <f t="shared" si="54"/>
        <v>90.977536177792317</v>
      </c>
      <c r="X109" s="51">
        <v>983303</v>
      </c>
      <c r="Y109" s="152">
        <f t="shared" si="55"/>
        <v>2.2814137158183412</v>
      </c>
      <c r="Z109" s="169"/>
      <c r="AA109" s="152">
        <f t="shared" si="56"/>
        <v>120.55633984848019</v>
      </c>
      <c r="AB109" s="51">
        <f t="shared" si="57"/>
        <v>1702711793</v>
      </c>
      <c r="AC109" s="51">
        <v>482621214</v>
      </c>
      <c r="AD109" s="152">
        <f t="shared" si="58"/>
        <v>28.34426918190729</v>
      </c>
      <c r="AE109" s="51">
        <v>60976554</v>
      </c>
      <c r="AF109" s="152">
        <f t="shared" si="59"/>
        <v>3.5811435764220376</v>
      </c>
      <c r="AG109" s="51">
        <v>2879444</v>
      </c>
      <c r="AH109" s="152">
        <f t="shared" si="60"/>
        <v>0.16910930034299704</v>
      </c>
      <c r="AI109" s="51">
        <v>22000948</v>
      </c>
      <c r="AJ109" s="51">
        <v>26159</v>
      </c>
      <c r="AK109" s="51"/>
      <c r="AL109" s="196">
        <v>431006</v>
      </c>
      <c r="AM109" s="51">
        <f t="shared" si="61"/>
        <v>431006</v>
      </c>
      <c r="AN109" s="51">
        <f t="shared" si="62"/>
        <v>431006</v>
      </c>
      <c r="AO109" s="51">
        <f t="shared" si="63"/>
        <v>431006</v>
      </c>
      <c r="AP109" s="51">
        <f t="shared" si="64"/>
        <v>431006</v>
      </c>
      <c r="AQ109" s="51">
        <f t="shared" si="65"/>
        <v>431006</v>
      </c>
      <c r="AR109" s="51">
        <f t="shared" si="66"/>
        <v>431006</v>
      </c>
    </row>
    <row r="110" spans="1:44" x14ac:dyDescent="0.2">
      <c r="A110" s="114">
        <v>54</v>
      </c>
      <c r="B110" s="114"/>
      <c r="C110" s="114" t="s">
        <v>155</v>
      </c>
      <c r="D110" s="43">
        <v>62959164</v>
      </c>
      <c r="E110" s="151">
        <f t="shared" si="45"/>
        <v>1584.8751164254247</v>
      </c>
      <c r="G110" s="151">
        <f t="shared" si="46"/>
        <v>82.59589895058609</v>
      </c>
      <c r="H110" s="43">
        <v>3953355</v>
      </c>
      <c r="I110" s="151">
        <f t="shared" si="47"/>
        <v>99.518061674008806</v>
      </c>
      <c r="K110" s="151">
        <f t="shared" si="48"/>
        <v>76.432910204449726</v>
      </c>
      <c r="L110" s="43">
        <v>7885662</v>
      </c>
      <c r="M110" s="151">
        <f t="shared" si="49"/>
        <v>198.50628067967276</v>
      </c>
      <c r="O110" s="151">
        <f t="shared" si="50"/>
        <v>140.69339698538789</v>
      </c>
      <c r="P110" s="43">
        <v>9162401</v>
      </c>
      <c r="Q110" s="151">
        <f t="shared" si="51"/>
        <v>230.64571428571429</v>
      </c>
      <c r="S110" s="151">
        <f t="shared" si="52"/>
        <v>88.947194454704416</v>
      </c>
      <c r="T110" s="43">
        <v>3526855</v>
      </c>
      <c r="U110" s="151">
        <f t="shared" si="53"/>
        <v>88.781749528005037</v>
      </c>
      <c r="W110" s="151">
        <f t="shared" si="54"/>
        <v>76.755707893338226</v>
      </c>
      <c r="X110" s="43">
        <v>33692</v>
      </c>
      <c r="Y110" s="151">
        <f t="shared" si="55"/>
        <v>0.84813089993706736</v>
      </c>
      <c r="AA110" s="151">
        <f t="shared" si="56"/>
        <v>44.81763053315138</v>
      </c>
      <c r="AB110" s="43">
        <f t="shared" si="57"/>
        <v>87521129</v>
      </c>
      <c r="AC110" s="43">
        <v>31774733</v>
      </c>
      <c r="AD110" s="151">
        <f t="shared" si="58"/>
        <v>36.305213795859515</v>
      </c>
      <c r="AE110" s="43">
        <v>10594077</v>
      </c>
      <c r="AF110" s="151">
        <f t="shared" si="59"/>
        <v>12.104593623329517</v>
      </c>
      <c r="AG110" s="43">
        <v>0</v>
      </c>
      <c r="AH110" s="151">
        <f t="shared" si="60"/>
        <v>0</v>
      </c>
      <c r="AI110" s="43">
        <v>283990</v>
      </c>
      <c r="AJ110" s="43">
        <v>0</v>
      </c>
      <c r="AK110" s="43"/>
      <c r="AL110" s="195">
        <v>39725</v>
      </c>
      <c r="AM110" s="43">
        <f t="shared" si="61"/>
        <v>39725</v>
      </c>
      <c r="AN110" s="43">
        <f t="shared" si="62"/>
        <v>39725</v>
      </c>
      <c r="AO110" s="43">
        <f t="shared" si="63"/>
        <v>39725</v>
      </c>
      <c r="AP110" s="43">
        <f t="shared" si="64"/>
        <v>39725</v>
      </c>
      <c r="AQ110" s="43">
        <f t="shared" si="65"/>
        <v>39725</v>
      </c>
      <c r="AR110" s="43">
        <f t="shared" si="66"/>
        <v>39725</v>
      </c>
    </row>
    <row r="111" spans="1:44" x14ac:dyDescent="0.2">
      <c r="A111" s="117">
        <v>55</v>
      </c>
      <c r="B111" s="117"/>
      <c r="C111" s="117" t="s">
        <v>157</v>
      </c>
      <c r="D111" s="51">
        <v>17730594</v>
      </c>
      <c r="E111" s="152">
        <f t="shared" si="45"/>
        <v>1482.7390868038133</v>
      </c>
      <c r="F111" s="169"/>
      <c r="G111" s="152">
        <f t="shared" si="46"/>
        <v>77.273071243588248</v>
      </c>
      <c r="H111" s="51">
        <v>1511407</v>
      </c>
      <c r="I111" s="152">
        <f t="shared" si="47"/>
        <v>126.39295868874393</v>
      </c>
      <c r="J111" s="169"/>
      <c r="K111" s="152">
        <f t="shared" si="48"/>
        <v>97.073651751544816</v>
      </c>
      <c r="L111" s="51">
        <v>1641314</v>
      </c>
      <c r="M111" s="152">
        <f t="shared" si="49"/>
        <v>137.25656464291689</v>
      </c>
      <c r="N111" s="169"/>
      <c r="O111" s="152">
        <f t="shared" si="50"/>
        <v>97.282021868711269</v>
      </c>
      <c r="P111" s="51">
        <v>3607329</v>
      </c>
      <c r="Q111" s="152">
        <f t="shared" si="51"/>
        <v>301.66658304064225</v>
      </c>
      <c r="R111" s="169"/>
      <c r="S111" s="152">
        <f t="shared" si="52"/>
        <v>116.33598441358157</v>
      </c>
      <c r="T111" s="51">
        <v>1527829</v>
      </c>
      <c r="U111" s="152">
        <f t="shared" si="53"/>
        <v>127.76626526174945</v>
      </c>
      <c r="V111" s="169"/>
      <c r="W111" s="152">
        <f t="shared" si="54"/>
        <v>110.45952785555532</v>
      </c>
      <c r="X111" s="51">
        <v>0</v>
      </c>
      <c r="Y111" s="152">
        <f t="shared" si="55"/>
        <v>0</v>
      </c>
      <c r="Z111" s="169"/>
      <c r="AA111" s="152">
        <f t="shared" si="56"/>
        <v>0</v>
      </c>
      <c r="AB111" s="51">
        <f t="shared" si="57"/>
        <v>26018473</v>
      </c>
      <c r="AC111" s="51">
        <v>15717690</v>
      </c>
      <c r="AD111" s="158">
        <f t="shared" si="58"/>
        <v>60.409732731048436</v>
      </c>
      <c r="AE111" s="51">
        <v>4763532</v>
      </c>
      <c r="AF111" s="158">
        <f t="shared" si="59"/>
        <v>18.308268898024878</v>
      </c>
      <c r="AG111" s="51">
        <v>0</v>
      </c>
      <c r="AH111" s="158">
        <f t="shared" si="60"/>
        <v>0</v>
      </c>
      <c r="AI111" s="51">
        <v>93208</v>
      </c>
      <c r="AJ111" s="51">
        <v>0</v>
      </c>
      <c r="AK111" s="51"/>
      <c r="AL111" s="196">
        <v>11958</v>
      </c>
      <c r="AM111" s="51">
        <f t="shared" si="61"/>
        <v>11958</v>
      </c>
      <c r="AN111" s="51">
        <f t="shared" si="62"/>
        <v>11958</v>
      </c>
      <c r="AO111" s="51">
        <f t="shared" si="63"/>
        <v>11958</v>
      </c>
      <c r="AP111" s="51">
        <f t="shared" si="64"/>
        <v>11958</v>
      </c>
      <c r="AQ111" s="51">
        <f t="shared" si="65"/>
        <v>11958</v>
      </c>
      <c r="AR111" s="51">
        <f t="shared" si="66"/>
        <v>0</v>
      </c>
    </row>
    <row r="112" spans="1:44" x14ac:dyDescent="0.2">
      <c r="A112" s="114">
        <v>56</v>
      </c>
      <c r="B112" s="114"/>
      <c r="C112" s="114" t="s">
        <v>159</v>
      </c>
      <c r="D112" s="43">
        <v>18440075</v>
      </c>
      <c r="E112" s="151">
        <f t="shared" si="45"/>
        <v>1315.5507597916815</v>
      </c>
      <c r="G112" s="151">
        <f t="shared" si="46"/>
        <v>68.560037629459089</v>
      </c>
      <c r="H112" s="43">
        <v>1346131</v>
      </c>
      <c r="I112" s="151">
        <f t="shared" si="47"/>
        <v>96.035599629021903</v>
      </c>
      <c r="K112" s="151">
        <f t="shared" si="48"/>
        <v>73.758273015003681</v>
      </c>
      <c r="L112" s="43">
        <v>1682275</v>
      </c>
      <c r="M112" s="151">
        <f t="shared" si="49"/>
        <v>120.01676535635301</v>
      </c>
      <c r="O112" s="151">
        <f t="shared" si="50"/>
        <v>85.063134301687711</v>
      </c>
      <c r="P112" s="43">
        <v>4322183</v>
      </c>
      <c r="Q112" s="151">
        <f t="shared" si="51"/>
        <v>308.35292858671613</v>
      </c>
      <c r="S112" s="151">
        <f t="shared" si="52"/>
        <v>118.91453515457322</v>
      </c>
      <c r="T112" s="43">
        <v>1476051</v>
      </c>
      <c r="U112" s="151">
        <f t="shared" si="53"/>
        <v>105.30434472426339</v>
      </c>
      <c r="W112" s="151">
        <f t="shared" si="54"/>
        <v>91.04021453198969</v>
      </c>
      <c r="X112" s="43">
        <v>5000</v>
      </c>
      <c r="Y112" s="151">
        <f t="shared" si="55"/>
        <v>0.35670970963829635</v>
      </c>
      <c r="AA112" s="151">
        <f t="shared" si="56"/>
        <v>18.849547841427693</v>
      </c>
      <c r="AB112" s="43">
        <f t="shared" si="57"/>
        <v>27271715</v>
      </c>
      <c r="AC112" s="43">
        <v>12593071</v>
      </c>
      <c r="AD112" s="160">
        <f t="shared" si="58"/>
        <v>46.176307577282913</v>
      </c>
      <c r="AE112" s="43">
        <v>5023215</v>
      </c>
      <c r="AF112" s="160">
        <f t="shared" si="59"/>
        <v>18.419138657029819</v>
      </c>
      <c r="AG112" s="43">
        <v>0</v>
      </c>
      <c r="AH112" s="160">
        <f t="shared" si="60"/>
        <v>0</v>
      </c>
      <c r="AI112" s="43">
        <v>231027</v>
      </c>
      <c r="AJ112" s="43">
        <v>5999</v>
      </c>
      <c r="AK112" s="43"/>
      <c r="AL112" s="195">
        <v>14017</v>
      </c>
      <c r="AM112" s="43">
        <f t="shared" si="61"/>
        <v>14017</v>
      </c>
      <c r="AN112" s="43">
        <f t="shared" si="62"/>
        <v>14017</v>
      </c>
      <c r="AO112" s="43">
        <f t="shared" si="63"/>
        <v>14017</v>
      </c>
      <c r="AP112" s="43">
        <f t="shared" si="64"/>
        <v>14017</v>
      </c>
      <c r="AQ112" s="43">
        <f t="shared" si="65"/>
        <v>14017</v>
      </c>
      <c r="AR112" s="43">
        <f t="shared" si="66"/>
        <v>14017</v>
      </c>
    </row>
    <row r="113" spans="1:44" x14ac:dyDescent="0.2">
      <c r="A113" s="117">
        <v>57</v>
      </c>
      <c r="B113" s="117"/>
      <c r="C113" s="117" t="s">
        <v>161</v>
      </c>
      <c r="D113" s="51">
        <v>12063165</v>
      </c>
      <c r="E113" s="152">
        <f t="shared" si="45"/>
        <v>1428.2695950745915</v>
      </c>
      <c r="F113" s="169"/>
      <c r="G113" s="152">
        <f t="shared" si="46"/>
        <v>74.434389136632291</v>
      </c>
      <c r="H113" s="51">
        <v>1197314</v>
      </c>
      <c r="I113" s="152">
        <f t="shared" si="47"/>
        <v>141.7610703291499</v>
      </c>
      <c r="J113" s="169"/>
      <c r="K113" s="152">
        <f t="shared" si="48"/>
        <v>108.87683076512769</v>
      </c>
      <c r="L113" s="51">
        <v>1334219</v>
      </c>
      <c r="M113" s="152">
        <f t="shared" si="49"/>
        <v>157.97051858868105</v>
      </c>
      <c r="N113" s="169"/>
      <c r="O113" s="152">
        <f t="shared" si="50"/>
        <v>111.96325278820663</v>
      </c>
      <c r="P113" s="51">
        <v>1851659</v>
      </c>
      <c r="Q113" s="152">
        <f t="shared" si="51"/>
        <v>219.23502249585601</v>
      </c>
      <c r="R113" s="169"/>
      <c r="S113" s="152">
        <f t="shared" si="52"/>
        <v>84.546726730262137</v>
      </c>
      <c r="T113" s="51">
        <v>1557202</v>
      </c>
      <c r="U113" s="152">
        <f t="shared" si="53"/>
        <v>184.37153682216433</v>
      </c>
      <c r="V113" s="169"/>
      <c r="W113" s="152">
        <f t="shared" si="54"/>
        <v>159.39726238109301</v>
      </c>
      <c r="X113" s="51">
        <v>7270</v>
      </c>
      <c r="Y113" s="152">
        <f t="shared" si="55"/>
        <v>0.86076249112005687</v>
      </c>
      <c r="Z113" s="169"/>
      <c r="AA113" s="152">
        <f t="shared" si="56"/>
        <v>45.485119462899185</v>
      </c>
      <c r="AB113" s="51">
        <f t="shared" si="57"/>
        <v>18010829</v>
      </c>
      <c r="AC113" s="51">
        <v>6315621</v>
      </c>
      <c r="AD113" s="158">
        <f t="shared" si="58"/>
        <v>35.065687426159009</v>
      </c>
      <c r="AE113" s="51">
        <v>2279060</v>
      </c>
      <c r="AF113" s="158">
        <f t="shared" si="59"/>
        <v>12.653831758660303</v>
      </c>
      <c r="AG113" s="51">
        <v>0</v>
      </c>
      <c r="AH113" s="158">
        <f t="shared" si="60"/>
        <v>0</v>
      </c>
      <c r="AI113" s="51">
        <v>307197</v>
      </c>
      <c r="AJ113" s="51">
        <v>966</v>
      </c>
      <c r="AK113" s="51"/>
      <c r="AL113" s="196">
        <v>8446</v>
      </c>
      <c r="AM113" s="51">
        <f t="shared" si="61"/>
        <v>8446</v>
      </c>
      <c r="AN113" s="51">
        <f t="shared" si="62"/>
        <v>8446</v>
      </c>
      <c r="AO113" s="51">
        <f t="shared" si="63"/>
        <v>8446</v>
      </c>
      <c r="AP113" s="51">
        <f t="shared" si="64"/>
        <v>8446</v>
      </c>
      <c r="AQ113" s="51">
        <f t="shared" si="65"/>
        <v>8446</v>
      </c>
      <c r="AR113" s="51">
        <f t="shared" si="66"/>
        <v>8446</v>
      </c>
    </row>
    <row r="114" spans="1:44" x14ac:dyDescent="0.2">
      <c r="A114" s="114">
        <v>58</v>
      </c>
      <c r="B114" s="114"/>
      <c r="C114" s="114" t="s">
        <v>163</v>
      </c>
      <c r="D114" s="43">
        <v>48505295</v>
      </c>
      <c r="E114" s="151">
        <f t="shared" si="45"/>
        <v>1607.2532224394447</v>
      </c>
      <c r="G114" s="151">
        <f t="shared" si="46"/>
        <v>83.762135812963166</v>
      </c>
      <c r="H114" s="43">
        <v>2361478</v>
      </c>
      <c r="I114" s="151">
        <f t="shared" si="47"/>
        <v>78.249047350806848</v>
      </c>
      <c r="K114" s="151">
        <f t="shared" si="48"/>
        <v>60.097657743166877</v>
      </c>
      <c r="L114" s="43">
        <v>6106637</v>
      </c>
      <c r="M114" s="151">
        <f t="shared" si="49"/>
        <v>202.34722820504325</v>
      </c>
      <c r="O114" s="151">
        <f t="shared" si="50"/>
        <v>143.41570860765353</v>
      </c>
      <c r="P114" s="43">
        <v>6589889</v>
      </c>
      <c r="Q114" s="151">
        <f t="shared" si="51"/>
        <v>218.36008482719771</v>
      </c>
      <c r="S114" s="151">
        <f t="shared" si="52"/>
        <v>84.20931204561947</v>
      </c>
      <c r="T114" s="43">
        <v>2666561</v>
      </c>
      <c r="U114" s="151">
        <f t="shared" si="53"/>
        <v>88.358162960999366</v>
      </c>
      <c r="W114" s="151">
        <f t="shared" si="54"/>
        <v>76.389498768405701</v>
      </c>
      <c r="X114" s="43">
        <v>18011</v>
      </c>
      <c r="Y114" s="151">
        <f t="shared" si="55"/>
        <v>0.59680572583584612</v>
      </c>
      <c r="AA114" s="151">
        <f t="shared" si="56"/>
        <v>31.536898988782148</v>
      </c>
      <c r="AB114" s="43">
        <f t="shared" si="57"/>
        <v>66247871</v>
      </c>
      <c r="AC114" s="43">
        <v>33088411</v>
      </c>
      <c r="AD114" s="160">
        <f t="shared" si="58"/>
        <v>49.946376389967313</v>
      </c>
      <c r="AE114" s="43">
        <v>12596383</v>
      </c>
      <c r="AF114" s="160">
        <f t="shared" si="59"/>
        <v>19.014019333542052</v>
      </c>
      <c r="AG114" s="43">
        <v>0</v>
      </c>
      <c r="AH114" s="160">
        <f t="shared" si="60"/>
        <v>0</v>
      </c>
      <c r="AI114" s="43">
        <v>1206113</v>
      </c>
      <c r="AJ114" s="43">
        <v>0</v>
      </c>
      <c r="AK114" s="43"/>
      <c r="AL114" s="195">
        <v>30179</v>
      </c>
      <c r="AM114" s="43">
        <f t="shared" si="61"/>
        <v>30179</v>
      </c>
      <c r="AN114" s="43">
        <f t="shared" si="62"/>
        <v>30179</v>
      </c>
      <c r="AO114" s="43">
        <f t="shared" si="63"/>
        <v>30179</v>
      </c>
      <c r="AP114" s="43">
        <f t="shared" si="64"/>
        <v>30179</v>
      </c>
      <c r="AQ114" s="43">
        <f t="shared" si="65"/>
        <v>30179</v>
      </c>
      <c r="AR114" s="43">
        <f t="shared" si="66"/>
        <v>30179</v>
      </c>
    </row>
    <row r="115" spans="1:44" x14ac:dyDescent="0.2">
      <c r="A115" s="117">
        <v>59</v>
      </c>
      <c r="B115" s="117"/>
      <c r="C115" s="117" t="s">
        <v>165</v>
      </c>
      <c r="D115" s="51">
        <v>15812445</v>
      </c>
      <c r="E115" s="152">
        <f t="shared" si="45"/>
        <v>1466.9677150013915</v>
      </c>
      <c r="F115" s="169"/>
      <c r="G115" s="152">
        <f t="shared" si="46"/>
        <v>76.451144885981606</v>
      </c>
      <c r="H115" s="51">
        <v>1491197</v>
      </c>
      <c r="I115" s="152">
        <f t="shared" si="47"/>
        <v>138.34279617775303</v>
      </c>
      <c r="J115" s="169"/>
      <c r="K115" s="152">
        <f t="shared" si="48"/>
        <v>106.25149183797147</v>
      </c>
      <c r="L115" s="51">
        <v>1516251</v>
      </c>
      <c r="M115" s="152">
        <f t="shared" si="49"/>
        <v>140.66713053158921</v>
      </c>
      <c r="N115" s="169"/>
      <c r="O115" s="152">
        <f t="shared" si="50"/>
        <v>99.699296016797874</v>
      </c>
      <c r="P115" s="51">
        <v>2771859</v>
      </c>
      <c r="Q115" s="152">
        <f t="shared" si="51"/>
        <v>257.15363206234343</v>
      </c>
      <c r="R115" s="169"/>
      <c r="S115" s="152">
        <f t="shared" si="52"/>
        <v>99.16982063429343</v>
      </c>
      <c r="T115" s="51">
        <v>1305313</v>
      </c>
      <c r="U115" s="152">
        <f t="shared" si="53"/>
        <v>121.09778272567029</v>
      </c>
      <c r="V115" s="169"/>
      <c r="W115" s="152">
        <f t="shared" si="54"/>
        <v>104.69433286500534</v>
      </c>
      <c r="X115" s="51">
        <v>6966</v>
      </c>
      <c r="Y115" s="152">
        <f t="shared" si="55"/>
        <v>0.64625661007514612</v>
      </c>
      <c r="Z115" s="169"/>
      <c r="AA115" s="152">
        <f t="shared" si="56"/>
        <v>34.150023283085105</v>
      </c>
      <c r="AB115" s="51">
        <f t="shared" si="57"/>
        <v>22904031</v>
      </c>
      <c r="AC115" s="51">
        <v>6910331</v>
      </c>
      <c r="AD115" s="158">
        <f t="shared" si="58"/>
        <v>30.170807051387595</v>
      </c>
      <c r="AE115" s="51">
        <v>3714129</v>
      </c>
      <c r="AF115" s="158">
        <f t="shared" si="59"/>
        <v>16.21604948054777</v>
      </c>
      <c r="AG115" s="51">
        <v>0</v>
      </c>
      <c r="AH115" s="158">
        <f t="shared" si="60"/>
        <v>0</v>
      </c>
      <c r="AI115" s="51">
        <v>64916</v>
      </c>
      <c r="AJ115" s="51">
        <v>0</v>
      </c>
      <c r="AK115" s="51"/>
      <c r="AL115" s="196">
        <v>10779</v>
      </c>
      <c r="AM115" s="51">
        <f t="shared" si="61"/>
        <v>10779</v>
      </c>
      <c r="AN115" s="51">
        <f t="shared" si="62"/>
        <v>10779</v>
      </c>
      <c r="AO115" s="51">
        <f t="shared" si="63"/>
        <v>10779</v>
      </c>
      <c r="AP115" s="51">
        <f t="shared" si="64"/>
        <v>10779</v>
      </c>
      <c r="AQ115" s="51">
        <f t="shared" si="65"/>
        <v>10779</v>
      </c>
      <c r="AR115" s="51">
        <f t="shared" si="66"/>
        <v>10779</v>
      </c>
    </row>
    <row r="116" spans="1:44" x14ac:dyDescent="0.2">
      <c r="A116" s="114">
        <v>60</v>
      </c>
      <c r="B116" s="114"/>
      <c r="C116" s="114" t="s">
        <v>167</v>
      </c>
      <c r="D116" s="43">
        <v>107330859</v>
      </c>
      <c r="E116" s="151">
        <f t="shared" si="45"/>
        <v>1051.6344049147078</v>
      </c>
      <c r="G116" s="151">
        <f t="shared" si="46"/>
        <v>54.806014771184728</v>
      </c>
      <c r="H116" s="43">
        <v>5959245</v>
      </c>
      <c r="I116" s="151">
        <f t="shared" si="47"/>
        <v>58.389051645584502</v>
      </c>
      <c r="K116" s="151">
        <f t="shared" si="48"/>
        <v>44.844574605651729</v>
      </c>
      <c r="L116" s="43">
        <v>6545274</v>
      </c>
      <c r="M116" s="151">
        <f t="shared" si="49"/>
        <v>64.13100008818256</v>
      </c>
      <c r="O116" s="151">
        <f t="shared" si="50"/>
        <v>45.453515241850781</v>
      </c>
      <c r="P116" s="43">
        <v>17072736</v>
      </c>
      <c r="Q116" s="151">
        <f t="shared" si="51"/>
        <v>167.27972487042064</v>
      </c>
      <c r="S116" s="151">
        <f t="shared" si="52"/>
        <v>64.510464729239231</v>
      </c>
      <c r="T116" s="43">
        <v>9087712</v>
      </c>
      <c r="U116" s="151">
        <f t="shared" si="53"/>
        <v>89.041965099303354</v>
      </c>
      <c r="W116" s="151">
        <f t="shared" si="54"/>
        <v>76.980675642746817</v>
      </c>
      <c r="X116" s="43">
        <v>353899</v>
      </c>
      <c r="Y116" s="151">
        <f t="shared" si="55"/>
        <v>3.4675243236887745</v>
      </c>
      <c r="AA116" s="151">
        <f t="shared" si="56"/>
        <v>183.23377206906446</v>
      </c>
      <c r="AB116" s="43">
        <f t="shared" si="57"/>
        <v>146349725</v>
      </c>
      <c r="AC116" s="43">
        <v>67978222</v>
      </c>
      <c r="AD116" s="160">
        <f t="shared" si="58"/>
        <v>46.449162784555966</v>
      </c>
      <c r="AE116" s="43">
        <v>13417470</v>
      </c>
      <c r="AF116" s="160">
        <f t="shared" si="59"/>
        <v>9.168086923292817</v>
      </c>
      <c r="AG116" s="43">
        <v>0</v>
      </c>
      <c r="AH116" s="160">
        <f t="shared" si="60"/>
        <v>0</v>
      </c>
      <c r="AI116" s="43">
        <v>5789690</v>
      </c>
      <c r="AJ116" s="43">
        <v>10592</v>
      </c>
      <c r="AK116" s="43"/>
      <c r="AL116" s="195">
        <v>102061</v>
      </c>
      <c r="AM116" s="43">
        <f t="shared" si="61"/>
        <v>102061</v>
      </c>
      <c r="AN116" s="43">
        <f t="shared" si="62"/>
        <v>102061</v>
      </c>
      <c r="AO116" s="43">
        <f t="shared" si="63"/>
        <v>102061</v>
      </c>
      <c r="AP116" s="43">
        <f t="shared" si="64"/>
        <v>102061</v>
      </c>
      <c r="AQ116" s="43">
        <f t="shared" si="65"/>
        <v>102061</v>
      </c>
      <c r="AR116" s="43">
        <f t="shared" si="66"/>
        <v>102061</v>
      </c>
    </row>
    <row r="117" spans="1:44" x14ac:dyDescent="0.2">
      <c r="A117" s="117">
        <v>61</v>
      </c>
      <c r="B117" s="117"/>
      <c r="C117" s="117" t="s">
        <v>169</v>
      </c>
      <c r="D117" s="51">
        <v>20753460</v>
      </c>
      <c r="E117" s="152">
        <f t="shared" si="45"/>
        <v>1401.0301761965841</v>
      </c>
      <c r="F117" s="169"/>
      <c r="G117" s="152">
        <f t="shared" si="46"/>
        <v>73.014804548671179</v>
      </c>
      <c r="H117" s="51">
        <v>1555142</v>
      </c>
      <c r="I117" s="152">
        <f t="shared" si="47"/>
        <v>104.98494565584284</v>
      </c>
      <c r="J117" s="169"/>
      <c r="K117" s="152">
        <f t="shared" si="48"/>
        <v>80.631644036810883</v>
      </c>
      <c r="L117" s="51">
        <v>3212249</v>
      </c>
      <c r="M117" s="152">
        <f t="shared" si="49"/>
        <v>216.85337203807467</v>
      </c>
      <c r="N117" s="169"/>
      <c r="O117" s="152">
        <f t="shared" si="50"/>
        <v>153.69708935812574</v>
      </c>
      <c r="P117" s="51">
        <v>7117222</v>
      </c>
      <c r="Q117" s="152">
        <f t="shared" si="51"/>
        <v>480.47134273948558</v>
      </c>
      <c r="R117" s="169"/>
      <c r="S117" s="152">
        <f t="shared" si="52"/>
        <v>185.29101260308556</v>
      </c>
      <c r="T117" s="51">
        <v>1433450</v>
      </c>
      <c r="U117" s="152">
        <f t="shared" si="53"/>
        <v>96.769729291838246</v>
      </c>
      <c r="V117" s="169"/>
      <c r="W117" s="152">
        <f t="shared" si="54"/>
        <v>83.661665983489158</v>
      </c>
      <c r="X117" s="51">
        <v>2108</v>
      </c>
      <c r="Y117" s="152">
        <f t="shared" si="55"/>
        <v>0.14230743266050092</v>
      </c>
      <c r="Z117" s="169"/>
      <c r="AA117" s="152">
        <f t="shared" si="56"/>
        <v>7.5199263929340372</v>
      </c>
      <c r="AB117" s="51">
        <f t="shared" si="57"/>
        <v>34073631</v>
      </c>
      <c r="AC117" s="51">
        <v>10612197</v>
      </c>
      <c r="AD117" s="158">
        <f t="shared" si="58"/>
        <v>31.14489618086197</v>
      </c>
      <c r="AE117" s="51">
        <v>5498096</v>
      </c>
      <c r="AF117" s="158">
        <f t="shared" si="59"/>
        <v>16.135926341398722</v>
      </c>
      <c r="AG117" s="51">
        <v>0</v>
      </c>
      <c r="AH117" s="158">
        <f t="shared" si="60"/>
        <v>0</v>
      </c>
      <c r="AI117" s="51">
        <v>148740</v>
      </c>
      <c r="AJ117" s="51">
        <v>140</v>
      </c>
      <c r="AK117" s="51"/>
      <c r="AL117" s="196">
        <v>14813</v>
      </c>
      <c r="AM117" s="51">
        <f t="shared" si="61"/>
        <v>14813</v>
      </c>
      <c r="AN117" s="51">
        <f t="shared" si="62"/>
        <v>14813</v>
      </c>
      <c r="AO117" s="51">
        <f t="shared" si="63"/>
        <v>14813</v>
      </c>
      <c r="AP117" s="51">
        <f t="shared" si="64"/>
        <v>14813</v>
      </c>
      <c r="AQ117" s="51">
        <f t="shared" si="65"/>
        <v>14813</v>
      </c>
      <c r="AR117" s="51">
        <f t="shared" si="66"/>
        <v>14813</v>
      </c>
    </row>
    <row r="118" spans="1:44" x14ac:dyDescent="0.2">
      <c r="A118" s="114">
        <v>62</v>
      </c>
      <c r="B118" s="114"/>
      <c r="C118" s="114" t="s">
        <v>259</v>
      </c>
      <c r="D118" s="43">
        <v>32432576</v>
      </c>
      <c r="E118" s="151">
        <f t="shared" si="45"/>
        <v>1307.343437600774</v>
      </c>
      <c r="G118" s="151">
        <f t="shared" si="46"/>
        <v>68.132312348577628</v>
      </c>
      <c r="H118" s="43">
        <v>3574115</v>
      </c>
      <c r="I118" s="151">
        <f t="shared" si="47"/>
        <v>144.07106578523056</v>
      </c>
      <c r="K118" s="151">
        <f t="shared" si="48"/>
        <v>110.65097781238084</v>
      </c>
      <c r="L118" s="43">
        <v>4200035</v>
      </c>
      <c r="M118" s="151">
        <f t="shared" si="49"/>
        <v>169.30163656884875</v>
      </c>
      <c r="O118" s="151">
        <f t="shared" si="50"/>
        <v>119.9943008478122</v>
      </c>
      <c r="P118" s="43">
        <v>4013454</v>
      </c>
      <c r="Q118" s="151">
        <f t="shared" si="51"/>
        <v>161.78063527894227</v>
      </c>
      <c r="S118" s="151">
        <f t="shared" si="52"/>
        <v>62.389772425322597</v>
      </c>
      <c r="T118" s="43">
        <v>5078951</v>
      </c>
      <c r="U118" s="151">
        <f t="shared" si="53"/>
        <v>204.73036923573042</v>
      </c>
      <c r="W118" s="151">
        <f t="shared" si="54"/>
        <v>176.99836398241013</v>
      </c>
      <c r="X118" s="43">
        <v>0</v>
      </c>
      <c r="Y118" s="151">
        <f t="shared" si="55"/>
        <v>0</v>
      </c>
      <c r="AA118" s="151">
        <f t="shared" si="56"/>
        <v>0</v>
      </c>
      <c r="AB118" s="43">
        <f t="shared" si="57"/>
        <v>49299131</v>
      </c>
      <c r="AC118" s="43">
        <v>24056879</v>
      </c>
      <c r="AD118" s="160">
        <f t="shared" si="58"/>
        <v>48.797774954694432</v>
      </c>
      <c r="AE118" s="43">
        <v>3293581</v>
      </c>
      <c r="AF118" s="160">
        <f t="shared" si="59"/>
        <v>6.6808094446938622</v>
      </c>
      <c r="AG118" s="43">
        <v>0</v>
      </c>
      <c r="AH118" s="160">
        <f t="shared" si="60"/>
        <v>0</v>
      </c>
      <c r="AI118" s="43">
        <v>1851671</v>
      </c>
      <c r="AJ118" s="43">
        <v>0</v>
      </c>
      <c r="AK118" s="43"/>
      <c r="AL118" s="195">
        <v>24808</v>
      </c>
      <c r="AM118" s="43">
        <f t="shared" si="61"/>
        <v>24808</v>
      </c>
      <c r="AN118" s="43">
        <f t="shared" si="62"/>
        <v>24808</v>
      </c>
      <c r="AO118" s="43">
        <f t="shared" si="63"/>
        <v>24808</v>
      </c>
      <c r="AP118" s="43">
        <f t="shared" si="64"/>
        <v>24808</v>
      </c>
      <c r="AQ118" s="43">
        <f t="shared" si="65"/>
        <v>24808</v>
      </c>
      <c r="AR118" s="43">
        <f t="shared" si="66"/>
        <v>0</v>
      </c>
    </row>
    <row r="119" spans="1:44" x14ac:dyDescent="0.2">
      <c r="A119" s="117">
        <v>63</v>
      </c>
      <c r="B119" s="117"/>
      <c r="C119" s="117" t="s">
        <v>173</v>
      </c>
      <c r="D119" s="51">
        <v>15819652</v>
      </c>
      <c r="E119" s="152">
        <f t="shared" si="45"/>
        <v>1314.0337237312069</v>
      </c>
      <c r="F119" s="169"/>
      <c r="G119" s="152">
        <f t="shared" si="46"/>
        <v>68.480977168570561</v>
      </c>
      <c r="H119" s="51">
        <v>1726962</v>
      </c>
      <c r="I119" s="152">
        <f t="shared" si="47"/>
        <v>143.44729628706702</v>
      </c>
      <c r="J119" s="169"/>
      <c r="K119" s="152">
        <f t="shared" si="48"/>
        <v>110.17190379064614</v>
      </c>
      <c r="L119" s="51">
        <v>1041117</v>
      </c>
      <c r="M119" s="152">
        <f t="shared" si="49"/>
        <v>86.478694243707949</v>
      </c>
      <c r="N119" s="169"/>
      <c r="O119" s="152">
        <f t="shared" si="50"/>
        <v>61.292676576020767</v>
      </c>
      <c r="P119" s="51">
        <v>2326380</v>
      </c>
      <c r="Q119" s="152">
        <f t="shared" si="51"/>
        <v>193.23697981559931</v>
      </c>
      <c r="R119" s="169"/>
      <c r="S119" s="152">
        <f t="shared" si="52"/>
        <v>74.5207309519147</v>
      </c>
      <c r="T119" s="51">
        <v>1294129</v>
      </c>
      <c r="U119" s="152">
        <f t="shared" si="53"/>
        <v>107.49472547553783</v>
      </c>
      <c r="V119" s="169"/>
      <c r="W119" s="152">
        <f t="shared" si="54"/>
        <v>92.933894550842894</v>
      </c>
      <c r="X119" s="51">
        <v>26694</v>
      </c>
      <c r="Y119" s="152">
        <f t="shared" si="55"/>
        <v>2.2172937951657112</v>
      </c>
      <c r="Z119" s="169"/>
      <c r="AA119" s="152">
        <f t="shared" si="56"/>
        <v>117.16806226793479</v>
      </c>
      <c r="AB119" s="51">
        <f t="shared" si="57"/>
        <v>22234934</v>
      </c>
      <c r="AC119" s="51">
        <v>11926726</v>
      </c>
      <c r="AD119" s="158">
        <f t="shared" si="58"/>
        <v>53.639583549022454</v>
      </c>
      <c r="AE119" s="51">
        <v>3537685</v>
      </c>
      <c r="AF119" s="158">
        <f t="shared" si="59"/>
        <v>15.910481227423476</v>
      </c>
      <c r="AG119" s="51">
        <v>0</v>
      </c>
      <c r="AH119" s="158">
        <f t="shared" si="60"/>
        <v>0</v>
      </c>
      <c r="AI119" s="51">
        <v>192791</v>
      </c>
      <c r="AJ119" s="51">
        <v>0</v>
      </c>
      <c r="AK119" s="51"/>
      <c r="AL119" s="196">
        <v>12039</v>
      </c>
      <c r="AM119" s="51">
        <f t="shared" si="61"/>
        <v>12039</v>
      </c>
      <c r="AN119" s="51">
        <f t="shared" si="62"/>
        <v>12039</v>
      </c>
      <c r="AO119" s="51">
        <f t="shared" si="63"/>
        <v>12039</v>
      </c>
      <c r="AP119" s="51">
        <f t="shared" si="64"/>
        <v>12039</v>
      </c>
      <c r="AQ119" s="51">
        <f t="shared" si="65"/>
        <v>12039</v>
      </c>
      <c r="AR119" s="51">
        <f t="shared" si="66"/>
        <v>12039</v>
      </c>
    </row>
    <row r="120" spans="1:44" x14ac:dyDescent="0.2">
      <c r="A120" s="114">
        <v>64</v>
      </c>
      <c r="B120" s="114"/>
      <c r="C120" s="114" t="s">
        <v>175</v>
      </c>
      <c r="D120" s="43">
        <v>17449066</v>
      </c>
      <c r="E120" s="151">
        <f t="shared" si="45"/>
        <v>1481.4965189336051</v>
      </c>
      <c r="G120" s="151">
        <f t="shared" si="46"/>
        <v>77.208314715339867</v>
      </c>
      <c r="H120" s="43">
        <v>1367887</v>
      </c>
      <c r="I120" s="151">
        <f t="shared" si="47"/>
        <v>116.13915775174053</v>
      </c>
      <c r="K120" s="151">
        <f t="shared" si="48"/>
        <v>89.198419526468513</v>
      </c>
      <c r="L120" s="43">
        <v>1638145</v>
      </c>
      <c r="M120" s="151">
        <f t="shared" si="49"/>
        <v>139.08515877058923</v>
      </c>
      <c r="O120" s="151">
        <f t="shared" si="50"/>
        <v>98.578057030162441</v>
      </c>
      <c r="P120" s="43">
        <v>2431541</v>
      </c>
      <c r="Q120" s="151">
        <f t="shared" si="51"/>
        <v>206.44769910001699</v>
      </c>
      <c r="S120" s="151">
        <f t="shared" si="52"/>
        <v>79.615368936915374</v>
      </c>
      <c r="T120" s="43">
        <v>923986</v>
      </c>
      <c r="U120" s="151">
        <f t="shared" si="53"/>
        <v>78.450161317710993</v>
      </c>
      <c r="W120" s="151">
        <f t="shared" si="54"/>
        <v>67.823597736019892</v>
      </c>
      <c r="X120" s="43">
        <v>9286</v>
      </c>
      <c r="Y120" s="151">
        <f t="shared" si="55"/>
        <v>0.7884190864323315</v>
      </c>
      <c r="AA120" s="151">
        <f t="shared" si="56"/>
        <v>41.662289775824576</v>
      </c>
      <c r="AB120" s="43">
        <f t="shared" si="57"/>
        <v>23819911</v>
      </c>
      <c r="AC120" s="43">
        <v>5957074</v>
      </c>
      <c r="AD120" s="160">
        <f t="shared" si="58"/>
        <v>25.008800410715221</v>
      </c>
      <c r="AE120" s="43">
        <v>5400767</v>
      </c>
      <c r="AF120" s="160">
        <f t="shared" si="59"/>
        <v>22.673329887756509</v>
      </c>
      <c r="AG120" s="43">
        <v>201022</v>
      </c>
      <c r="AH120" s="160">
        <f t="shared" si="60"/>
        <v>0.84392422792847543</v>
      </c>
      <c r="AI120" s="43">
        <v>18319</v>
      </c>
      <c r="AJ120" s="43">
        <v>0</v>
      </c>
      <c r="AK120" s="43"/>
      <c r="AL120" s="195">
        <v>11778</v>
      </c>
      <c r="AM120" s="43">
        <f t="shared" si="61"/>
        <v>11778</v>
      </c>
      <c r="AN120" s="43">
        <f t="shared" si="62"/>
        <v>11778</v>
      </c>
      <c r="AO120" s="43">
        <f t="shared" si="63"/>
        <v>11778</v>
      </c>
      <c r="AP120" s="43">
        <f t="shared" si="64"/>
        <v>11778</v>
      </c>
      <c r="AQ120" s="43">
        <f t="shared" si="65"/>
        <v>11778</v>
      </c>
      <c r="AR120" s="43">
        <f t="shared" si="66"/>
        <v>11778</v>
      </c>
    </row>
    <row r="121" spans="1:44" x14ac:dyDescent="0.2">
      <c r="A121" s="117">
        <v>65</v>
      </c>
      <c r="B121" s="117"/>
      <c r="C121" s="117" t="s">
        <v>177</v>
      </c>
      <c r="D121" s="51">
        <v>18606535</v>
      </c>
      <c r="E121" s="152">
        <f t="shared" ref="E121:E151" si="67">IFERROR((D121/$AL121),0)</f>
        <v>1192.1152614044081</v>
      </c>
      <c r="F121" s="169"/>
      <c r="G121" s="152">
        <f t="shared" ref="G121:G152" si="68">IF(E$152,E121/E$152*100,0)</f>
        <v>62.127186330294791</v>
      </c>
      <c r="H121" s="51">
        <v>3957064</v>
      </c>
      <c r="I121" s="152">
        <f t="shared" ref="I121:I151" si="69">IFERROR((H121/$AL121),0)</f>
        <v>253.52793439261916</v>
      </c>
      <c r="J121" s="169"/>
      <c r="K121" s="152">
        <f t="shared" ref="K121:K152" si="70">IF(I$152,I121/I$152*100,0)</f>
        <v>194.71719522860857</v>
      </c>
      <c r="L121" s="51">
        <v>1796246</v>
      </c>
      <c r="M121" s="152">
        <f t="shared" ref="M121:M151" si="71">IFERROR((L121/$AL121),0)</f>
        <v>115.08495643259867</v>
      </c>
      <c r="N121" s="169"/>
      <c r="O121" s="152">
        <f t="shared" ref="O121:O152" si="72">IF(M$152,M121/M$152*100,0)</f>
        <v>81.567663284901386</v>
      </c>
      <c r="P121" s="51">
        <v>3948971</v>
      </c>
      <c r="Q121" s="152">
        <f t="shared" ref="Q121:Q151" si="73">IFERROR((P121/$AL121),0)</f>
        <v>253.00941824705279</v>
      </c>
      <c r="R121" s="169"/>
      <c r="S121" s="152">
        <f t="shared" ref="S121:S152" si="74">IF(Q$152,Q121/Q$152*100,0)</f>
        <v>97.571628388527671</v>
      </c>
      <c r="T121" s="51">
        <v>1593079</v>
      </c>
      <c r="U121" s="152">
        <f t="shared" ref="U121:U151" si="75">IFERROR((T121/$AL121),0)</f>
        <v>102.06810609943619</v>
      </c>
      <c r="V121" s="169"/>
      <c r="W121" s="152">
        <f t="shared" ref="W121:W152" si="76">IF(U$152,U121/U$152*100,0)</f>
        <v>88.242344610739494</v>
      </c>
      <c r="X121" s="51">
        <v>0</v>
      </c>
      <c r="Y121" s="152">
        <f t="shared" ref="Y121:Y151" si="77">IFERROR((X121/$AL121),0)</f>
        <v>0</v>
      </c>
      <c r="Z121" s="169"/>
      <c r="AA121" s="152">
        <f t="shared" ref="AA121:AA152" si="78">IF(Y$152,Y121/Y$152*100,0)</f>
        <v>0</v>
      </c>
      <c r="AB121" s="51">
        <f t="shared" ref="AB121:AB151" si="79">(D121+H121+L121+P121+T121+X121)</f>
        <v>29901895</v>
      </c>
      <c r="AC121" s="51">
        <v>17806551</v>
      </c>
      <c r="AD121" s="158">
        <f t="shared" ref="AD121:AD152" si="80">IF($AB121,AC121/$AB121*100,0)</f>
        <v>59.549908124551976</v>
      </c>
      <c r="AE121" s="51">
        <v>7881490</v>
      </c>
      <c r="AF121" s="158">
        <f t="shared" ref="AF121:AF152" si="81">IF($AB121,AE121/$AB121*100,0)</f>
        <v>26.357827823286783</v>
      </c>
      <c r="AG121" s="51">
        <v>12926</v>
      </c>
      <c r="AH121" s="158">
        <f t="shared" ref="AH121:AH152" si="82">IF($AB121,AG121/$AB121*100,0)</f>
        <v>4.3228029527894465E-2</v>
      </c>
      <c r="AI121" s="51">
        <v>84654</v>
      </c>
      <c r="AJ121" s="51">
        <v>66</v>
      </c>
      <c r="AK121" s="51"/>
      <c r="AL121" s="196">
        <v>15608</v>
      </c>
      <c r="AM121" s="51">
        <f t="shared" ref="AM121:AM151" si="83">IF(D121,AL121,0)</f>
        <v>15608</v>
      </c>
      <c r="AN121" s="51">
        <f t="shared" ref="AN121:AN151" si="84">IF(H121,AL121,0)</f>
        <v>15608</v>
      </c>
      <c r="AO121" s="51">
        <f t="shared" ref="AO121:AO151" si="85">IF(L121,AL121,0)</f>
        <v>15608</v>
      </c>
      <c r="AP121" s="51">
        <f t="shared" ref="AP121:AP151" si="86">IF(P121,AL121,0)</f>
        <v>15608</v>
      </c>
      <c r="AQ121" s="51">
        <f t="shared" ref="AQ121:AQ151" si="87">IF(T121,AL121,0)</f>
        <v>15608</v>
      </c>
      <c r="AR121" s="51">
        <f t="shared" ref="AR121:AR151" si="88">IF(X121,AL121,0)</f>
        <v>0</v>
      </c>
    </row>
    <row r="122" spans="1:44" x14ac:dyDescent="0.2">
      <c r="A122" s="114">
        <v>66</v>
      </c>
      <c r="B122" s="114"/>
      <c r="C122" s="114" t="s">
        <v>179</v>
      </c>
      <c r="D122" s="43">
        <v>48568598</v>
      </c>
      <c r="E122" s="151">
        <f t="shared" si="67"/>
        <v>1308.8091298606807</v>
      </c>
      <c r="G122" s="151">
        <f t="shared" si="68"/>
        <v>68.208697023014921</v>
      </c>
      <c r="H122" s="43">
        <v>3050569</v>
      </c>
      <c r="I122" s="151">
        <f t="shared" si="69"/>
        <v>82.205637446441571</v>
      </c>
      <c r="K122" s="151">
        <f t="shared" si="70"/>
        <v>63.136439753271546</v>
      </c>
      <c r="L122" s="43">
        <v>6078121</v>
      </c>
      <c r="M122" s="151">
        <f t="shared" si="71"/>
        <v>163.7910210461074</v>
      </c>
      <c r="O122" s="151">
        <f t="shared" si="72"/>
        <v>116.08859461665271</v>
      </c>
      <c r="P122" s="43">
        <v>8573294</v>
      </c>
      <c r="Q122" s="151">
        <f t="shared" si="73"/>
        <v>231.03004661941847</v>
      </c>
      <c r="S122" s="151">
        <f t="shared" si="74"/>
        <v>89.095410010874986</v>
      </c>
      <c r="T122" s="43">
        <v>6130431</v>
      </c>
      <c r="U122" s="151">
        <f t="shared" si="75"/>
        <v>165.20065213290576</v>
      </c>
      <c r="W122" s="151">
        <f t="shared" si="76"/>
        <v>142.82319357654166</v>
      </c>
      <c r="X122" s="43">
        <v>43600</v>
      </c>
      <c r="Y122" s="151">
        <f t="shared" si="77"/>
        <v>1.1749171360047428</v>
      </c>
      <c r="AA122" s="151">
        <f t="shared" si="78"/>
        <v>62.08593757453734</v>
      </c>
      <c r="AB122" s="43">
        <f t="shared" si="79"/>
        <v>72444613</v>
      </c>
      <c r="AC122" s="43">
        <v>37499154</v>
      </c>
      <c r="AD122" s="160">
        <f t="shared" si="80"/>
        <v>51.76251545439272</v>
      </c>
      <c r="AE122" s="43">
        <v>6952422</v>
      </c>
      <c r="AF122" s="160">
        <f t="shared" si="81"/>
        <v>9.5968792048071272</v>
      </c>
      <c r="AG122" s="43">
        <v>4887396</v>
      </c>
      <c r="AH122" s="160">
        <f t="shared" si="82"/>
        <v>6.7463898247341048</v>
      </c>
      <c r="AI122" s="43">
        <v>244551</v>
      </c>
      <c r="AJ122" s="43">
        <v>48</v>
      </c>
      <c r="AK122" s="43"/>
      <c r="AL122" s="195">
        <v>37109</v>
      </c>
      <c r="AM122" s="43">
        <f t="shared" si="83"/>
        <v>37109</v>
      </c>
      <c r="AN122" s="43">
        <f t="shared" si="84"/>
        <v>37109</v>
      </c>
      <c r="AO122" s="43">
        <f t="shared" si="85"/>
        <v>37109</v>
      </c>
      <c r="AP122" s="43">
        <f t="shared" si="86"/>
        <v>37109</v>
      </c>
      <c r="AQ122" s="43">
        <f t="shared" si="87"/>
        <v>37109</v>
      </c>
      <c r="AR122" s="43">
        <f t="shared" si="88"/>
        <v>37109</v>
      </c>
    </row>
    <row r="123" spans="1:44" x14ac:dyDescent="0.2">
      <c r="A123" s="117">
        <v>67</v>
      </c>
      <c r="B123" s="117"/>
      <c r="C123" s="117" t="s">
        <v>260</v>
      </c>
      <c r="D123" s="51">
        <v>33008413</v>
      </c>
      <c r="E123" s="152">
        <f t="shared" si="67"/>
        <v>1412.185034653889</v>
      </c>
      <c r="F123" s="169"/>
      <c r="G123" s="152">
        <f t="shared" si="68"/>
        <v>73.5961409280483</v>
      </c>
      <c r="H123" s="51">
        <v>2239424</v>
      </c>
      <c r="I123" s="152">
        <f t="shared" si="69"/>
        <v>95.808334046376316</v>
      </c>
      <c r="J123" s="169"/>
      <c r="K123" s="152">
        <f t="shared" si="70"/>
        <v>73.583726107852172</v>
      </c>
      <c r="L123" s="51">
        <v>2658711</v>
      </c>
      <c r="M123" s="152">
        <f t="shared" si="71"/>
        <v>113.74651321981689</v>
      </c>
      <c r="N123" s="169"/>
      <c r="O123" s="152">
        <f t="shared" si="72"/>
        <v>80.619027696981732</v>
      </c>
      <c r="P123" s="51">
        <v>4156156</v>
      </c>
      <c r="Q123" s="152">
        <f t="shared" si="73"/>
        <v>177.81107213142809</v>
      </c>
      <c r="R123" s="169"/>
      <c r="S123" s="152">
        <f t="shared" si="74"/>
        <v>68.571818288726831</v>
      </c>
      <c r="T123" s="51">
        <v>3219886</v>
      </c>
      <c r="U123" s="152">
        <f t="shared" si="75"/>
        <v>137.75502695302472</v>
      </c>
      <c r="V123" s="169"/>
      <c r="W123" s="152">
        <f t="shared" si="76"/>
        <v>119.09524948379209</v>
      </c>
      <c r="X123" s="51">
        <v>61563</v>
      </c>
      <c r="Y123" s="152">
        <f t="shared" si="77"/>
        <v>2.6338239069051084</v>
      </c>
      <c r="Z123" s="169"/>
      <c r="AA123" s="152">
        <f t="shared" si="78"/>
        <v>139.1786889946037</v>
      </c>
      <c r="AB123" s="51">
        <f t="shared" si="79"/>
        <v>45344153</v>
      </c>
      <c r="AC123" s="51">
        <v>27326106</v>
      </c>
      <c r="AD123" s="158">
        <f t="shared" si="80"/>
        <v>60.263791893962605</v>
      </c>
      <c r="AE123" s="51">
        <v>4387731</v>
      </c>
      <c r="AF123" s="158">
        <f t="shared" si="81"/>
        <v>9.6765088985122283</v>
      </c>
      <c r="AG123" s="51">
        <v>240311</v>
      </c>
      <c r="AH123" s="158">
        <f t="shared" si="82"/>
        <v>0.52997130633358625</v>
      </c>
      <c r="AI123" s="51">
        <v>234617</v>
      </c>
      <c r="AJ123" s="51">
        <v>51</v>
      </c>
      <c r="AK123" s="51"/>
      <c r="AL123" s="196">
        <v>23374</v>
      </c>
      <c r="AM123" s="51">
        <f t="shared" si="83"/>
        <v>23374</v>
      </c>
      <c r="AN123" s="51">
        <f t="shared" si="84"/>
        <v>23374</v>
      </c>
      <c r="AO123" s="51">
        <f t="shared" si="85"/>
        <v>23374</v>
      </c>
      <c r="AP123" s="51">
        <f t="shared" si="86"/>
        <v>23374</v>
      </c>
      <c r="AQ123" s="51">
        <f t="shared" si="87"/>
        <v>23374</v>
      </c>
      <c r="AR123" s="51">
        <f t="shared" si="88"/>
        <v>23374</v>
      </c>
    </row>
    <row r="124" spans="1:44" x14ac:dyDescent="0.2">
      <c r="A124" s="114">
        <v>68</v>
      </c>
      <c r="B124" s="114"/>
      <c r="C124" s="114" t="s">
        <v>183</v>
      </c>
      <c r="D124" s="43">
        <v>27834004</v>
      </c>
      <c r="E124" s="151">
        <f t="shared" si="67"/>
        <v>1629.6255269320843</v>
      </c>
      <c r="G124" s="151">
        <f t="shared" si="68"/>
        <v>84.928070328569376</v>
      </c>
      <c r="H124" s="43">
        <v>1829708</v>
      </c>
      <c r="I124" s="151">
        <f t="shared" si="69"/>
        <v>107.12576112412178</v>
      </c>
      <c r="K124" s="151">
        <f t="shared" si="70"/>
        <v>82.275855687428233</v>
      </c>
      <c r="L124" s="43">
        <v>3002512</v>
      </c>
      <c r="M124" s="151">
        <f t="shared" si="71"/>
        <v>175.7911007025761</v>
      </c>
      <c r="O124" s="151">
        <f t="shared" si="72"/>
        <v>124.59377624205563</v>
      </c>
      <c r="P124" s="43">
        <v>3794389</v>
      </c>
      <c r="Q124" s="151">
        <f t="shared" si="73"/>
        <v>222.15392271662765</v>
      </c>
      <c r="S124" s="151">
        <f t="shared" si="74"/>
        <v>85.672383828790473</v>
      </c>
      <c r="T124" s="43">
        <v>1912145</v>
      </c>
      <c r="U124" s="151">
        <f t="shared" si="75"/>
        <v>111.95228337236534</v>
      </c>
      <c r="W124" s="151">
        <f t="shared" si="76"/>
        <v>96.787648432304891</v>
      </c>
      <c r="X124" s="43">
        <v>10000</v>
      </c>
      <c r="Y124" s="151">
        <f t="shared" si="77"/>
        <v>0.58548009367681497</v>
      </c>
      <c r="AA124" s="151">
        <f t="shared" si="78"/>
        <v>30.938420619823415</v>
      </c>
      <c r="AB124" s="43">
        <f t="shared" si="79"/>
        <v>38382758</v>
      </c>
      <c r="AC124" s="43">
        <v>24826326</v>
      </c>
      <c r="AD124" s="160">
        <f t="shared" si="80"/>
        <v>64.680933037693649</v>
      </c>
      <c r="AE124" s="43">
        <v>5054417</v>
      </c>
      <c r="AF124" s="160">
        <f t="shared" si="81"/>
        <v>13.168457045218062</v>
      </c>
      <c r="AG124" s="43">
        <v>0</v>
      </c>
      <c r="AH124" s="160">
        <f t="shared" si="82"/>
        <v>0</v>
      </c>
      <c r="AI124" s="43">
        <v>97162</v>
      </c>
      <c r="AJ124" s="43">
        <v>0</v>
      </c>
      <c r="AK124" s="43"/>
      <c r="AL124" s="195">
        <v>17080</v>
      </c>
      <c r="AM124" s="43">
        <f t="shared" si="83"/>
        <v>17080</v>
      </c>
      <c r="AN124" s="43">
        <f t="shared" si="84"/>
        <v>17080</v>
      </c>
      <c r="AO124" s="43">
        <f t="shared" si="85"/>
        <v>17080</v>
      </c>
      <c r="AP124" s="43">
        <f t="shared" si="86"/>
        <v>17080</v>
      </c>
      <c r="AQ124" s="43">
        <f t="shared" si="87"/>
        <v>17080</v>
      </c>
      <c r="AR124" s="43">
        <f t="shared" si="88"/>
        <v>17080</v>
      </c>
    </row>
    <row r="125" spans="1:44" x14ac:dyDescent="0.2">
      <c r="A125" s="117">
        <v>69</v>
      </c>
      <c r="B125" s="117"/>
      <c r="C125" s="117" t="s">
        <v>185</v>
      </c>
      <c r="D125" s="51">
        <v>82956679</v>
      </c>
      <c r="E125" s="152">
        <f t="shared" si="67"/>
        <v>1397.3769329245697</v>
      </c>
      <c r="F125" s="169"/>
      <c r="G125" s="152">
        <f t="shared" si="68"/>
        <v>72.824415470686446</v>
      </c>
      <c r="H125" s="51">
        <v>4690419</v>
      </c>
      <c r="I125" s="152">
        <f t="shared" si="69"/>
        <v>79.008506552572186</v>
      </c>
      <c r="J125" s="169"/>
      <c r="K125" s="152">
        <f t="shared" si="70"/>
        <v>60.680945600627567</v>
      </c>
      <c r="L125" s="51">
        <v>7376549</v>
      </c>
      <c r="M125" s="152">
        <f t="shared" si="71"/>
        <v>124.25544924704376</v>
      </c>
      <c r="N125" s="169"/>
      <c r="O125" s="152">
        <f t="shared" si="72"/>
        <v>88.067345721531183</v>
      </c>
      <c r="P125" s="51">
        <v>20236027</v>
      </c>
      <c r="Q125" s="152">
        <f t="shared" si="73"/>
        <v>340.86896540107131</v>
      </c>
      <c r="R125" s="169"/>
      <c r="S125" s="152">
        <f t="shared" si="74"/>
        <v>131.4541579192088</v>
      </c>
      <c r="T125" s="51">
        <v>7488791</v>
      </c>
      <c r="U125" s="152">
        <f t="shared" si="75"/>
        <v>126.14612741299734</v>
      </c>
      <c r="V125" s="169"/>
      <c r="W125" s="152">
        <f t="shared" si="76"/>
        <v>109.05884778192679</v>
      </c>
      <c r="X125" s="51">
        <v>51610</v>
      </c>
      <c r="Y125" s="152">
        <f t="shared" si="77"/>
        <v>0.86935282821817206</v>
      </c>
      <c r="Z125" s="169"/>
      <c r="AA125" s="152">
        <f t="shared" si="78"/>
        <v>45.939057120691302</v>
      </c>
      <c r="AB125" s="51">
        <f t="shared" si="79"/>
        <v>122800075</v>
      </c>
      <c r="AC125" s="51">
        <v>76594806</v>
      </c>
      <c r="AD125" s="158">
        <f t="shared" si="80"/>
        <v>62.373582426557959</v>
      </c>
      <c r="AE125" s="51">
        <v>22658749</v>
      </c>
      <c r="AF125" s="158">
        <f t="shared" si="81"/>
        <v>18.451738730615595</v>
      </c>
      <c r="AG125" s="51">
        <v>0</v>
      </c>
      <c r="AH125" s="158">
        <f t="shared" si="82"/>
        <v>0</v>
      </c>
      <c r="AI125" s="51">
        <v>664452</v>
      </c>
      <c r="AJ125" s="51">
        <v>8929</v>
      </c>
      <c r="AK125" s="51"/>
      <c r="AL125" s="196">
        <v>59366</v>
      </c>
      <c r="AM125" s="51">
        <f t="shared" si="83"/>
        <v>59366</v>
      </c>
      <c r="AN125" s="51">
        <f t="shared" si="84"/>
        <v>59366</v>
      </c>
      <c r="AO125" s="51">
        <f t="shared" si="85"/>
        <v>59366</v>
      </c>
      <c r="AP125" s="51">
        <f t="shared" si="86"/>
        <v>59366</v>
      </c>
      <c r="AQ125" s="51">
        <f t="shared" si="87"/>
        <v>59366</v>
      </c>
      <c r="AR125" s="51">
        <f t="shared" si="88"/>
        <v>59366</v>
      </c>
    </row>
    <row r="126" spans="1:44" x14ac:dyDescent="0.2">
      <c r="A126" s="114">
        <v>70</v>
      </c>
      <c r="B126" s="114"/>
      <c r="C126" s="114" t="s">
        <v>187</v>
      </c>
      <c r="D126" s="43">
        <v>40347864</v>
      </c>
      <c r="E126" s="151">
        <f t="shared" si="67"/>
        <v>1286.3977044476328</v>
      </c>
      <c r="G126" s="151">
        <f t="shared" si="68"/>
        <v>67.040723717376977</v>
      </c>
      <c r="H126" s="43">
        <v>2500140</v>
      </c>
      <c r="I126" s="151">
        <f t="shared" si="69"/>
        <v>79.711142993782886</v>
      </c>
      <c r="K126" s="151">
        <f t="shared" si="70"/>
        <v>61.220591842868011</v>
      </c>
      <c r="L126" s="43">
        <v>4899895</v>
      </c>
      <c r="M126" s="151">
        <f t="shared" si="71"/>
        <v>156.22174398214571</v>
      </c>
      <c r="O126" s="151">
        <f t="shared" si="72"/>
        <v>110.72379054493244</v>
      </c>
      <c r="P126" s="43">
        <v>6474291</v>
      </c>
      <c r="Q126" s="151">
        <f t="shared" si="73"/>
        <v>206.41769488283117</v>
      </c>
      <c r="S126" s="151">
        <f t="shared" si="74"/>
        <v>79.603797982957914</v>
      </c>
      <c r="T126" s="43">
        <v>3738798</v>
      </c>
      <c r="U126" s="151">
        <f t="shared" si="75"/>
        <v>119.20286944045911</v>
      </c>
      <c r="W126" s="151">
        <f t="shared" si="76"/>
        <v>103.05609740134176</v>
      </c>
      <c r="X126" s="43">
        <v>0</v>
      </c>
      <c r="Y126" s="151">
        <f t="shared" si="77"/>
        <v>0</v>
      </c>
      <c r="AA126" s="151">
        <f t="shared" si="78"/>
        <v>0</v>
      </c>
      <c r="AB126" s="43">
        <f t="shared" si="79"/>
        <v>57960988</v>
      </c>
      <c r="AC126" s="43">
        <v>25058123</v>
      </c>
      <c r="AD126" s="160">
        <f t="shared" si="80"/>
        <v>43.232739579939526</v>
      </c>
      <c r="AE126" s="43">
        <v>4386841</v>
      </c>
      <c r="AF126" s="160">
        <f t="shared" si="81"/>
        <v>7.5686097690398233</v>
      </c>
      <c r="AG126" s="43">
        <v>63105</v>
      </c>
      <c r="AH126" s="160">
        <f t="shared" si="82"/>
        <v>0.10887495568571053</v>
      </c>
      <c r="AI126" s="43">
        <v>2396510</v>
      </c>
      <c r="AJ126" s="43">
        <v>0</v>
      </c>
      <c r="AK126" s="43"/>
      <c r="AL126" s="195">
        <v>31365</v>
      </c>
      <c r="AM126" s="43">
        <f t="shared" si="83"/>
        <v>31365</v>
      </c>
      <c r="AN126" s="43">
        <f t="shared" si="84"/>
        <v>31365</v>
      </c>
      <c r="AO126" s="43">
        <f t="shared" si="85"/>
        <v>31365</v>
      </c>
      <c r="AP126" s="43">
        <f t="shared" si="86"/>
        <v>31365</v>
      </c>
      <c r="AQ126" s="43">
        <f t="shared" si="87"/>
        <v>31365</v>
      </c>
      <c r="AR126" s="43">
        <f t="shared" si="88"/>
        <v>0</v>
      </c>
    </row>
    <row r="127" spans="1:44" x14ac:dyDescent="0.2">
      <c r="A127" s="117">
        <v>71</v>
      </c>
      <c r="B127" s="117"/>
      <c r="C127" s="117" t="s">
        <v>189</v>
      </c>
      <c r="D127" s="51">
        <v>22315880</v>
      </c>
      <c r="E127" s="152">
        <f t="shared" si="67"/>
        <v>1016.3909637456732</v>
      </c>
      <c r="F127" s="169"/>
      <c r="G127" s="152">
        <f t="shared" si="68"/>
        <v>52.969299893589842</v>
      </c>
      <c r="H127" s="51">
        <v>1592498</v>
      </c>
      <c r="I127" s="152">
        <f t="shared" si="69"/>
        <v>72.531335398068862</v>
      </c>
      <c r="J127" s="169"/>
      <c r="K127" s="152">
        <f t="shared" si="70"/>
        <v>55.706280369981279</v>
      </c>
      <c r="L127" s="51">
        <v>1081543</v>
      </c>
      <c r="M127" s="152">
        <f t="shared" si="71"/>
        <v>49.25956458371288</v>
      </c>
      <c r="N127" s="169"/>
      <c r="O127" s="152">
        <f t="shared" si="72"/>
        <v>34.913230209009498</v>
      </c>
      <c r="P127" s="51">
        <v>1862027</v>
      </c>
      <c r="Q127" s="152">
        <f t="shared" si="73"/>
        <v>84.807205319730372</v>
      </c>
      <c r="R127" s="169"/>
      <c r="S127" s="152">
        <f t="shared" si="74"/>
        <v>32.705411440637903</v>
      </c>
      <c r="T127" s="51">
        <v>4548353</v>
      </c>
      <c r="U127" s="152">
        <f t="shared" si="75"/>
        <v>207.15763344871561</v>
      </c>
      <c r="V127" s="169"/>
      <c r="W127" s="152">
        <f t="shared" si="76"/>
        <v>179.09684012083179</v>
      </c>
      <c r="X127" s="51">
        <v>10432</v>
      </c>
      <c r="Y127" s="152">
        <f t="shared" si="77"/>
        <v>0.47513208234651122</v>
      </c>
      <c r="Z127" s="169"/>
      <c r="AA127" s="152">
        <f t="shared" si="78"/>
        <v>25.107320252844069</v>
      </c>
      <c r="AB127" s="51">
        <f t="shared" si="79"/>
        <v>31410733</v>
      </c>
      <c r="AC127" s="51">
        <v>18500322</v>
      </c>
      <c r="AD127" s="158">
        <f t="shared" si="80"/>
        <v>58.898090662194988</v>
      </c>
      <c r="AE127" s="51">
        <v>3763531</v>
      </c>
      <c r="AF127" s="158">
        <f t="shared" si="81"/>
        <v>11.981671997275582</v>
      </c>
      <c r="AG127" s="51">
        <v>0</v>
      </c>
      <c r="AH127" s="158">
        <f t="shared" si="82"/>
        <v>0</v>
      </c>
      <c r="AI127" s="51">
        <v>291316</v>
      </c>
      <c r="AJ127" s="51">
        <v>0</v>
      </c>
      <c r="AK127" s="51"/>
      <c r="AL127" s="196">
        <v>21956</v>
      </c>
      <c r="AM127" s="51">
        <f t="shared" si="83"/>
        <v>21956</v>
      </c>
      <c r="AN127" s="51">
        <f t="shared" si="84"/>
        <v>21956</v>
      </c>
      <c r="AO127" s="51">
        <f t="shared" si="85"/>
        <v>21956</v>
      </c>
      <c r="AP127" s="51">
        <f t="shared" si="86"/>
        <v>21956</v>
      </c>
      <c r="AQ127" s="51">
        <f t="shared" si="87"/>
        <v>21956</v>
      </c>
      <c r="AR127" s="51">
        <f t="shared" si="88"/>
        <v>21956</v>
      </c>
    </row>
    <row r="128" spans="1:44" x14ac:dyDescent="0.2">
      <c r="A128" s="114">
        <v>72</v>
      </c>
      <c r="B128" s="114"/>
      <c r="C128" s="114" t="s">
        <v>191</v>
      </c>
      <c r="D128" s="43">
        <v>66702424</v>
      </c>
      <c r="E128" s="151">
        <f t="shared" si="67"/>
        <v>1540.6495900219425</v>
      </c>
      <c r="G128" s="151">
        <f t="shared" si="68"/>
        <v>80.291081951441541</v>
      </c>
      <c r="H128" s="43">
        <v>4479992</v>
      </c>
      <c r="I128" s="151">
        <f t="shared" si="69"/>
        <v>103.4759672017554</v>
      </c>
      <c r="K128" s="151">
        <f t="shared" si="70"/>
        <v>79.472702506583744</v>
      </c>
      <c r="L128" s="43">
        <v>5590197</v>
      </c>
      <c r="M128" s="151">
        <f t="shared" si="71"/>
        <v>129.11876660122417</v>
      </c>
      <c r="O128" s="151">
        <f t="shared" si="72"/>
        <v>91.514272623968964</v>
      </c>
      <c r="P128" s="43">
        <v>7608978</v>
      </c>
      <c r="Q128" s="151">
        <f t="shared" si="73"/>
        <v>175.74726873772954</v>
      </c>
      <c r="S128" s="151">
        <f t="shared" si="74"/>
        <v>67.775924368286653</v>
      </c>
      <c r="T128" s="43">
        <v>4176276</v>
      </c>
      <c r="U128" s="151">
        <f t="shared" si="75"/>
        <v>96.460930823420725</v>
      </c>
      <c r="W128" s="151">
        <f t="shared" si="76"/>
        <v>83.39469619334902</v>
      </c>
      <c r="X128" s="43">
        <v>0</v>
      </c>
      <c r="Y128" s="151">
        <f t="shared" si="77"/>
        <v>0</v>
      </c>
      <c r="AA128" s="151">
        <f t="shared" si="78"/>
        <v>0</v>
      </c>
      <c r="AB128" s="43">
        <f t="shared" si="79"/>
        <v>88557867</v>
      </c>
      <c r="AC128" s="43">
        <v>53081671</v>
      </c>
      <c r="AD128" s="160">
        <f t="shared" si="80"/>
        <v>59.940096569850766</v>
      </c>
      <c r="AE128" s="43">
        <v>10359868</v>
      </c>
      <c r="AF128" s="160">
        <f t="shared" si="81"/>
        <v>11.698416358650553</v>
      </c>
      <c r="AG128" s="43">
        <v>5107788</v>
      </c>
      <c r="AH128" s="160">
        <f t="shared" si="82"/>
        <v>5.767740544157415</v>
      </c>
      <c r="AI128" s="43">
        <v>1142559</v>
      </c>
      <c r="AJ128" s="43">
        <v>135</v>
      </c>
      <c r="AK128" s="43"/>
      <c r="AL128" s="195">
        <v>43295</v>
      </c>
      <c r="AM128" s="43">
        <f t="shared" si="83"/>
        <v>43295</v>
      </c>
      <c r="AN128" s="43">
        <f t="shared" si="84"/>
        <v>43295</v>
      </c>
      <c r="AO128" s="43">
        <f t="shared" si="85"/>
        <v>43295</v>
      </c>
      <c r="AP128" s="43">
        <f t="shared" si="86"/>
        <v>43295</v>
      </c>
      <c r="AQ128" s="43">
        <f t="shared" si="87"/>
        <v>43295</v>
      </c>
      <c r="AR128" s="43">
        <f t="shared" si="88"/>
        <v>0</v>
      </c>
    </row>
    <row r="129" spans="1:44" x14ac:dyDescent="0.2">
      <c r="A129" s="117">
        <v>73</v>
      </c>
      <c r="B129" s="117"/>
      <c r="C129" s="117" t="s">
        <v>193</v>
      </c>
      <c r="D129" s="51">
        <v>1139145000</v>
      </c>
      <c r="E129" s="152">
        <f t="shared" si="67"/>
        <v>2323.2447866211187</v>
      </c>
      <c r="F129" s="169"/>
      <c r="G129" s="152">
        <f t="shared" si="68"/>
        <v>121.07609592989854</v>
      </c>
      <c r="H129" s="51">
        <v>85591000</v>
      </c>
      <c r="I129" s="152">
        <f t="shared" si="69"/>
        <v>174.55973079080201</v>
      </c>
      <c r="J129" s="169"/>
      <c r="K129" s="152">
        <f t="shared" si="70"/>
        <v>134.06720352483367</v>
      </c>
      <c r="L129" s="51">
        <v>86266000</v>
      </c>
      <c r="M129" s="152">
        <f t="shared" si="71"/>
        <v>175.93636873502268</v>
      </c>
      <c r="N129" s="169"/>
      <c r="O129" s="152">
        <f t="shared" si="72"/>
        <v>124.69673647529518</v>
      </c>
      <c r="P129" s="51">
        <v>114313000</v>
      </c>
      <c r="Q129" s="152">
        <f t="shared" si="73"/>
        <v>233.13720491510733</v>
      </c>
      <c r="R129" s="169"/>
      <c r="S129" s="152">
        <f t="shared" si="74"/>
        <v>89.908023500156247</v>
      </c>
      <c r="T129" s="51">
        <v>62831000</v>
      </c>
      <c r="U129" s="152">
        <f t="shared" si="75"/>
        <v>128.14153877530211</v>
      </c>
      <c r="V129" s="169"/>
      <c r="W129" s="152">
        <f t="shared" si="76"/>
        <v>110.78396823141512</v>
      </c>
      <c r="X129" s="51">
        <v>0</v>
      </c>
      <c r="Y129" s="152">
        <f t="shared" si="77"/>
        <v>0</v>
      </c>
      <c r="Z129" s="169"/>
      <c r="AA129" s="152">
        <f t="shared" si="78"/>
        <v>0</v>
      </c>
      <c r="AB129" s="51">
        <f t="shared" si="79"/>
        <v>1488146000</v>
      </c>
      <c r="AC129" s="51">
        <v>730696000</v>
      </c>
      <c r="AD129" s="158">
        <f t="shared" si="80"/>
        <v>49.101096263404266</v>
      </c>
      <c r="AE129" s="51">
        <v>80338000</v>
      </c>
      <c r="AF129" s="158">
        <f t="shared" si="81"/>
        <v>5.3985294453635602</v>
      </c>
      <c r="AG129" s="51">
        <v>5621000</v>
      </c>
      <c r="AH129" s="158">
        <f t="shared" si="82"/>
        <v>0.3777183152728294</v>
      </c>
      <c r="AI129" s="51">
        <v>16492000</v>
      </c>
      <c r="AJ129" s="51">
        <v>12284</v>
      </c>
      <c r="AK129" s="51"/>
      <c r="AL129" s="196">
        <v>490325</v>
      </c>
      <c r="AM129" s="51">
        <f t="shared" si="83"/>
        <v>490325</v>
      </c>
      <c r="AN129" s="51">
        <f t="shared" si="84"/>
        <v>490325</v>
      </c>
      <c r="AO129" s="51">
        <f t="shared" si="85"/>
        <v>490325</v>
      </c>
      <c r="AP129" s="51">
        <f t="shared" si="86"/>
        <v>490325</v>
      </c>
      <c r="AQ129" s="51">
        <f t="shared" si="87"/>
        <v>490325</v>
      </c>
      <c r="AR129" s="51">
        <f t="shared" si="88"/>
        <v>0</v>
      </c>
    </row>
    <row r="130" spans="1:44" x14ac:dyDescent="0.2">
      <c r="A130" s="114">
        <v>74</v>
      </c>
      <c r="B130" s="114"/>
      <c r="C130" s="114" t="s">
        <v>195</v>
      </c>
      <c r="D130" s="43">
        <v>0</v>
      </c>
      <c r="E130" s="151">
        <f t="shared" si="67"/>
        <v>0</v>
      </c>
      <c r="G130" s="151">
        <f t="shared" si="68"/>
        <v>0</v>
      </c>
      <c r="H130" s="43">
        <v>0</v>
      </c>
      <c r="I130" s="151">
        <f t="shared" si="69"/>
        <v>0</v>
      </c>
      <c r="K130" s="151">
        <f t="shared" si="70"/>
        <v>0</v>
      </c>
      <c r="L130" s="43">
        <v>0</v>
      </c>
      <c r="M130" s="151">
        <f t="shared" si="71"/>
        <v>0</v>
      </c>
      <c r="O130" s="151">
        <f t="shared" si="72"/>
        <v>0</v>
      </c>
      <c r="P130" s="43">
        <v>0</v>
      </c>
      <c r="Q130" s="151">
        <f t="shared" si="73"/>
        <v>0</v>
      </c>
      <c r="S130" s="151">
        <f t="shared" si="74"/>
        <v>0</v>
      </c>
      <c r="T130" s="43">
        <v>0</v>
      </c>
      <c r="U130" s="151">
        <f t="shared" si="75"/>
        <v>0</v>
      </c>
      <c r="W130" s="151">
        <f t="shared" si="76"/>
        <v>0</v>
      </c>
      <c r="X130" s="43">
        <v>0</v>
      </c>
      <c r="Y130" s="151">
        <f t="shared" si="77"/>
        <v>0</v>
      </c>
      <c r="AA130" s="151">
        <f t="shared" si="78"/>
        <v>0</v>
      </c>
      <c r="AB130" s="43">
        <f t="shared" si="79"/>
        <v>0</v>
      </c>
      <c r="AC130" s="43">
        <v>0</v>
      </c>
      <c r="AD130" s="160">
        <f t="shared" si="80"/>
        <v>0</v>
      </c>
      <c r="AE130" s="43">
        <v>0</v>
      </c>
      <c r="AF130" s="160">
        <f t="shared" si="81"/>
        <v>0</v>
      </c>
      <c r="AG130" s="43">
        <v>0</v>
      </c>
      <c r="AH130" s="160">
        <f t="shared" si="82"/>
        <v>0</v>
      </c>
      <c r="AI130" s="43">
        <v>0</v>
      </c>
      <c r="AJ130" s="43">
        <v>0</v>
      </c>
      <c r="AK130" s="43"/>
      <c r="AL130" s="195">
        <v>0</v>
      </c>
      <c r="AM130" s="43">
        <f t="shared" si="83"/>
        <v>0</v>
      </c>
      <c r="AN130" s="43">
        <f t="shared" si="84"/>
        <v>0</v>
      </c>
      <c r="AO130" s="43">
        <f t="shared" si="85"/>
        <v>0</v>
      </c>
      <c r="AP130" s="43">
        <f t="shared" si="86"/>
        <v>0</v>
      </c>
      <c r="AQ130" s="43">
        <f t="shared" si="87"/>
        <v>0</v>
      </c>
      <c r="AR130" s="43">
        <f t="shared" si="88"/>
        <v>0</v>
      </c>
    </row>
    <row r="131" spans="1:44" x14ac:dyDescent="0.2">
      <c r="A131" s="117">
        <v>75</v>
      </c>
      <c r="B131" s="117"/>
      <c r="C131" s="117" t="s">
        <v>197</v>
      </c>
      <c r="D131" s="51">
        <v>11413643</v>
      </c>
      <c r="E131" s="152">
        <f t="shared" si="67"/>
        <v>1543.6357857722478</v>
      </c>
      <c r="F131" s="169"/>
      <c r="G131" s="152">
        <f t="shared" si="68"/>
        <v>80.446707792167217</v>
      </c>
      <c r="H131" s="51">
        <v>1896536</v>
      </c>
      <c r="I131" s="152">
        <f t="shared" si="69"/>
        <v>256.49661888017312</v>
      </c>
      <c r="J131" s="169"/>
      <c r="K131" s="152">
        <f t="shared" si="70"/>
        <v>196.9972355654655</v>
      </c>
      <c r="L131" s="51">
        <v>1021929</v>
      </c>
      <c r="M131" s="152">
        <f t="shared" si="71"/>
        <v>138.2105761428185</v>
      </c>
      <c r="N131" s="169"/>
      <c r="O131" s="152">
        <f t="shared" si="72"/>
        <v>97.958187470246443</v>
      </c>
      <c r="P131" s="51">
        <v>1404916</v>
      </c>
      <c r="Q131" s="152">
        <f t="shared" si="73"/>
        <v>190.00757370841222</v>
      </c>
      <c r="R131" s="169"/>
      <c r="S131" s="152">
        <f t="shared" si="74"/>
        <v>73.275329042415748</v>
      </c>
      <c r="T131" s="51">
        <v>1088246</v>
      </c>
      <c r="U131" s="152">
        <f t="shared" si="75"/>
        <v>147.17960508520423</v>
      </c>
      <c r="V131" s="169"/>
      <c r="W131" s="152">
        <f t="shared" si="76"/>
        <v>127.24320973437635</v>
      </c>
      <c r="X131" s="51">
        <v>7774</v>
      </c>
      <c r="Y131" s="152">
        <f t="shared" si="77"/>
        <v>1.0513930213686773</v>
      </c>
      <c r="Z131" s="169"/>
      <c r="AA131" s="152">
        <f t="shared" si="78"/>
        <v>55.558574720401722</v>
      </c>
      <c r="AB131" s="51">
        <f t="shared" si="79"/>
        <v>16833044</v>
      </c>
      <c r="AC131" s="51">
        <v>5377817</v>
      </c>
      <c r="AD131" s="158">
        <f t="shared" si="80"/>
        <v>31.947976848394145</v>
      </c>
      <c r="AE131" s="51">
        <v>1797863</v>
      </c>
      <c r="AF131" s="158">
        <f t="shared" si="81"/>
        <v>10.680557836122807</v>
      </c>
      <c r="AG131" s="51">
        <v>0</v>
      </c>
      <c r="AH131" s="158">
        <f t="shared" si="82"/>
        <v>0</v>
      </c>
      <c r="AI131" s="51">
        <v>605214</v>
      </c>
      <c r="AJ131" s="51">
        <v>0</v>
      </c>
      <c r="AK131" s="51"/>
      <c r="AL131" s="196">
        <v>7394</v>
      </c>
      <c r="AM131" s="51">
        <f t="shared" si="83"/>
        <v>7394</v>
      </c>
      <c r="AN131" s="51">
        <f t="shared" si="84"/>
        <v>7394</v>
      </c>
      <c r="AO131" s="51">
        <f t="shared" si="85"/>
        <v>7394</v>
      </c>
      <c r="AP131" s="51">
        <f t="shared" si="86"/>
        <v>7394</v>
      </c>
      <c r="AQ131" s="51">
        <f t="shared" si="87"/>
        <v>7394</v>
      </c>
      <c r="AR131" s="51">
        <f t="shared" si="88"/>
        <v>7394</v>
      </c>
    </row>
    <row r="132" spans="1:44" x14ac:dyDescent="0.2">
      <c r="A132" s="114">
        <v>76</v>
      </c>
      <c r="B132" s="114"/>
      <c r="C132" s="114" t="s">
        <v>70</v>
      </c>
      <c r="D132" s="43">
        <v>14827540</v>
      </c>
      <c r="E132" s="151">
        <f t="shared" si="67"/>
        <v>1617.8439716312057</v>
      </c>
      <c r="G132" s="151">
        <f t="shared" si="68"/>
        <v>84.314073590891454</v>
      </c>
      <c r="H132" s="43">
        <v>1144111</v>
      </c>
      <c r="I132" s="151">
        <f t="shared" si="69"/>
        <v>124.83480632842335</v>
      </c>
      <c r="K132" s="151">
        <f t="shared" si="70"/>
        <v>95.876943159778321</v>
      </c>
      <c r="L132" s="43">
        <v>1361615</v>
      </c>
      <c r="M132" s="151">
        <f t="shared" si="71"/>
        <v>148.56683033278779</v>
      </c>
      <c r="O132" s="151">
        <f t="shared" si="72"/>
        <v>105.29829065006557</v>
      </c>
      <c r="P132" s="43">
        <v>1810946</v>
      </c>
      <c r="Q132" s="151">
        <f t="shared" si="73"/>
        <v>197.59367157665031</v>
      </c>
      <c r="S132" s="151">
        <f t="shared" si="74"/>
        <v>76.200864096592923</v>
      </c>
      <c r="T132" s="43">
        <v>1290533</v>
      </c>
      <c r="U132" s="151">
        <f t="shared" si="75"/>
        <v>140.81102018548827</v>
      </c>
      <c r="W132" s="151">
        <f t="shared" si="76"/>
        <v>121.73728937512134</v>
      </c>
      <c r="X132" s="43">
        <v>29892</v>
      </c>
      <c r="Y132" s="151">
        <f t="shared" si="77"/>
        <v>3.2615384615384615</v>
      </c>
      <c r="AA132" s="151">
        <f t="shared" si="78"/>
        <v>172.34889773470124</v>
      </c>
      <c r="AB132" s="43">
        <f t="shared" si="79"/>
        <v>20464637</v>
      </c>
      <c r="AC132" s="43">
        <v>12130279</v>
      </c>
      <c r="AD132" s="160">
        <f t="shared" si="80"/>
        <v>59.274342369229416</v>
      </c>
      <c r="AE132" s="43">
        <v>2936100</v>
      </c>
      <c r="AF132" s="160">
        <f t="shared" si="81"/>
        <v>14.347188274094478</v>
      </c>
      <c r="AG132" s="43">
        <v>20683</v>
      </c>
      <c r="AH132" s="160">
        <f t="shared" si="82"/>
        <v>0.10106702601174895</v>
      </c>
      <c r="AI132" s="43">
        <v>275</v>
      </c>
      <c r="AJ132" s="43">
        <v>0</v>
      </c>
      <c r="AK132" s="43"/>
      <c r="AL132" s="195">
        <v>9165</v>
      </c>
      <c r="AM132" s="43">
        <f t="shared" si="83"/>
        <v>9165</v>
      </c>
      <c r="AN132" s="43">
        <f t="shared" si="84"/>
        <v>9165</v>
      </c>
      <c r="AO132" s="43">
        <f t="shared" si="85"/>
        <v>9165</v>
      </c>
      <c r="AP132" s="43">
        <f t="shared" si="86"/>
        <v>9165</v>
      </c>
      <c r="AQ132" s="43">
        <f t="shared" si="87"/>
        <v>9165</v>
      </c>
      <c r="AR132" s="43">
        <f t="shared" si="88"/>
        <v>9165</v>
      </c>
    </row>
    <row r="133" spans="1:44" x14ac:dyDescent="0.2">
      <c r="A133" s="117">
        <v>77</v>
      </c>
      <c r="B133" s="117"/>
      <c r="C133" s="117" t="s">
        <v>72</v>
      </c>
      <c r="D133" s="51">
        <v>131733472</v>
      </c>
      <c r="E133" s="152">
        <f t="shared" si="67"/>
        <v>1363.6299570415611</v>
      </c>
      <c r="F133" s="169"/>
      <c r="G133" s="152">
        <f t="shared" si="68"/>
        <v>71.065689006353054</v>
      </c>
      <c r="H133" s="51">
        <v>7294920</v>
      </c>
      <c r="I133" s="152">
        <f t="shared" si="69"/>
        <v>75.512861653123551</v>
      </c>
      <c r="J133" s="169"/>
      <c r="K133" s="152">
        <f t="shared" si="70"/>
        <v>57.996183576409202</v>
      </c>
      <c r="L133" s="51">
        <v>7836358</v>
      </c>
      <c r="M133" s="152">
        <f t="shared" si="71"/>
        <v>81.117519797111953</v>
      </c>
      <c r="N133" s="169"/>
      <c r="O133" s="152">
        <f t="shared" si="72"/>
        <v>57.492888266349986</v>
      </c>
      <c r="P133" s="51">
        <v>20396128</v>
      </c>
      <c r="Q133" s="152">
        <f t="shared" si="73"/>
        <v>211.12911339992755</v>
      </c>
      <c r="R133" s="169"/>
      <c r="S133" s="152">
        <f t="shared" si="74"/>
        <v>81.420729462892297</v>
      </c>
      <c r="T133" s="51">
        <v>24942504</v>
      </c>
      <c r="U133" s="152">
        <f t="shared" si="75"/>
        <v>258.19061125200557</v>
      </c>
      <c r="V133" s="169"/>
      <c r="W133" s="152">
        <f t="shared" si="76"/>
        <v>223.21708282860752</v>
      </c>
      <c r="X133" s="51">
        <v>0</v>
      </c>
      <c r="Y133" s="152">
        <f t="shared" si="77"/>
        <v>0</v>
      </c>
      <c r="Z133" s="169"/>
      <c r="AA133" s="152">
        <f t="shared" si="78"/>
        <v>0</v>
      </c>
      <c r="AB133" s="51">
        <f t="shared" si="79"/>
        <v>192203382</v>
      </c>
      <c r="AC133" s="51">
        <v>98826890</v>
      </c>
      <c r="AD133" s="158">
        <f t="shared" si="80"/>
        <v>51.417872553356005</v>
      </c>
      <c r="AE133" s="51">
        <v>15108628</v>
      </c>
      <c r="AF133" s="158">
        <f t="shared" si="81"/>
        <v>7.8607503378894759</v>
      </c>
      <c r="AG133" s="51">
        <v>1407173</v>
      </c>
      <c r="AH133" s="158">
        <f t="shared" si="82"/>
        <v>0.73212707568277857</v>
      </c>
      <c r="AI133" s="51">
        <v>2802918</v>
      </c>
      <c r="AJ133" s="51">
        <v>15100</v>
      </c>
      <c r="AK133" s="51"/>
      <c r="AL133" s="196">
        <v>96605</v>
      </c>
      <c r="AM133" s="51">
        <f t="shared" si="83"/>
        <v>96605</v>
      </c>
      <c r="AN133" s="51">
        <f t="shared" si="84"/>
        <v>96605</v>
      </c>
      <c r="AO133" s="51">
        <f t="shared" si="85"/>
        <v>96605</v>
      </c>
      <c r="AP133" s="51">
        <f t="shared" si="86"/>
        <v>96605</v>
      </c>
      <c r="AQ133" s="51">
        <f t="shared" si="87"/>
        <v>96605</v>
      </c>
      <c r="AR133" s="51">
        <f t="shared" si="88"/>
        <v>0</v>
      </c>
    </row>
    <row r="134" spans="1:44" x14ac:dyDescent="0.2">
      <c r="A134" s="114">
        <v>78</v>
      </c>
      <c r="B134" s="114"/>
      <c r="C134" s="114" t="s">
        <v>201</v>
      </c>
      <c r="D134" s="43">
        <v>27470268</v>
      </c>
      <c r="E134" s="151">
        <f t="shared" si="67"/>
        <v>1221.0093341630368</v>
      </c>
      <c r="G134" s="151">
        <f t="shared" si="68"/>
        <v>63.633003343325591</v>
      </c>
      <c r="H134" s="43">
        <v>2614531</v>
      </c>
      <c r="I134" s="151">
        <f t="shared" si="69"/>
        <v>116.21170770735176</v>
      </c>
      <c r="K134" s="151">
        <f t="shared" si="70"/>
        <v>89.254140107730791</v>
      </c>
      <c r="L134" s="43">
        <v>2758478</v>
      </c>
      <c r="M134" s="151">
        <f t="shared" si="71"/>
        <v>122.60992088185617</v>
      </c>
      <c r="O134" s="151">
        <f t="shared" si="72"/>
        <v>86.90106032873976</v>
      </c>
      <c r="P134" s="43">
        <v>6751734</v>
      </c>
      <c r="Q134" s="151">
        <f t="shared" si="73"/>
        <v>300.10374255489376</v>
      </c>
      <c r="S134" s="151">
        <f t="shared" si="74"/>
        <v>115.73328396012612</v>
      </c>
      <c r="T134" s="43">
        <v>2348184</v>
      </c>
      <c r="U134" s="151">
        <f t="shared" si="75"/>
        <v>104.37301093430527</v>
      </c>
      <c r="W134" s="151">
        <f t="shared" si="76"/>
        <v>90.235035711868889</v>
      </c>
      <c r="X134" s="43">
        <v>128500</v>
      </c>
      <c r="Y134" s="151">
        <f t="shared" si="77"/>
        <v>5.7116188105609389</v>
      </c>
      <c r="AA134" s="151">
        <f t="shared" si="78"/>
        <v>301.81805852954062</v>
      </c>
      <c r="AB134" s="43">
        <f t="shared" si="79"/>
        <v>42071695</v>
      </c>
      <c r="AC134" s="43">
        <v>17360926</v>
      </c>
      <c r="AD134" s="160">
        <f t="shared" si="80"/>
        <v>41.265097591147679</v>
      </c>
      <c r="AE134" s="43">
        <v>6086961</v>
      </c>
      <c r="AF134" s="160">
        <f t="shared" si="81"/>
        <v>14.468066950951227</v>
      </c>
      <c r="AG134" s="43">
        <v>124368</v>
      </c>
      <c r="AH134" s="160">
        <f t="shared" si="82"/>
        <v>0.29560967296421026</v>
      </c>
      <c r="AI134" s="43">
        <v>1855332</v>
      </c>
      <c r="AJ134" s="43">
        <v>12438</v>
      </c>
      <c r="AK134" s="43"/>
      <c r="AL134" s="195">
        <v>22498</v>
      </c>
      <c r="AM134" s="43">
        <f t="shared" si="83"/>
        <v>22498</v>
      </c>
      <c r="AN134" s="43">
        <f t="shared" si="84"/>
        <v>22498</v>
      </c>
      <c r="AO134" s="43">
        <f t="shared" si="85"/>
        <v>22498</v>
      </c>
      <c r="AP134" s="43">
        <f t="shared" si="86"/>
        <v>22498</v>
      </c>
      <c r="AQ134" s="43">
        <f t="shared" si="87"/>
        <v>22498</v>
      </c>
      <c r="AR134" s="43">
        <f t="shared" si="88"/>
        <v>22498</v>
      </c>
    </row>
    <row r="135" spans="1:44" x14ac:dyDescent="0.2">
      <c r="A135" s="117">
        <v>79</v>
      </c>
      <c r="B135" s="117"/>
      <c r="C135" s="117" t="s">
        <v>203</v>
      </c>
      <c r="D135" s="51">
        <v>136386605</v>
      </c>
      <c r="E135" s="152">
        <f t="shared" si="67"/>
        <v>1620.7751131920759</v>
      </c>
      <c r="F135" s="169"/>
      <c r="G135" s="152">
        <f t="shared" si="68"/>
        <v>84.466830277940431</v>
      </c>
      <c r="H135" s="51">
        <v>8185387</v>
      </c>
      <c r="I135" s="152">
        <f t="shared" si="69"/>
        <v>97.272540374811342</v>
      </c>
      <c r="J135" s="169"/>
      <c r="K135" s="152">
        <f t="shared" si="70"/>
        <v>74.708281278436743</v>
      </c>
      <c r="L135" s="51">
        <v>9694303</v>
      </c>
      <c r="M135" s="152">
        <f t="shared" si="71"/>
        <v>115.20401906142675</v>
      </c>
      <c r="N135" s="169"/>
      <c r="O135" s="152">
        <f t="shared" si="72"/>
        <v>81.652050164986377</v>
      </c>
      <c r="P135" s="51">
        <v>16439156</v>
      </c>
      <c r="Q135" s="152">
        <f t="shared" si="73"/>
        <v>195.35771072740022</v>
      </c>
      <c r="R135" s="169"/>
      <c r="S135" s="152">
        <f t="shared" si="74"/>
        <v>75.338578642613115</v>
      </c>
      <c r="T135" s="51">
        <v>6394055</v>
      </c>
      <c r="U135" s="152">
        <f t="shared" si="75"/>
        <v>75.984919606887786</v>
      </c>
      <c r="V135" s="169"/>
      <c r="W135" s="152">
        <f t="shared" si="76"/>
        <v>65.692288388677824</v>
      </c>
      <c r="X135" s="51">
        <v>0</v>
      </c>
      <c r="Y135" s="152">
        <f t="shared" si="77"/>
        <v>0</v>
      </c>
      <c r="Z135" s="169"/>
      <c r="AA135" s="152">
        <f t="shared" si="78"/>
        <v>0</v>
      </c>
      <c r="AB135" s="51">
        <f t="shared" si="79"/>
        <v>177099506</v>
      </c>
      <c r="AC135" s="51">
        <v>85929555</v>
      </c>
      <c r="AD135" s="158">
        <f t="shared" si="80"/>
        <v>48.520493896803977</v>
      </c>
      <c r="AE135" s="51">
        <v>19455459</v>
      </c>
      <c r="AF135" s="158">
        <f t="shared" si="81"/>
        <v>10.985608847491648</v>
      </c>
      <c r="AG135" s="51">
        <v>0</v>
      </c>
      <c r="AH135" s="158">
        <f t="shared" si="82"/>
        <v>0</v>
      </c>
      <c r="AI135" s="51">
        <v>3445113</v>
      </c>
      <c r="AJ135" s="51">
        <v>17459</v>
      </c>
      <c r="AK135" s="51"/>
      <c r="AL135" s="196">
        <v>84149</v>
      </c>
      <c r="AM135" s="51">
        <f t="shared" si="83"/>
        <v>84149</v>
      </c>
      <c r="AN135" s="51">
        <f t="shared" si="84"/>
        <v>84149</v>
      </c>
      <c r="AO135" s="51">
        <f t="shared" si="85"/>
        <v>84149</v>
      </c>
      <c r="AP135" s="51">
        <f t="shared" si="86"/>
        <v>84149</v>
      </c>
      <c r="AQ135" s="51">
        <f t="shared" si="87"/>
        <v>84149</v>
      </c>
      <c r="AR135" s="51">
        <f t="shared" si="88"/>
        <v>0</v>
      </c>
    </row>
    <row r="136" spans="1:44" x14ac:dyDescent="0.2">
      <c r="A136" s="114">
        <v>80</v>
      </c>
      <c r="B136" s="114"/>
      <c r="C136" s="114" t="s">
        <v>205</v>
      </c>
      <c r="D136" s="43">
        <v>36210989</v>
      </c>
      <c r="E136" s="151">
        <f t="shared" si="67"/>
        <v>1429.1178861788617</v>
      </c>
      <c r="G136" s="151">
        <f t="shared" si="68"/>
        <v>74.478597898321354</v>
      </c>
      <c r="H136" s="43">
        <v>2639395</v>
      </c>
      <c r="I136" s="151">
        <f t="shared" si="69"/>
        <v>104.1674559949483</v>
      </c>
      <c r="K136" s="151">
        <f t="shared" si="70"/>
        <v>80.003787014746948</v>
      </c>
      <c r="L136" s="43">
        <v>3364754</v>
      </c>
      <c r="M136" s="151">
        <f t="shared" si="71"/>
        <v>132.79477464677561</v>
      </c>
      <c r="O136" s="151">
        <f t="shared" si="72"/>
        <v>94.119681669483398</v>
      </c>
      <c r="P136" s="43">
        <v>8751739</v>
      </c>
      <c r="Q136" s="151">
        <f t="shared" si="73"/>
        <v>345.39975530823267</v>
      </c>
      <c r="S136" s="151">
        <f t="shared" si="74"/>
        <v>133.20143101358971</v>
      </c>
      <c r="T136" s="43">
        <v>2539735</v>
      </c>
      <c r="U136" s="151">
        <f t="shared" si="75"/>
        <v>100.23423316757439</v>
      </c>
      <c r="W136" s="151">
        <f t="shared" si="76"/>
        <v>86.656881203904021</v>
      </c>
      <c r="X136" s="43">
        <v>279592</v>
      </c>
      <c r="Y136" s="151">
        <f t="shared" si="77"/>
        <v>11.034493645907332</v>
      </c>
      <c r="AA136" s="151">
        <f t="shared" si="78"/>
        <v>583.09378821049563</v>
      </c>
      <c r="AB136" s="43">
        <f t="shared" si="79"/>
        <v>53786204</v>
      </c>
      <c r="AC136" s="43">
        <v>36048795</v>
      </c>
      <c r="AD136" s="160">
        <f t="shared" si="80"/>
        <v>67.022381798871706</v>
      </c>
      <c r="AE136" s="43">
        <v>10697850</v>
      </c>
      <c r="AF136" s="160">
        <f t="shared" si="81"/>
        <v>19.889579863267539</v>
      </c>
      <c r="AG136" s="43">
        <v>0</v>
      </c>
      <c r="AH136" s="160">
        <f t="shared" si="82"/>
        <v>0</v>
      </c>
      <c r="AI136" s="43">
        <v>2497242</v>
      </c>
      <c r="AJ136" s="43">
        <v>176</v>
      </c>
      <c r="AK136" s="43"/>
      <c r="AL136" s="195">
        <v>25338</v>
      </c>
      <c r="AM136" s="43">
        <f t="shared" si="83"/>
        <v>25338</v>
      </c>
      <c r="AN136" s="43">
        <f t="shared" si="84"/>
        <v>25338</v>
      </c>
      <c r="AO136" s="43">
        <f t="shared" si="85"/>
        <v>25338</v>
      </c>
      <c r="AP136" s="43">
        <f t="shared" si="86"/>
        <v>25338</v>
      </c>
      <c r="AQ136" s="43">
        <f t="shared" si="87"/>
        <v>25338</v>
      </c>
      <c r="AR136" s="43">
        <f t="shared" si="88"/>
        <v>25338</v>
      </c>
    </row>
    <row r="137" spans="1:44" x14ac:dyDescent="0.2">
      <c r="A137" s="117">
        <v>81</v>
      </c>
      <c r="B137" s="117"/>
      <c r="C137" s="117" t="s">
        <v>207</v>
      </c>
      <c r="D137" s="51">
        <v>0</v>
      </c>
      <c r="E137" s="152">
        <f t="shared" si="67"/>
        <v>0</v>
      </c>
      <c r="F137" s="169"/>
      <c r="G137" s="152">
        <f t="shared" si="68"/>
        <v>0</v>
      </c>
      <c r="H137" s="51">
        <v>0</v>
      </c>
      <c r="I137" s="152">
        <f t="shared" si="69"/>
        <v>0</v>
      </c>
      <c r="J137" s="169"/>
      <c r="K137" s="152">
        <f t="shared" si="70"/>
        <v>0</v>
      </c>
      <c r="L137" s="51">
        <v>0</v>
      </c>
      <c r="M137" s="152">
        <f t="shared" si="71"/>
        <v>0</v>
      </c>
      <c r="N137" s="169"/>
      <c r="O137" s="152">
        <f t="shared" si="72"/>
        <v>0</v>
      </c>
      <c r="P137" s="51">
        <v>0</v>
      </c>
      <c r="Q137" s="152">
        <f t="shared" si="73"/>
        <v>0</v>
      </c>
      <c r="R137" s="169"/>
      <c r="S137" s="152">
        <f t="shared" si="74"/>
        <v>0</v>
      </c>
      <c r="T137" s="51">
        <v>0</v>
      </c>
      <c r="U137" s="152">
        <f t="shared" si="75"/>
        <v>0</v>
      </c>
      <c r="V137" s="169"/>
      <c r="W137" s="152">
        <f t="shared" si="76"/>
        <v>0</v>
      </c>
      <c r="X137" s="51">
        <v>0</v>
      </c>
      <c r="Y137" s="152">
        <f t="shared" si="77"/>
        <v>0</v>
      </c>
      <c r="Z137" s="169"/>
      <c r="AA137" s="152">
        <f t="shared" si="78"/>
        <v>0</v>
      </c>
      <c r="AB137" s="51">
        <f t="shared" si="79"/>
        <v>0</v>
      </c>
      <c r="AC137" s="51">
        <v>0</v>
      </c>
      <c r="AD137" s="158">
        <f t="shared" si="80"/>
        <v>0</v>
      </c>
      <c r="AE137" s="51">
        <v>0</v>
      </c>
      <c r="AF137" s="158">
        <f t="shared" si="81"/>
        <v>0</v>
      </c>
      <c r="AG137" s="51">
        <v>0</v>
      </c>
      <c r="AH137" s="158">
        <f t="shared" si="82"/>
        <v>0</v>
      </c>
      <c r="AI137" s="51">
        <v>0</v>
      </c>
      <c r="AJ137" s="51">
        <v>0</v>
      </c>
      <c r="AK137" s="51"/>
      <c r="AL137" s="196">
        <v>0</v>
      </c>
      <c r="AM137" s="51">
        <f t="shared" si="83"/>
        <v>0</v>
      </c>
      <c r="AN137" s="51">
        <f t="shared" si="84"/>
        <v>0</v>
      </c>
      <c r="AO137" s="51">
        <f t="shared" si="85"/>
        <v>0</v>
      </c>
      <c r="AP137" s="51">
        <f t="shared" si="86"/>
        <v>0</v>
      </c>
      <c r="AQ137" s="51">
        <f t="shared" si="87"/>
        <v>0</v>
      </c>
      <c r="AR137" s="51">
        <f t="shared" si="88"/>
        <v>0</v>
      </c>
    </row>
    <row r="138" spans="1:44" x14ac:dyDescent="0.2">
      <c r="A138" s="114">
        <v>82</v>
      </c>
      <c r="B138" s="114"/>
      <c r="C138" s="114" t="s">
        <v>209</v>
      </c>
      <c r="D138" s="43">
        <v>63894842</v>
      </c>
      <c r="E138" s="151">
        <f t="shared" si="67"/>
        <v>1434.5174558272154</v>
      </c>
      <c r="G138" s="151">
        <f t="shared" si="68"/>
        <v>74.759996921140242</v>
      </c>
      <c r="H138" s="43">
        <v>4870102</v>
      </c>
      <c r="I138" s="151">
        <f t="shared" si="69"/>
        <v>109.33975438360163</v>
      </c>
      <c r="K138" s="151">
        <f t="shared" si="70"/>
        <v>83.976270116212035</v>
      </c>
      <c r="L138" s="43">
        <v>7178512</v>
      </c>
      <c r="M138" s="151">
        <f t="shared" si="71"/>
        <v>161.16638602635774</v>
      </c>
      <c r="O138" s="151">
        <f t="shared" si="72"/>
        <v>114.22835716970124</v>
      </c>
      <c r="P138" s="43">
        <v>9415038</v>
      </c>
      <c r="Q138" s="151">
        <f t="shared" si="73"/>
        <v>211.37913383175052</v>
      </c>
      <c r="S138" s="151">
        <f t="shared" si="74"/>
        <v>81.5171484058407</v>
      </c>
      <c r="T138" s="43">
        <v>5894192</v>
      </c>
      <c r="U138" s="151">
        <f t="shared" si="75"/>
        <v>132.33182910127746</v>
      </c>
      <c r="W138" s="151">
        <f t="shared" si="76"/>
        <v>114.40665760123197</v>
      </c>
      <c r="X138" s="43">
        <v>45598</v>
      </c>
      <c r="Y138" s="151">
        <f t="shared" si="77"/>
        <v>1.0237309445230238</v>
      </c>
      <c r="AA138" s="151">
        <f t="shared" si="78"/>
        <v>54.096832505915579</v>
      </c>
      <c r="AB138" s="43">
        <f t="shared" si="79"/>
        <v>91298284</v>
      </c>
      <c r="AC138" s="43">
        <v>43276653</v>
      </c>
      <c r="AD138" s="160">
        <f t="shared" si="80"/>
        <v>47.401387084120877</v>
      </c>
      <c r="AE138" s="43">
        <v>11651658</v>
      </c>
      <c r="AF138" s="160">
        <f t="shared" si="81"/>
        <v>12.762187293684512</v>
      </c>
      <c r="AG138" s="43">
        <v>236827</v>
      </c>
      <c r="AH138" s="160">
        <f t="shared" si="82"/>
        <v>0.25939917994515649</v>
      </c>
      <c r="AI138" s="43">
        <v>666589</v>
      </c>
      <c r="AJ138" s="43">
        <v>10127</v>
      </c>
      <c r="AK138" s="43"/>
      <c r="AL138" s="195">
        <v>44541</v>
      </c>
      <c r="AM138" s="43">
        <f t="shared" si="83"/>
        <v>44541</v>
      </c>
      <c r="AN138" s="43">
        <f t="shared" si="84"/>
        <v>44541</v>
      </c>
      <c r="AO138" s="43">
        <f t="shared" si="85"/>
        <v>44541</v>
      </c>
      <c r="AP138" s="43">
        <f t="shared" si="86"/>
        <v>44541</v>
      </c>
      <c r="AQ138" s="43">
        <f t="shared" si="87"/>
        <v>44541</v>
      </c>
      <c r="AR138" s="43">
        <f t="shared" si="88"/>
        <v>44541</v>
      </c>
    </row>
    <row r="139" spans="1:44" x14ac:dyDescent="0.2">
      <c r="A139" s="117">
        <v>83</v>
      </c>
      <c r="B139" s="117"/>
      <c r="C139" s="117" t="s">
        <v>211</v>
      </c>
      <c r="D139" s="51">
        <v>41236452</v>
      </c>
      <c r="E139" s="152">
        <f t="shared" si="67"/>
        <v>1420.7218604651164</v>
      </c>
      <c r="F139" s="169"/>
      <c r="G139" s="152">
        <f t="shared" si="68"/>
        <v>74.041038317599856</v>
      </c>
      <c r="H139" s="51">
        <v>1980855</v>
      </c>
      <c r="I139" s="152">
        <f t="shared" si="69"/>
        <v>68.246511627906983</v>
      </c>
      <c r="J139" s="169"/>
      <c r="K139" s="152">
        <f t="shared" si="70"/>
        <v>52.415404875043784</v>
      </c>
      <c r="L139" s="51">
        <v>3079998</v>
      </c>
      <c r="M139" s="152">
        <f t="shared" si="71"/>
        <v>106.1153488372093</v>
      </c>
      <c r="N139" s="169"/>
      <c r="O139" s="152">
        <f t="shared" si="72"/>
        <v>75.210360342644947</v>
      </c>
      <c r="P139" s="51">
        <v>12312438</v>
      </c>
      <c r="Q139" s="152">
        <f t="shared" si="73"/>
        <v>424.20113695090441</v>
      </c>
      <c r="R139" s="169"/>
      <c r="S139" s="152">
        <f t="shared" si="74"/>
        <v>163.59073106183357</v>
      </c>
      <c r="T139" s="51">
        <v>3477333</v>
      </c>
      <c r="U139" s="152">
        <f t="shared" si="75"/>
        <v>119.80475452196383</v>
      </c>
      <c r="V139" s="169"/>
      <c r="W139" s="152">
        <f t="shared" si="76"/>
        <v>103.57645339507853</v>
      </c>
      <c r="X139" s="51">
        <v>69064</v>
      </c>
      <c r="Y139" s="152">
        <f t="shared" si="77"/>
        <v>2.3794659776055127</v>
      </c>
      <c r="Z139" s="169"/>
      <c r="AA139" s="152">
        <f t="shared" si="78"/>
        <v>125.7376981058475</v>
      </c>
      <c r="AB139" s="51">
        <f t="shared" si="79"/>
        <v>62156140</v>
      </c>
      <c r="AC139" s="51">
        <v>42404453</v>
      </c>
      <c r="AD139" s="158">
        <f t="shared" si="80"/>
        <v>68.222468448008513</v>
      </c>
      <c r="AE139" s="51">
        <v>10477931</v>
      </c>
      <c r="AF139" s="158">
        <f t="shared" si="81"/>
        <v>16.857435162479522</v>
      </c>
      <c r="AG139" s="51">
        <v>0</v>
      </c>
      <c r="AH139" s="158">
        <f t="shared" si="82"/>
        <v>0</v>
      </c>
      <c r="AI139" s="51">
        <v>1615795</v>
      </c>
      <c r="AJ139" s="51">
        <v>218</v>
      </c>
      <c r="AK139" s="51"/>
      <c r="AL139" s="196">
        <v>29025</v>
      </c>
      <c r="AM139" s="51">
        <f t="shared" si="83"/>
        <v>29025</v>
      </c>
      <c r="AN139" s="51">
        <f t="shared" si="84"/>
        <v>29025</v>
      </c>
      <c r="AO139" s="51">
        <f t="shared" si="85"/>
        <v>29025</v>
      </c>
      <c r="AP139" s="51">
        <f t="shared" si="86"/>
        <v>29025</v>
      </c>
      <c r="AQ139" s="51">
        <f t="shared" si="87"/>
        <v>29025</v>
      </c>
      <c r="AR139" s="51">
        <f t="shared" si="88"/>
        <v>29025</v>
      </c>
    </row>
    <row r="140" spans="1:44" x14ac:dyDescent="0.2">
      <c r="A140" s="114">
        <v>84</v>
      </c>
      <c r="B140" s="114"/>
      <c r="C140" s="114" t="s">
        <v>213</v>
      </c>
      <c r="D140" s="43">
        <v>27774140</v>
      </c>
      <c r="E140" s="151">
        <f t="shared" si="67"/>
        <v>1550.5018701501704</v>
      </c>
      <c r="G140" s="151">
        <f t="shared" si="68"/>
        <v>80.804534352498465</v>
      </c>
      <c r="H140" s="43">
        <v>2744969</v>
      </c>
      <c r="I140" s="151">
        <f t="shared" si="69"/>
        <v>153.2389326187685</v>
      </c>
      <c r="K140" s="151">
        <f t="shared" si="70"/>
        <v>117.69217948639985</v>
      </c>
      <c r="L140" s="43">
        <v>4510339</v>
      </c>
      <c r="M140" s="151">
        <f t="shared" si="71"/>
        <v>251.79138056160332</v>
      </c>
      <c r="O140" s="151">
        <f t="shared" si="72"/>
        <v>178.45976732604277</v>
      </c>
      <c r="P140" s="43">
        <v>5681430</v>
      </c>
      <c r="Q140" s="151">
        <f t="shared" si="73"/>
        <v>317.16797856305476</v>
      </c>
      <c r="S140" s="151">
        <f t="shared" si="74"/>
        <v>122.31400852784411</v>
      </c>
      <c r="T140" s="43">
        <v>2201014</v>
      </c>
      <c r="U140" s="151">
        <f t="shared" si="75"/>
        <v>122.8724390107743</v>
      </c>
      <c r="W140" s="151">
        <f t="shared" si="76"/>
        <v>106.22860088917345</v>
      </c>
      <c r="X140" s="43">
        <v>0</v>
      </c>
      <c r="Y140" s="151">
        <f t="shared" si="77"/>
        <v>0</v>
      </c>
      <c r="AA140" s="151">
        <f t="shared" si="78"/>
        <v>0</v>
      </c>
      <c r="AB140" s="43">
        <f t="shared" si="79"/>
        <v>42911892</v>
      </c>
      <c r="AC140" s="43">
        <v>23569854</v>
      </c>
      <c r="AD140" s="160">
        <f t="shared" si="80"/>
        <v>54.926158930489478</v>
      </c>
      <c r="AE140" s="43">
        <v>5405800</v>
      </c>
      <c r="AF140" s="160">
        <f t="shared" si="81"/>
        <v>12.597440355228336</v>
      </c>
      <c r="AG140" s="43">
        <v>0</v>
      </c>
      <c r="AH140" s="160">
        <f t="shared" si="82"/>
        <v>0</v>
      </c>
      <c r="AI140" s="43">
        <v>280327</v>
      </c>
      <c r="AJ140" s="43">
        <v>2684</v>
      </c>
      <c r="AK140" s="43"/>
      <c r="AL140" s="195">
        <v>17913</v>
      </c>
      <c r="AM140" s="43">
        <f t="shared" si="83"/>
        <v>17913</v>
      </c>
      <c r="AN140" s="43">
        <f t="shared" si="84"/>
        <v>17913</v>
      </c>
      <c r="AO140" s="43">
        <f t="shared" si="85"/>
        <v>17913</v>
      </c>
      <c r="AP140" s="43">
        <f t="shared" si="86"/>
        <v>17913</v>
      </c>
      <c r="AQ140" s="43">
        <f t="shared" si="87"/>
        <v>17913</v>
      </c>
      <c r="AR140" s="43">
        <f t="shared" si="88"/>
        <v>0</v>
      </c>
    </row>
    <row r="141" spans="1:44" x14ac:dyDescent="0.2">
      <c r="A141" s="117">
        <v>85</v>
      </c>
      <c r="B141" s="117"/>
      <c r="C141" s="117" t="s">
        <v>215</v>
      </c>
      <c r="D141" s="51">
        <v>248150952</v>
      </c>
      <c r="E141" s="152">
        <f t="shared" si="67"/>
        <v>1711.2324550212741</v>
      </c>
      <c r="F141" s="169"/>
      <c r="G141" s="152">
        <f t="shared" si="68"/>
        <v>89.181022196048346</v>
      </c>
      <c r="H141" s="51">
        <v>14155348</v>
      </c>
      <c r="I141" s="152">
        <f t="shared" si="69"/>
        <v>97.61433802486674</v>
      </c>
      <c r="J141" s="169"/>
      <c r="K141" s="152">
        <f t="shared" si="70"/>
        <v>74.970792310658737</v>
      </c>
      <c r="L141" s="51">
        <v>27009339</v>
      </c>
      <c r="M141" s="152">
        <f t="shared" si="71"/>
        <v>186.25460475957328</v>
      </c>
      <c r="N141" s="169"/>
      <c r="O141" s="152">
        <f t="shared" si="72"/>
        <v>132.00989388381885</v>
      </c>
      <c r="P141" s="51">
        <v>29839121</v>
      </c>
      <c r="Q141" s="152">
        <f t="shared" si="73"/>
        <v>205.76859316061319</v>
      </c>
      <c r="R141" s="169"/>
      <c r="S141" s="152">
        <f t="shared" si="74"/>
        <v>79.353475633436659</v>
      </c>
      <c r="T141" s="51">
        <v>18127867</v>
      </c>
      <c r="U141" s="152">
        <f t="shared" si="75"/>
        <v>125.0085647493673</v>
      </c>
      <c r="V141" s="169"/>
      <c r="W141" s="152">
        <f t="shared" si="76"/>
        <v>108.07537507515821</v>
      </c>
      <c r="X141" s="51">
        <v>189171</v>
      </c>
      <c r="Y141" s="152">
        <f t="shared" si="77"/>
        <v>1.3045106300814411</v>
      </c>
      <c r="Z141" s="169"/>
      <c r="AA141" s="152">
        <f t="shared" si="78"/>
        <v>68.93402356864577</v>
      </c>
      <c r="AB141" s="51">
        <f t="shared" si="79"/>
        <v>337471798</v>
      </c>
      <c r="AC141" s="51">
        <v>186214422</v>
      </c>
      <c r="AD141" s="158">
        <f t="shared" si="80"/>
        <v>55.17925441580158</v>
      </c>
      <c r="AE141" s="51">
        <v>33746709</v>
      </c>
      <c r="AF141" s="158">
        <f t="shared" si="81"/>
        <v>9.9998604920462135</v>
      </c>
      <c r="AG141" s="51">
        <v>1446331</v>
      </c>
      <c r="AH141" s="158">
        <f t="shared" si="82"/>
        <v>0.42857833115880101</v>
      </c>
      <c r="AI141" s="51">
        <v>2796406</v>
      </c>
      <c r="AJ141" s="51">
        <v>26448</v>
      </c>
      <c r="AK141" s="51"/>
      <c r="AL141" s="196">
        <v>145013</v>
      </c>
      <c r="AM141" s="51">
        <f t="shared" si="83"/>
        <v>145013</v>
      </c>
      <c r="AN141" s="51">
        <f t="shared" si="84"/>
        <v>145013</v>
      </c>
      <c r="AO141" s="51">
        <f t="shared" si="85"/>
        <v>145013</v>
      </c>
      <c r="AP141" s="51">
        <f t="shared" si="86"/>
        <v>145013</v>
      </c>
      <c r="AQ141" s="51">
        <f t="shared" si="87"/>
        <v>145013</v>
      </c>
      <c r="AR141" s="51">
        <f t="shared" si="88"/>
        <v>145013</v>
      </c>
    </row>
    <row r="142" spans="1:44" x14ac:dyDescent="0.2">
      <c r="A142" s="114">
        <v>86</v>
      </c>
      <c r="B142" s="114"/>
      <c r="C142" s="114" t="s">
        <v>217</v>
      </c>
      <c r="D142" s="43">
        <v>330831470</v>
      </c>
      <c r="E142" s="151">
        <f t="shared" si="67"/>
        <v>2026.669300841098</v>
      </c>
      <c r="G142" s="151">
        <f t="shared" si="68"/>
        <v>105.62003973920233</v>
      </c>
      <c r="H142" s="43">
        <v>19530414</v>
      </c>
      <c r="I142" s="151">
        <f t="shared" si="69"/>
        <v>119.64306323856431</v>
      </c>
      <c r="K142" s="151">
        <f t="shared" si="70"/>
        <v>91.889525934032577</v>
      </c>
      <c r="L142" s="43">
        <v>33132208</v>
      </c>
      <c r="M142" s="151">
        <f t="shared" si="71"/>
        <v>202.96747713475332</v>
      </c>
      <c r="O142" s="151">
        <f t="shared" si="72"/>
        <v>143.85531650619794</v>
      </c>
      <c r="P142" s="43">
        <v>29752582</v>
      </c>
      <c r="Q142" s="151">
        <f t="shared" si="73"/>
        <v>182.26393202604768</v>
      </c>
      <c r="S142" s="151">
        <f t="shared" si="74"/>
        <v>70.289038121546483</v>
      </c>
      <c r="T142" s="43">
        <v>19242512</v>
      </c>
      <c r="U142" s="151">
        <f t="shared" si="75"/>
        <v>117.87937931499212</v>
      </c>
      <c r="W142" s="151">
        <f t="shared" si="76"/>
        <v>101.91188226692364</v>
      </c>
      <c r="X142" s="43">
        <v>0</v>
      </c>
      <c r="Y142" s="151">
        <f t="shared" si="77"/>
        <v>0</v>
      </c>
      <c r="AA142" s="151">
        <f t="shared" si="78"/>
        <v>0</v>
      </c>
      <c r="AB142" s="43">
        <f t="shared" si="79"/>
        <v>432489186</v>
      </c>
      <c r="AC142" s="43">
        <v>227361203</v>
      </c>
      <c r="AD142" s="160">
        <f t="shared" si="80"/>
        <v>52.570378719249646</v>
      </c>
      <c r="AE142" s="43">
        <v>30643779</v>
      </c>
      <c r="AF142" s="160">
        <f t="shared" si="81"/>
        <v>7.0854439814825794</v>
      </c>
      <c r="AG142" s="43">
        <v>16786071</v>
      </c>
      <c r="AH142" s="160">
        <f t="shared" si="82"/>
        <v>3.8812695307484519</v>
      </c>
      <c r="AI142" s="43">
        <v>11152895</v>
      </c>
      <c r="AJ142" s="43">
        <v>14163</v>
      </c>
      <c r="AK142" s="43"/>
      <c r="AL142" s="195">
        <v>163239</v>
      </c>
      <c r="AM142" s="43">
        <f t="shared" si="83"/>
        <v>163239</v>
      </c>
      <c r="AN142" s="43">
        <f t="shared" si="84"/>
        <v>163239</v>
      </c>
      <c r="AO142" s="43">
        <f t="shared" si="85"/>
        <v>163239</v>
      </c>
      <c r="AP142" s="43">
        <f t="shared" si="86"/>
        <v>163239</v>
      </c>
      <c r="AQ142" s="43">
        <f t="shared" si="87"/>
        <v>163239</v>
      </c>
      <c r="AR142" s="43">
        <f t="shared" si="88"/>
        <v>0</v>
      </c>
    </row>
    <row r="143" spans="1:44" x14ac:dyDescent="0.2">
      <c r="A143" s="117">
        <v>87</v>
      </c>
      <c r="B143" s="117"/>
      <c r="C143" s="117" t="s">
        <v>219</v>
      </c>
      <c r="D143" s="51">
        <v>12608381</v>
      </c>
      <c r="E143" s="152">
        <f t="shared" si="67"/>
        <v>1942.1412507701787</v>
      </c>
      <c r="F143" s="169"/>
      <c r="G143" s="152">
        <f t="shared" si="68"/>
        <v>101.21485335587744</v>
      </c>
      <c r="H143" s="51">
        <v>1162256</v>
      </c>
      <c r="I143" s="152">
        <f t="shared" si="69"/>
        <v>179.02895871842267</v>
      </c>
      <c r="J143" s="169"/>
      <c r="K143" s="152">
        <f t="shared" si="70"/>
        <v>137.49970704358202</v>
      </c>
      <c r="L143" s="51">
        <v>1342879</v>
      </c>
      <c r="M143" s="152">
        <f t="shared" si="71"/>
        <v>206.85135551447937</v>
      </c>
      <c r="N143" s="169"/>
      <c r="O143" s="152">
        <f t="shared" si="72"/>
        <v>146.60805581928565</v>
      </c>
      <c r="P143" s="51">
        <v>3024824</v>
      </c>
      <c r="Q143" s="152">
        <f t="shared" si="73"/>
        <v>465.93099199014171</v>
      </c>
      <c r="R143" s="169"/>
      <c r="S143" s="152">
        <f t="shared" si="74"/>
        <v>179.68360988352154</v>
      </c>
      <c r="T143" s="51">
        <v>757407</v>
      </c>
      <c r="U143" s="152">
        <f t="shared" si="75"/>
        <v>116.66774491682071</v>
      </c>
      <c r="V143" s="169"/>
      <c r="W143" s="152">
        <f t="shared" si="76"/>
        <v>100.86437130398377</v>
      </c>
      <c r="X143" s="51">
        <v>1229</v>
      </c>
      <c r="Y143" s="152">
        <f t="shared" si="77"/>
        <v>0.18930991990141713</v>
      </c>
      <c r="Z143" s="169"/>
      <c r="AA143" s="152">
        <f t="shared" si="78"/>
        <v>10.00367047944103</v>
      </c>
      <c r="AB143" s="51">
        <f t="shared" si="79"/>
        <v>18896976</v>
      </c>
      <c r="AC143" s="51">
        <v>3491413</v>
      </c>
      <c r="AD143" s="158">
        <f t="shared" si="80"/>
        <v>18.476040822616273</v>
      </c>
      <c r="AE143" s="51">
        <v>1540855</v>
      </c>
      <c r="AF143" s="158">
        <f t="shared" si="81"/>
        <v>8.1539765939269859</v>
      </c>
      <c r="AG143" s="51">
        <v>74501</v>
      </c>
      <c r="AH143" s="158">
        <f t="shared" si="82"/>
        <v>0.39424826490757037</v>
      </c>
      <c r="AI143" s="51">
        <v>72789</v>
      </c>
      <c r="AJ143" s="51">
        <v>0</v>
      </c>
      <c r="AK143" s="51"/>
      <c r="AL143" s="196">
        <v>6492</v>
      </c>
      <c r="AM143" s="51">
        <f t="shared" si="83"/>
        <v>6492</v>
      </c>
      <c r="AN143" s="51">
        <f t="shared" si="84"/>
        <v>6492</v>
      </c>
      <c r="AO143" s="51">
        <f t="shared" si="85"/>
        <v>6492</v>
      </c>
      <c r="AP143" s="51">
        <f t="shared" si="86"/>
        <v>6492</v>
      </c>
      <c r="AQ143" s="51">
        <f t="shared" si="87"/>
        <v>6492</v>
      </c>
      <c r="AR143" s="51">
        <f t="shared" si="88"/>
        <v>6492</v>
      </c>
    </row>
    <row r="144" spans="1:44" x14ac:dyDescent="0.2">
      <c r="A144" s="114">
        <v>88</v>
      </c>
      <c r="B144" s="114"/>
      <c r="C144" s="114" t="s">
        <v>221</v>
      </c>
      <c r="D144" s="43">
        <v>15847841</v>
      </c>
      <c r="E144" s="151">
        <f t="shared" si="67"/>
        <v>1525.5911628802464</v>
      </c>
      <c r="G144" s="151">
        <f t="shared" si="68"/>
        <v>79.50631076432397</v>
      </c>
      <c r="H144" s="43">
        <v>2106396</v>
      </c>
      <c r="I144" s="151">
        <f t="shared" si="69"/>
        <v>202.77204466692336</v>
      </c>
      <c r="K144" s="151">
        <f t="shared" si="70"/>
        <v>155.73512206023366</v>
      </c>
      <c r="L144" s="43">
        <v>2436015</v>
      </c>
      <c r="M144" s="151">
        <f t="shared" si="71"/>
        <v>234.50279168271081</v>
      </c>
      <c r="O144" s="151">
        <f t="shared" si="72"/>
        <v>166.20629962654812</v>
      </c>
      <c r="P144" s="43">
        <v>2995596</v>
      </c>
      <c r="Q144" s="151">
        <f t="shared" si="73"/>
        <v>288.37081247593375</v>
      </c>
      <c r="S144" s="151">
        <f t="shared" si="74"/>
        <v>111.20854689103008</v>
      </c>
      <c r="T144" s="43">
        <v>1416562</v>
      </c>
      <c r="U144" s="151">
        <f t="shared" si="75"/>
        <v>136.36522911051213</v>
      </c>
      <c r="W144" s="151">
        <f t="shared" si="76"/>
        <v>117.89370842611065</v>
      </c>
      <c r="X144" s="43">
        <v>951</v>
      </c>
      <c r="Y144" s="151">
        <f t="shared" si="77"/>
        <v>9.1547939930689257E-2</v>
      </c>
      <c r="AA144" s="151">
        <f t="shared" si="78"/>
        <v>4.8376515325514191</v>
      </c>
      <c r="AB144" s="43">
        <f t="shared" si="79"/>
        <v>24803361</v>
      </c>
      <c r="AC144" s="43">
        <v>10851802</v>
      </c>
      <c r="AD144" s="160">
        <f t="shared" si="80"/>
        <v>43.751336764400598</v>
      </c>
      <c r="AE144" s="43">
        <v>4883569</v>
      </c>
      <c r="AF144" s="160">
        <f t="shared" si="81"/>
        <v>19.689142128762306</v>
      </c>
      <c r="AG144" s="43">
        <v>87638</v>
      </c>
      <c r="AH144" s="160">
        <f t="shared" si="82"/>
        <v>0.35333114733926585</v>
      </c>
      <c r="AI144" s="43">
        <v>106988</v>
      </c>
      <c r="AJ144" s="43">
        <v>1068</v>
      </c>
      <c r="AK144" s="43"/>
      <c r="AL144" s="195">
        <v>10388</v>
      </c>
      <c r="AM144" s="43">
        <f t="shared" si="83"/>
        <v>10388</v>
      </c>
      <c r="AN144" s="43">
        <f t="shared" si="84"/>
        <v>10388</v>
      </c>
      <c r="AO144" s="43">
        <f t="shared" si="85"/>
        <v>10388</v>
      </c>
      <c r="AP144" s="43">
        <f t="shared" si="86"/>
        <v>10388</v>
      </c>
      <c r="AQ144" s="43">
        <f t="shared" si="87"/>
        <v>10388</v>
      </c>
      <c r="AR144" s="43">
        <f t="shared" si="88"/>
        <v>10388</v>
      </c>
    </row>
    <row r="145" spans="1:44" x14ac:dyDescent="0.2">
      <c r="A145" s="117">
        <v>89</v>
      </c>
      <c r="B145" s="117"/>
      <c r="C145" s="117" t="s">
        <v>223</v>
      </c>
      <c r="D145" s="51">
        <v>50974406</v>
      </c>
      <c r="E145" s="152">
        <f t="shared" si="67"/>
        <v>1291.4721560678997</v>
      </c>
      <c r="F145" s="169"/>
      <c r="G145" s="152">
        <f t="shared" si="68"/>
        <v>67.305179187030973</v>
      </c>
      <c r="H145" s="51">
        <v>6942044</v>
      </c>
      <c r="I145" s="152">
        <f t="shared" si="69"/>
        <v>175.88153027615911</v>
      </c>
      <c r="J145" s="169"/>
      <c r="K145" s="152">
        <f t="shared" si="70"/>
        <v>135.08238589146305</v>
      </c>
      <c r="L145" s="51">
        <v>4600641</v>
      </c>
      <c r="M145" s="152">
        <f t="shared" si="71"/>
        <v>116.56045097542437</v>
      </c>
      <c r="N145" s="169"/>
      <c r="O145" s="152">
        <f t="shared" si="72"/>
        <v>82.613435432526984</v>
      </c>
      <c r="P145" s="51">
        <v>9783465</v>
      </c>
      <c r="Q145" s="152">
        <f t="shared" si="73"/>
        <v>247.87091461869775</v>
      </c>
      <c r="R145" s="169"/>
      <c r="S145" s="152">
        <f t="shared" si="74"/>
        <v>95.589993989410601</v>
      </c>
      <c r="T145" s="51">
        <v>4728347</v>
      </c>
      <c r="U145" s="152">
        <f t="shared" si="75"/>
        <v>119.79597162401824</v>
      </c>
      <c r="V145" s="169"/>
      <c r="W145" s="152">
        <f t="shared" si="76"/>
        <v>103.56886019543161</v>
      </c>
      <c r="X145" s="51">
        <v>400000</v>
      </c>
      <c r="Y145" s="152">
        <f t="shared" si="77"/>
        <v>10.134279199391944</v>
      </c>
      <c r="Z145" s="169"/>
      <c r="AA145" s="152">
        <f t="shared" si="78"/>
        <v>535.52391607457207</v>
      </c>
      <c r="AB145" s="51">
        <f t="shared" si="79"/>
        <v>77428903</v>
      </c>
      <c r="AC145" s="51">
        <v>51668500</v>
      </c>
      <c r="AD145" s="158">
        <f t="shared" si="80"/>
        <v>66.730249297216574</v>
      </c>
      <c r="AE145" s="51">
        <v>15450068</v>
      </c>
      <c r="AF145" s="158">
        <f t="shared" si="81"/>
        <v>19.953876913379489</v>
      </c>
      <c r="AG145" s="51">
        <v>0</v>
      </c>
      <c r="AH145" s="158">
        <f t="shared" si="82"/>
        <v>0</v>
      </c>
      <c r="AI145" s="51">
        <v>1799675</v>
      </c>
      <c r="AJ145" s="51">
        <v>5795</v>
      </c>
      <c r="AK145" s="51"/>
      <c r="AL145" s="196">
        <v>39470</v>
      </c>
      <c r="AM145" s="51">
        <f t="shared" si="83"/>
        <v>39470</v>
      </c>
      <c r="AN145" s="51">
        <f t="shared" si="84"/>
        <v>39470</v>
      </c>
      <c r="AO145" s="51">
        <f t="shared" si="85"/>
        <v>39470</v>
      </c>
      <c r="AP145" s="51">
        <f t="shared" si="86"/>
        <v>39470</v>
      </c>
      <c r="AQ145" s="51">
        <f t="shared" si="87"/>
        <v>39470</v>
      </c>
      <c r="AR145" s="51">
        <f t="shared" si="88"/>
        <v>39470</v>
      </c>
    </row>
    <row r="146" spans="1:44" x14ac:dyDescent="0.2">
      <c r="A146" s="114">
        <v>90</v>
      </c>
      <c r="B146" s="114"/>
      <c r="C146" s="114" t="s">
        <v>225</v>
      </c>
      <c r="D146" s="110">
        <v>0</v>
      </c>
      <c r="E146" s="151">
        <f t="shared" si="67"/>
        <v>0</v>
      </c>
      <c r="G146" s="151">
        <f t="shared" si="68"/>
        <v>0</v>
      </c>
      <c r="H146" s="110">
        <v>0</v>
      </c>
      <c r="I146" s="151">
        <f t="shared" si="69"/>
        <v>0</v>
      </c>
      <c r="K146" s="151">
        <f t="shared" si="70"/>
        <v>0</v>
      </c>
      <c r="L146" s="110">
        <v>0</v>
      </c>
      <c r="M146" s="151">
        <f t="shared" si="71"/>
        <v>0</v>
      </c>
      <c r="O146" s="151">
        <f t="shared" si="72"/>
        <v>0</v>
      </c>
      <c r="P146" s="110">
        <v>0</v>
      </c>
      <c r="Q146" s="151">
        <f t="shared" si="73"/>
        <v>0</v>
      </c>
      <c r="S146" s="151">
        <f t="shared" si="74"/>
        <v>0</v>
      </c>
      <c r="T146" s="110">
        <v>0</v>
      </c>
      <c r="U146" s="151">
        <f t="shared" si="75"/>
        <v>0</v>
      </c>
      <c r="W146" s="151">
        <f t="shared" si="76"/>
        <v>0</v>
      </c>
      <c r="X146" s="110">
        <v>0</v>
      </c>
      <c r="Y146" s="151">
        <f t="shared" si="77"/>
        <v>0</v>
      </c>
      <c r="AA146" s="151">
        <f t="shared" si="78"/>
        <v>0</v>
      </c>
      <c r="AB146" s="110">
        <f t="shared" si="79"/>
        <v>0</v>
      </c>
      <c r="AC146" s="110">
        <v>0</v>
      </c>
      <c r="AD146" s="160">
        <f t="shared" si="80"/>
        <v>0</v>
      </c>
      <c r="AE146" s="110">
        <v>0</v>
      </c>
      <c r="AF146" s="160">
        <f t="shared" si="81"/>
        <v>0</v>
      </c>
      <c r="AG146" s="110">
        <v>0</v>
      </c>
      <c r="AH146" s="160">
        <f t="shared" si="82"/>
        <v>0</v>
      </c>
      <c r="AI146" s="110">
        <v>0</v>
      </c>
      <c r="AJ146" s="43">
        <v>0</v>
      </c>
      <c r="AK146" s="43"/>
      <c r="AL146" s="195">
        <v>0</v>
      </c>
      <c r="AM146" s="43">
        <f t="shared" si="83"/>
        <v>0</v>
      </c>
      <c r="AN146" s="43">
        <f t="shared" si="84"/>
        <v>0</v>
      </c>
      <c r="AO146" s="43">
        <f t="shared" si="85"/>
        <v>0</v>
      </c>
      <c r="AP146" s="43">
        <f t="shared" si="86"/>
        <v>0</v>
      </c>
      <c r="AQ146" s="43">
        <f t="shared" si="87"/>
        <v>0</v>
      </c>
      <c r="AR146" s="43">
        <f t="shared" si="88"/>
        <v>0</v>
      </c>
    </row>
    <row r="147" spans="1:44" x14ac:dyDescent="0.2">
      <c r="A147" s="117">
        <v>91</v>
      </c>
      <c r="B147" s="117"/>
      <c r="C147" s="117" t="s">
        <v>227</v>
      </c>
      <c r="D147" s="51">
        <v>77639706</v>
      </c>
      <c r="E147" s="152">
        <f t="shared" si="67"/>
        <v>1445.1856002084769</v>
      </c>
      <c r="F147" s="169"/>
      <c r="G147" s="152">
        <f t="shared" si="68"/>
        <v>75.315968155827989</v>
      </c>
      <c r="H147" s="51">
        <v>4179562</v>
      </c>
      <c r="I147" s="152">
        <f t="shared" si="69"/>
        <v>77.798373136273099</v>
      </c>
      <c r="J147" s="169"/>
      <c r="K147" s="152">
        <f t="shared" si="70"/>
        <v>59.751526184819667</v>
      </c>
      <c r="L147" s="51">
        <v>5327591</v>
      </c>
      <c r="M147" s="152">
        <f t="shared" si="71"/>
        <v>99.167786609087358</v>
      </c>
      <c r="N147" s="169"/>
      <c r="O147" s="152">
        <f t="shared" si="72"/>
        <v>70.286203145728905</v>
      </c>
      <c r="P147" s="51">
        <v>7862210</v>
      </c>
      <c r="Q147" s="152">
        <f t="shared" si="73"/>
        <v>146.3471883550807</v>
      </c>
      <c r="R147" s="169"/>
      <c r="S147" s="152">
        <f t="shared" si="74"/>
        <v>56.437952297667614</v>
      </c>
      <c r="T147" s="51">
        <v>4536651</v>
      </c>
      <c r="U147" s="152">
        <f t="shared" si="75"/>
        <v>84.445228300727806</v>
      </c>
      <c r="V147" s="169"/>
      <c r="W147" s="152">
        <f t="shared" si="76"/>
        <v>73.00659550972658</v>
      </c>
      <c r="X147" s="51">
        <v>107414</v>
      </c>
      <c r="Y147" s="152">
        <f t="shared" si="77"/>
        <v>1.9994043519535394</v>
      </c>
      <c r="Z147" s="169"/>
      <c r="AA147" s="152">
        <f t="shared" si="78"/>
        <v>105.65416911337364</v>
      </c>
      <c r="AB147" s="51">
        <f t="shared" si="79"/>
        <v>99653134</v>
      </c>
      <c r="AC147" s="51">
        <v>54959669</v>
      </c>
      <c r="AD147" s="158">
        <f t="shared" si="80"/>
        <v>55.150968959992767</v>
      </c>
      <c r="AE147" s="51">
        <v>16824981</v>
      </c>
      <c r="AF147" s="158">
        <f t="shared" si="81"/>
        <v>16.883544274683825</v>
      </c>
      <c r="AG147" s="51">
        <v>0</v>
      </c>
      <c r="AH147" s="158">
        <f t="shared" si="82"/>
        <v>0</v>
      </c>
      <c r="AI147" s="51">
        <v>4222412</v>
      </c>
      <c r="AJ147" s="51">
        <v>254</v>
      </c>
      <c r="AK147" s="51"/>
      <c r="AL147" s="196">
        <v>53723</v>
      </c>
      <c r="AM147" s="51">
        <f t="shared" si="83"/>
        <v>53723</v>
      </c>
      <c r="AN147" s="51">
        <f t="shared" si="84"/>
        <v>53723</v>
      </c>
      <c r="AO147" s="51">
        <f t="shared" si="85"/>
        <v>53723</v>
      </c>
      <c r="AP147" s="51">
        <f t="shared" si="86"/>
        <v>53723</v>
      </c>
      <c r="AQ147" s="51">
        <f t="shared" si="87"/>
        <v>53723</v>
      </c>
      <c r="AR147" s="51">
        <f t="shared" si="88"/>
        <v>53723</v>
      </c>
    </row>
    <row r="148" spans="1:44" x14ac:dyDescent="0.2">
      <c r="A148" s="114">
        <v>92</v>
      </c>
      <c r="B148" s="114"/>
      <c r="C148" s="114" t="s">
        <v>229</v>
      </c>
      <c r="D148" s="43">
        <v>0</v>
      </c>
      <c r="E148" s="151">
        <f t="shared" si="67"/>
        <v>0</v>
      </c>
      <c r="G148" s="151">
        <f t="shared" si="68"/>
        <v>0</v>
      </c>
      <c r="H148" s="43">
        <v>0</v>
      </c>
      <c r="I148" s="151">
        <f t="shared" si="69"/>
        <v>0</v>
      </c>
      <c r="K148" s="151">
        <f t="shared" si="70"/>
        <v>0</v>
      </c>
      <c r="L148" s="43">
        <v>0</v>
      </c>
      <c r="M148" s="151">
        <f t="shared" si="71"/>
        <v>0</v>
      </c>
      <c r="O148" s="151">
        <f t="shared" si="72"/>
        <v>0</v>
      </c>
      <c r="P148" s="43">
        <v>0</v>
      </c>
      <c r="Q148" s="151">
        <f t="shared" si="73"/>
        <v>0</v>
      </c>
      <c r="S148" s="151">
        <f t="shared" si="74"/>
        <v>0</v>
      </c>
      <c r="T148" s="43">
        <v>0</v>
      </c>
      <c r="U148" s="151">
        <f t="shared" si="75"/>
        <v>0</v>
      </c>
      <c r="W148" s="151">
        <f t="shared" si="76"/>
        <v>0</v>
      </c>
      <c r="X148" s="43">
        <v>0</v>
      </c>
      <c r="Y148" s="151">
        <f t="shared" si="77"/>
        <v>0</v>
      </c>
      <c r="AA148" s="151">
        <f t="shared" si="78"/>
        <v>0</v>
      </c>
      <c r="AB148" s="43">
        <f t="shared" si="79"/>
        <v>0</v>
      </c>
      <c r="AC148" s="43">
        <v>0</v>
      </c>
      <c r="AD148" s="160">
        <f t="shared" si="80"/>
        <v>0</v>
      </c>
      <c r="AE148" s="43">
        <v>0</v>
      </c>
      <c r="AF148" s="160">
        <f t="shared" si="81"/>
        <v>0</v>
      </c>
      <c r="AG148" s="43">
        <v>0</v>
      </c>
      <c r="AH148" s="160">
        <f t="shared" si="82"/>
        <v>0</v>
      </c>
      <c r="AI148" s="43">
        <v>0</v>
      </c>
      <c r="AJ148" s="43">
        <v>0</v>
      </c>
      <c r="AK148" s="43"/>
      <c r="AL148" s="195">
        <v>0</v>
      </c>
      <c r="AM148" s="43">
        <f t="shared" si="83"/>
        <v>0</v>
      </c>
      <c r="AN148" s="43">
        <f t="shared" si="84"/>
        <v>0</v>
      </c>
      <c r="AO148" s="43">
        <f t="shared" si="85"/>
        <v>0</v>
      </c>
      <c r="AP148" s="43">
        <f t="shared" si="86"/>
        <v>0</v>
      </c>
      <c r="AQ148" s="43">
        <f t="shared" si="87"/>
        <v>0</v>
      </c>
      <c r="AR148" s="43">
        <f t="shared" si="88"/>
        <v>0</v>
      </c>
    </row>
    <row r="149" spans="1:44" x14ac:dyDescent="0.2">
      <c r="A149" s="117">
        <v>93</v>
      </c>
      <c r="B149" s="117"/>
      <c r="C149" s="117" t="s">
        <v>231</v>
      </c>
      <c r="D149" s="51">
        <v>68294064</v>
      </c>
      <c r="E149" s="152">
        <f t="shared" si="67"/>
        <v>1922.9639307334928</v>
      </c>
      <c r="F149" s="169"/>
      <c r="G149" s="152">
        <f t="shared" si="68"/>
        <v>100.21542572181521</v>
      </c>
      <c r="H149" s="51">
        <v>2958382</v>
      </c>
      <c r="I149" s="152">
        <f t="shared" si="69"/>
        <v>83.299507250457552</v>
      </c>
      <c r="J149" s="169"/>
      <c r="K149" s="152">
        <f t="shared" si="70"/>
        <v>63.976565164672593</v>
      </c>
      <c r="L149" s="51">
        <v>3804837</v>
      </c>
      <c r="M149" s="152">
        <f t="shared" si="71"/>
        <v>107.13323947627762</v>
      </c>
      <c r="N149" s="169"/>
      <c r="O149" s="152">
        <f t="shared" si="72"/>
        <v>75.931800950366807</v>
      </c>
      <c r="P149" s="51">
        <v>8688150</v>
      </c>
      <c r="Q149" s="152">
        <f t="shared" si="73"/>
        <v>244.63325355483599</v>
      </c>
      <c r="R149" s="169"/>
      <c r="S149" s="152">
        <f t="shared" si="74"/>
        <v>94.341408603301943</v>
      </c>
      <c r="T149" s="51">
        <v>3861782</v>
      </c>
      <c r="U149" s="152">
        <f t="shared" si="75"/>
        <v>108.7366464873997</v>
      </c>
      <c r="V149" s="169"/>
      <c r="W149" s="152">
        <f t="shared" si="76"/>
        <v>94.00758961677532</v>
      </c>
      <c r="X149" s="51">
        <v>51708</v>
      </c>
      <c r="Y149" s="152">
        <f t="shared" si="77"/>
        <v>1.4559481909052514</v>
      </c>
      <c r="Z149" s="169"/>
      <c r="AA149" s="152">
        <f t="shared" si="78"/>
        <v>76.936411702773157</v>
      </c>
      <c r="AB149" s="51">
        <f t="shared" si="79"/>
        <v>87658923</v>
      </c>
      <c r="AC149" s="51">
        <v>55876570</v>
      </c>
      <c r="AD149" s="158">
        <f t="shared" si="80"/>
        <v>63.74316280385969</v>
      </c>
      <c r="AE149" s="51">
        <v>20486364</v>
      </c>
      <c r="AF149" s="158">
        <f t="shared" si="81"/>
        <v>23.370540384120396</v>
      </c>
      <c r="AG149" s="51">
        <v>0</v>
      </c>
      <c r="AH149" s="158">
        <f t="shared" si="82"/>
        <v>0</v>
      </c>
      <c r="AI149" s="51">
        <v>3306924</v>
      </c>
      <c r="AJ149" s="51">
        <v>0</v>
      </c>
      <c r="AK149" s="51"/>
      <c r="AL149" s="196">
        <v>35515</v>
      </c>
      <c r="AM149" s="51">
        <f t="shared" si="83"/>
        <v>35515</v>
      </c>
      <c r="AN149" s="51">
        <f t="shared" si="84"/>
        <v>35515</v>
      </c>
      <c r="AO149" s="51">
        <f t="shared" si="85"/>
        <v>35515</v>
      </c>
      <c r="AP149" s="51">
        <f t="shared" si="86"/>
        <v>35515</v>
      </c>
      <c r="AQ149" s="51">
        <f t="shared" si="87"/>
        <v>35515</v>
      </c>
      <c r="AR149" s="51">
        <f t="shared" si="88"/>
        <v>35515</v>
      </c>
    </row>
    <row r="150" spans="1:44" x14ac:dyDescent="0.2">
      <c r="A150" s="114">
        <v>94</v>
      </c>
      <c r="B150" s="114"/>
      <c r="C150" s="114" t="s">
        <v>233</v>
      </c>
      <c r="D150" s="43">
        <v>41097357</v>
      </c>
      <c r="E150" s="151">
        <f t="shared" si="67"/>
        <v>1470.862066497262</v>
      </c>
      <c r="G150" s="151">
        <f t="shared" si="68"/>
        <v>76.654099339173129</v>
      </c>
      <c r="H150" s="43">
        <v>1599903</v>
      </c>
      <c r="I150" s="151">
        <f t="shared" si="69"/>
        <v>57.260047958197632</v>
      </c>
      <c r="K150" s="151">
        <f t="shared" si="70"/>
        <v>43.977465298989351</v>
      </c>
      <c r="L150" s="43">
        <v>3134404</v>
      </c>
      <c r="M150" s="151">
        <f t="shared" si="71"/>
        <v>112.1793779750188</v>
      </c>
      <c r="O150" s="151">
        <f t="shared" si="72"/>
        <v>79.508304245959209</v>
      </c>
      <c r="P150" s="43">
        <v>5644161</v>
      </c>
      <c r="Q150" s="151">
        <f t="shared" si="73"/>
        <v>202.00282738627823</v>
      </c>
      <c r="S150" s="151">
        <f t="shared" si="74"/>
        <v>77.901229700153394</v>
      </c>
      <c r="T150" s="43">
        <v>2774741</v>
      </c>
      <c r="U150" s="151">
        <f t="shared" si="75"/>
        <v>99.307147203034972</v>
      </c>
      <c r="W150" s="151">
        <f t="shared" si="76"/>
        <v>85.855374814758648</v>
      </c>
      <c r="X150" s="43">
        <v>47215</v>
      </c>
      <c r="Y150" s="151">
        <f t="shared" si="77"/>
        <v>1.6898106724884578</v>
      </c>
      <c r="AA150" s="151">
        <f t="shared" si="78"/>
        <v>89.294365287461304</v>
      </c>
      <c r="AB150" s="43">
        <f t="shared" si="79"/>
        <v>54297781</v>
      </c>
      <c r="AC150" s="43">
        <v>33867288</v>
      </c>
      <c r="AD150" s="160">
        <f t="shared" si="80"/>
        <v>62.373245050290357</v>
      </c>
      <c r="AE150" s="43">
        <v>10383551</v>
      </c>
      <c r="AF150" s="160">
        <f t="shared" si="81"/>
        <v>19.123343180451517</v>
      </c>
      <c r="AG150" s="43">
        <v>0</v>
      </c>
      <c r="AH150" s="160">
        <f t="shared" si="82"/>
        <v>0</v>
      </c>
      <c r="AI150" s="43">
        <v>2727832</v>
      </c>
      <c r="AJ150" s="43">
        <v>50</v>
      </c>
      <c r="AK150" s="43"/>
      <c r="AL150" s="195">
        <v>27941</v>
      </c>
      <c r="AM150" s="43">
        <f t="shared" si="83"/>
        <v>27941</v>
      </c>
      <c r="AN150" s="43">
        <f t="shared" si="84"/>
        <v>27941</v>
      </c>
      <c r="AO150" s="43">
        <f t="shared" si="85"/>
        <v>27941</v>
      </c>
      <c r="AP150" s="43">
        <f t="shared" si="86"/>
        <v>27941</v>
      </c>
      <c r="AQ150" s="43">
        <f t="shared" si="87"/>
        <v>27941</v>
      </c>
      <c r="AR150" s="43">
        <f t="shared" si="88"/>
        <v>27941</v>
      </c>
    </row>
    <row r="151" spans="1:44" x14ac:dyDescent="0.2">
      <c r="A151" s="117">
        <v>95</v>
      </c>
      <c r="B151" s="117"/>
      <c r="C151" s="117" t="s">
        <v>235</v>
      </c>
      <c r="D151" s="111">
        <v>130512341</v>
      </c>
      <c r="E151" s="152">
        <f t="shared" si="67"/>
        <v>1825.5772195101481</v>
      </c>
      <c r="F151" s="169"/>
      <c r="G151" s="152">
        <f t="shared" si="68"/>
        <v>95.140109139474404</v>
      </c>
      <c r="H151" s="111">
        <v>10936654</v>
      </c>
      <c r="I151" s="152">
        <f t="shared" si="69"/>
        <v>152.97945195898785</v>
      </c>
      <c r="J151" s="169"/>
      <c r="K151" s="152">
        <f t="shared" si="70"/>
        <v>117.49289041630348</v>
      </c>
      <c r="L151" s="111">
        <v>8477359</v>
      </c>
      <c r="M151" s="152">
        <f t="shared" si="71"/>
        <v>118.57938761522429</v>
      </c>
      <c r="N151" s="169"/>
      <c r="O151" s="152">
        <f t="shared" si="72"/>
        <v>84.044377834848689</v>
      </c>
      <c r="P151" s="111">
        <v>15948585</v>
      </c>
      <c r="Q151" s="152">
        <f t="shared" si="73"/>
        <v>223.08521352338056</v>
      </c>
      <c r="R151" s="169"/>
      <c r="S151" s="152">
        <f t="shared" si="74"/>
        <v>86.031530777341686</v>
      </c>
      <c r="T151" s="111">
        <v>9589158</v>
      </c>
      <c r="U151" s="152">
        <f t="shared" si="75"/>
        <v>134.13098152214965</v>
      </c>
      <c r="V151" s="169"/>
      <c r="W151" s="152">
        <f t="shared" si="76"/>
        <v>115.96210360681553</v>
      </c>
      <c r="X151" s="111">
        <v>0</v>
      </c>
      <c r="Y151" s="152">
        <f t="shared" si="77"/>
        <v>0</v>
      </c>
      <c r="Z151" s="169"/>
      <c r="AA151" s="152">
        <f t="shared" si="78"/>
        <v>0</v>
      </c>
      <c r="AB151" s="111">
        <f t="shared" si="79"/>
        <v>175464097</v>
      </c>
      <c r="AC151" s="111">
        <v>90111077</v>
      </c>
      <c r="AD151" s="158">
        <f t="shared" si="80"/>
        <v>51.355849168391408</v>
      </c>
      <c r="AE151" s="111">
        <v>13488191</v>
      </c>
      <c r="AF151" s="158">
        <f t="shared" si="81"/>
        <v>7.6871515202337939</v>
      </c>
      <c r="AG151" s="111">
        <v>12688175</v>
      </c>
      <c r="AH151" s="158">
        <f t="shared" si="82"/>
        <v>7.2312086728488962</v>
      </c>
      <c r="AI151" s="111">
        <v>3512187</v>
      </c>
      <c r="AJ151" s="111">
        <v>14303</v>
      </c>
      <c r="AK151" s="111"/>
      <c r="AL151" s="196">
        <v>71491</v>
      </c>
      <c r="AM151" s="111">
        <f t="shared" si="83"/>
        <v>71491</v>
      </c>
      <c r="AN151" s="111">
        <f t="shared" si="84"/>
        <v>71491</v>
      </c>
      <c r="AO151" s="111">
        <f t="shared" si="85"/>
        <v>71491</v>
      </c>
      <c r="AP151" s="111">
        <f t="shared" si="86"/>
        <v>71491</v>
      </c>
      <c r="AQ151" s="111">
        <f t="shared" si="87"/>
        <v>71491</v>
      </c>
      <c r="AR151" s="111">
        <f t="shared" si="88"/>
        <v>0</v>
      </c>
    </row>
    <row r="152" spans="1:44" ht="13.5" thickBot="1" x14ac:dyDescent="0.25">
      <c r="A152" s="125">
        <f>A151</f>
        <v>95</v>
      </c>
      <c r="B152" s="125"/>
      <c r="C152" s="230" t="s">
        <v>255</v>
      </c>
      <c r="D152" s="161">
        <f>SUM(D57:D151)</f>
        <v>11241087248</v>
      </c>
      <c r="E152" s="162">
        <f>IFERROR(IF(D152=0,0,IF(ISNONTEXT(F152),D152/$AL152,D152/AM152)),0)</f>
        <v>1918.830276759375</v>
      </c>
      <c r="F152" s="172"/>
      <c r="G152" s="163">
        <f t="shared" si="68"/>
        <v>100</v>
      </c>
      <c r="H152" s="161">
        <f>SUM(H57:H151)</f>
        <v>762769412</v>
      </c>
      <c r="I152" s="162">
        <f>IFERROR(IF(H152=0,0,IF(ISNONTEXT(J152),H152/$AL152,H152/AN152)),0)</f>
        <v>130.20315647776437</v>
      </c>
      <c r="J152" s="172"/>
      <c r="K152" s="163">
        <f t="shared" si="70"/>
        <v>100</v>
      </c>
      <c r="L152" s="161">
        <f>SUM(L57:L151)</f>
        <v>826556019</v>
      </c>
      <c r="M152" s="162">
        <f>IFERROR(IF(L152=0,0,IF(ISNONTEXT(N152),L152/$AL152,L152/AO152)),0)</f>
        <v>141.09139798528653</v>
      </c>
      <c r="N152" s="172"/>
      <c r="O152" s="163">
        <f t="shared" si="72"/>
        <v>100</v>
      </c>
      <c r="P152" s="161">
        <f>SUM(P57:P151)</f>
        <v>1519094849</v>
      </c>
      <c r="Q152" s="162">
        <f>IFERROR(IF(P152=0,0,IF(ISNONTEXT(R152),P152/$AL152,P152/AP152)),0)</f>
        <v>259.30633978924271</v>
      </c>
      <c r="R152" s="172"/>
      <c r="S152" s="163">
        <f t="shared" si="74"/>
        <v>100</v>
      </c>
      <c r="T152" s="161">
        <f>SUM(T57:T151)</f>
        <v>677617750</v>
      </c>
      <c r="U152" s="162">
        <f>IFERROR(IF(T152=0,0,IF(ISNONTEXT(V152),T152/$AL152,T152/AQ152)),0)</f>
        <v>115.66794439754045</v>
      </c>
      <c r="V152" s="172"/>
      <c r="W152" s="163">
        <f t="shared" si="76"/>
        <v>100</v>
      </c>
      <c r="X152" s="161">
        <f>SUM(X57:X151)</f>
        <v>4662866</v>
      </c>
      <c r="Y152" s="162">
        <f>IF(X152=0,0,IF(ISNONTEXT(Z152),X152/$AL152,X152/AR152))</f>
        <v>1.8924045957978726</v>
      </c>
      <c r="Z152" s="172" t="s">
        <v>352</v>
      </c>
      <c r="AA152" s="163">
        <f t="shared" si="78"/>
        <v>100</v>
      </c>
      <c r="AB152" s="161">
        <f>SUM(AB57:AB151)</f>
        <v>15031788144</v>
      </c>
      <c r="AC152" s="161">
        <f>SUM(AC57:AC151)</f>
        <v>6048445762</v>
      </c>
      <c r="AD152" s="163">
        <f t="shared" si="80"/>
        <v>40.237699627334507</v>
      </c>
      <c r="AE152" s="161">
        <f>SUM(AE57:AE151)</f>
        <v>1186204327</v>
      </c>
      <c r="AF152" s="163">
        <f t="shared" si="81"/>
        <v>7.8913055162600747</v>
      </c>
      <c r="AG152" s="161">
        <f>SUM(AG57:AG151)</f>
        <v>88221214</v>
      </c>
      <c r="AH152" s="163">
        <f t="shared" si="82"/>
        <v>0.58689766749549255</v>
      </c>
      <c r="AI152" s="161">
        <f>SUM(AI57:AI151)</f>
        <v>252898837</v>
      </c>
      <c r="AJ152" s="161">
        <f>SUM(AJ57:AJ151)</f>
        <v>434806</v>
      </c>
      <c r="AK152" s="200"/>
      <c r="AL152" s="201">
        <f t="shared" ref="AL152:AR152" si="89">SUM(AL57:AL151)</f>
        <v>5858302</v>
      </c>
      <c r="AM152" s="202">
        <f t="shared" si="89"/>
        <v>5858302</v>
      </c>
      <c r="AN152" s="202">
        <f t="shared" si="89"/>
        <v>5858302</v>
      </c>
      <c r="AO152" s="202">
        <f t="shared" si="89"/>
        <v>5858302</v>
      </c>
      <c r="AP152" s="202">
        <f t="shared" si="89"/>
        <v>5858302</v>
      </c>
      <c r="AQ152" s="202">
        <f t="shared" si="89"/>
        <v>5858302</v>
      </c>
      <c r="AR152" s="202">
        <f t="shared" si="89"/>
        <v>2463990</v>
      </c>
    </row>
    <row r="153" spans="1:44" ht="13.5" thickBot="1" x14ac:dyDescent="0.25"/>
    <row r="154" spans="1:44" x14ac:dyDescent="0.2">
      <c r="A154" s="223" t="s">
        <v>501</v>
      </c>
      <c r="B154" s="224"/>
      <c r="C154" s="224"/>
      <c r="D154" s="224"/>
      <c r="E154" s="224"/>
      <c r="F154" s="225"/>
      <c r="G154" s="224"/>
      <c r="H154" s="224"/>
      <c r="I154" s="224"/>
      <c r="J154" s="225"/>
      <c r="K154" s="224"/>
      <c r="L154" s="224"/>
      <c r="M154" s="224"/>
      <c r="N154" s="225"/>
      <c r="O154" s="224"/>
      <c r="P154" s="224"/>
      <c r="Q154" s="224"/>
      <c r="R154" s="225"/>
      <c r="S154" s="226"/>
    </row>
    <row r="155" spans="1:44" ht="59.25" customHeight="1" thickBot="1" x14ac:dyDescent="0.25">
      <c r="A155" s="424" t="s">
        <v>388</v>
      </c>
      <c r="B155" s="425"/>
      <c r="C155" s="425"/>
      <c r="D155" s="425"/>
      <c r="E155" s="425"/>
      <c r="F155" s="425"/>
      <c r="G155" s="425"/>
      <c r="H155" s="425"/>
      <c r="I155" s="425"/>
      <c r="J155" s="425"/>
      <c r="K155" s="425"/>
      <c r="L155" s="425"/>
      <c r="M155" s="425"/>
      <c r="N155" s="425"/>
      <c r="O155" s="425"/>
      <c r="P155" s="425"/>
      <c r="Q155" s="425"/>
      <c r="R155" s="425"/>
      <c r="S155" s="426"/>
    </row>
    <row r="158" spans="1:44" s="353" customFormat="1" ht="15.75" x14ac:dyDescent="0.25">
      <c r="A158" s="319" t="str">
        <f>A1</f>
        <v>COMPARATIVE REPORT</v>
      </c>
      <c r="B158" s="319"/>
      <c r="C158" s="319"/>
      <c r="D158" s="319"/>
      <c r="E158" s="319"/>
      <c r="F158" s="319"/>
      <c r="G158" s="319"/>
      <c r="H158" s="319"/>
      <c r="I158" s="319"/>
      <c r="J158" s="319"/>
      <c r="K158" s="319"/>
      <c r="L158" s="319"/>
      <c r="M158" s="319"/>
      <c r="N158" s="319"/>
      <c r="O158" s="319"/>
      <c r="P158" s="319"/>
      <c r="Q158" s="319"/>
      <c r="R158" s="319"/>
      <c r="S158" s="319"/>
      <c r="T158" s="319"/>
      <c r="U158" s="319"/>
      <c r="V158" s="319"/>
      <c r="W158" s="319"/>
      <c r="X158" s="319"/>
      <c r="Y158" s="319"/>
      <c r="Z158" s="319"/>
      <c r="AA158" s="319"/>
      <c r="AB158" s="319"/>
      <c r="AC158" s="319"/>
      <c r="AD158" s="319"/>
      <c r="AE158" s="319"/>
      <c r="AF158" s="319"/>
      <c r="AG158" s="319"/>
      <c r="AH158" s="319"/>
      <c r="AI158" s="319"/>
    </row>
    <row r="159" spans="1:44" s="353" customFormat="1" ht="15.75" x14ac:dyDescent="0.25">
      <c r="A159" s="321" t="str">
        <f>A2</f>
        <v>EXHIBIT C6: EDUCATION EXPENDITURES BY ACTIVITY</v>
      </c>
      <c r="B159" s="321"/>
      <c r="C159" s="321"/>
      <c r="D159" s="321"/>
      <c r="E159" s="321"/>
      <c r="F159" s="321"/>
      <c r="G159" s="321"/>
      <c r="H159" s="321"/>
      <c r="I159" s="321"/>
      <c r="J159" s="321"/>
      <c r="K159" s="321"/>
      <c r="L159" s="321"/>
      <c r="M159" s="321"/>
      <c r="N159" s="321"/>
      <c r="O159" s="321"/>
      <c r="P159" s="321"/>
      <c r="Q159" s="321"/>
      <c r="R159" s="321"/>
      <c r="S159" s="321"/>
      <c r="T159" s="321"/>
      <c r="U159" s="321"/>
      <c r="V159" s="321"/>
      <c r="W159" s="321"/>
      <c r="X159" s="321"/>
      <c r="Y159" s="321"/>
      <c r="Z159" s="321"/>
      <c r="AA159" s="321"/>
      <c r="AB159" s="321"/>
      <c r="AC159" s="321"/>
      <c r="AD159" s="321"/>
      <c r="AE159" s="321"/>
      <c r="AF159" s="321"/>
      <c r="AG159" s="321"/>
      <c r="AH159" s="321"/>
      <c r="AI159" s="321"/>
    </row>
    <row r="160" spans="1:44" s="353" customFormat="1" ht="15.75" x14ac:dyDescent="0.25">
      <c r="A160" s="321" t="str">
        <f>A3</f>
        <v>FOR THE YEAR ENDED JUNE 30, 2023</v>
      </c>
      <c r="B160" s="321"/>
      <c r="C160" s="321"/>
      <c r="D160" s="321"/>
      <c r="E160" s="321"/>
      <c r="F160" s="321"/>
      <c r="G160" s="321"/>
      <c r="H160" s="321"/>
      <c r="I160" s="321"/>
      <c r="J160" s="321"/>
      <c r="K160" s="321"/>
      <c r="L160" s="321"/>
      <c r="M160" s="321"/>
      <c r="N160" s="321"/>
      <c r="O160" s="321"/>
      <c r="P160" s="321"/>
      <c r="Q160" s="321"/>
      <c r="R160" s="321"/>
      <c r="S160" s="321"/>
      <c r="T160" s="321"/>
      <c r="U160" s="321"/>
      <c r="V160" s="321"/>
      <c r="W160" s="321"/>
      <c r="X160" s="321"/>
      <c r="Y160" s="321"/>
      <c r="Z160" s="321"/>
      <c r="AA160" s="321"/>
      <c r="AB160" s="321"/>
      <c r="AC160" s="321"/>
      <c r="AD160" s="321"/>
      <c r="AE160" s="321"/>
      <c r="AF160" s="321"/>
      <c r="AG160" s="321"/>
      <c r="AH160" s="321"/>
      <c r="AI160" s="321"/>
    </row>
    <row r="161" spans="1:44" ht="13.5" thickBot="1" x14ac:dyDescent="0.25"/>
    <row r="162" spans="1:44" ht="15" x14ac:dyDescent="0.2">
      <c r="G162" s="75"/>
      <c r="K162" s="75"/>
      <c r="O162" s="75"/>
      <c r="S162" s="75"/>
      <c r="W162" s="75"/>
      <c r="AA162" s="75"/>
      <c r="AB162" s="75"/>
      <c r="AC162" s="439" t="s">
        <v>346</v>
      </c>
      <c r="AD162" s="440"/>
      <c r="AE162" s="440"/>
      <c r="AF162" s="440"/>
      <c r="AG162" s="440"/>
      <c r="AH162" s="440"/>
      <c r="AI162" s="441"/>
      <c r="AJ162" s="193" t="s">
        <v>378</v>
      </c>
    </row>
    <row r="163" spans="1:44" ht="75.75" thickBot="1" x14ac:dyDescent="0.3">
      <c r="A163" s="218" t="s">
        <v>1</v>
      </c>
      <c r="B163" s="216"/>
      <c r="C163" s="217" t="s">
        <v>342</v>
      </c>
      <c r="D163" s="142" t="s">
        <v>379</v>
      </c>
      <c r="E163" s="142" t="s">
        <v>362</v>
      </c>
      <c r="F163" s="219"/>
      <c r="G163" s="142" t="s">
        <v>363</v>
      </c>
      <c r="H163" s="142" t="s">
        <v>380</v>
      </c>
      <c r="I163" s="142" t="s">
        <v>362</v>
      </c>
      <c r="J163" s="219"/>
      <c r="K163" s="142" t="s">
        <v>363</v>
      </c>
      <c r="L163" s="142" t="s">
        <v>381</v>
      </c>
      <c r="M163" s="142" t="s">
        <v>362</v>
      </c>
      <c r="N163" s="219"/>
      <c r="O163" s="142" t="s">
        <v>363</v>
      </c>
      <c r="P163" s="142" t="s">
        <v>382</v>
      </c>
      <c r="Q163" s="142" t="s">
        <v>362</v>
      </c>
      <c r="R163" s="219"/>
      <c r="S163" s="142" t="s">
        <v>363</v>
      </c>
      <c r="T163" s="142" t="s">
        <v>385</v>
      </c>
      <c r="U163" s="142" t="s">
        <v>362</v>
      </c>
      <c r="V163" s="219"/>
      <c r="W163" s="142" t="s">
        <v>363</v>
      </c>
      <c r="X163" s="142" t="s">
        <v>386</v>
      </c>
      <c r="Y163" s="142" t="s">
        <v>362</v>
      </c>
      <c r="Z163" s="219"/>
      <c r="AA163" s="142" t="s">
        <v>363</v>
      </c>
      <c r="AB163" s="142" t="s">
        <v>255</v>
      </c>
      <c r="AC163" s="142" t="s">
        <v>349</v>
      </c>
      <c r="AD163" s="142" t="s">
        <v>364</v>
      </c>
      <c r="AE163" s="142" t="s">
        <v>368</v>
      </c>
      <c r="AF163" s="142" t="s">
        <v>364</v>
      </c>
      <c r="AG163" s="142" t="s">
        <v>369</v>
      </c>
      <c r="AH163" s="142" t="s">
        <v>364</v>
      </c>
      <c r="AI163" s="142" t="s">
        <v>353</v>
      </c>
      <c r="AJ163" s="142" t="s">
        <v>384</v>
      </c>
      <c r="AK163" s="190"/>
      <c r="AL163" s="190" t="s">
        <v>253</v>
      </c>
      <c r="AM163" s="191" t="s">
        <v>354</v>
      </c>
      <c r="AN163" s="191" t="s">
        <v>354</v>
      </c>
      <c r="AO163" s="191" t="s">
        <v>354</v>
      </c>
      <c r="AP163" s="191" t="s">
        <v>354</v>
      </c>
      <c r="AQ163" s="191" t="s">
        <v>354</v>
      </c>
      <c r="AR163" s="191" t="s">
        <v>354</v>
      </c>
    </row>
    <row r="164" spans="1:44" x14ac:dyDescent="0.2">
      <c r="A164" s="143">
        <v>1</v>
      </c>
      <c r="B164" s="204"/>
      <c r="C164" s="143" t="s">
        <v>262</v>
      </c>
      <c r="D164" s="148">
        <v>0</v>
      </c>
      <c r="E164" s="159">
        <f t="shared" ref="E164:E200" si="90">IFERROR((D164/$AL164),0)</f>
        <v>0</v>
      </c>
      <c r="F164" s="171"/>
      <c r="G164" s="149">
        <f t="shared" ref="G164:G201" si="91">IF(E$201,E164/E$201*100,0)</f>
        <v>0</v>
      </c>
      <c r="H164" s="148">
        <v>0</v>
      </c>
      <c r="I164" s="159">
        <f t="shared" ref="I164:I200" si="92">IFERROR((H164/$AL164),0)</f>
        <v>0</v>
      </c>
      <c r="J164" s="171"/>
      <c r="K164" s="149">
        <f t="shared" ref="K164:K201" si="93">IF(I$201,I164/I$201*100,0)</f>
        <v>0</v>
      </c>
      <c r="L164" s="148">
        <v>0</v>
      </c>
      <c r="M164" s="159">
        <f t="shared" ref="M164:M200" si="94">IFERROR((L164/$AL164),0)</f>
        <v>0</v>
      </c>
      <c r="N164" s="171"/>
      <c r="O164" s="149">
        <f t="shared" ref="O164:O201" si="95">IF(M$201,M164/M$201*100,0)</f>
        <v>0</v>
      </c>
      <c r="P164" s="148">
        <v>0</v>
      </c>
      <c r="Q164" s="159">
        <f t="shared" ref="Q164:Q200" si="96">IFERROR((P164/$AL164),0)</f>
        <v>0</v>
      </c>
      <c r="R164" s="171"/>
      <c r="S164" s="149">
        <f t="shared" ref="S164:S201" si="97">IF(Q$201,Q164/Q$201*100,0)</f>
        <v>0</v>
      </c>
      <c r="T164" s="148">
        <v>0</v>
      </c>
      <c r="U164" s="159">
        <f t="shared" ref="U164:U200" si="98">IFERROR((T164/$AL164),0)</f>
        <v>0</v>
      </c>
      <c r="V164" s="171"/>
      <c r="W164" s="149">
        <f t="shared" ref="W164:W201" si="99">IF(U$201,U164/U$201*100,0)</f>
        <v>0</v>
      </c>
      <c r="X164" s="148">
        <v>0</v>
      </c>
      <c r="Y164" s="159">
        <f t="shared" ref="Y164:Y200" si="100">IFERROR((X164/$AL164),0)</f>
        <v>0</v>
      </c>
      <c r="Z164" s="171"/>
      <c r="AA164" s="149">
        <f t="shared" ref="AA164:AA201" si="101">IF(Y$201,Y164/Y$201*100,0)</f>
        <v>0</v>
      </c>
      <c r="AB164" s="148">
        <f t="shared" ref="AB164:AB200" si="102">(D164+H164+L164+P164+T164+X164)</f>
        <v>0</v>
      </c>
      <c r="AC164" s="148">
        <v>0</v>
      </c>
      <c r="AD164" s="149">
        <f t="shared" ref="AD164:AD203" si="103">IF($AB164,AC164/$AB164*100,0)</f>
        <v>0</v>
      </c>
      <c r="AE164" s="148">
        <v>0</v>
      </c>
      <c r="AF164" s="149">
        <f t="shared" ref="AF164:AF203" si="104">IF($AB164,AE164/$AB164*100,0)</f>
        <v>0</v>
      </c>
      <c r="AG164" s="148">
        <v>0</v>
      </c>
      <c r="AH164" s="149">
        <f t="shared" ref="AH164:AH203" si="105">IF($AB164,AG164/$AB164*100,0)</f>
        <v>0</v>
      </c>
      <c r="AI164" s="148">
        <v>0</v>
      </c>
      <c r="AJ164" s="148">
        <v>0</v>
      </c>
      <c r="AK164" s="148"/>
      <c r="AL164" s="194">
        <v>8376</v>
      </c>
      <c r="AM164" s="150">
        <f t="shared" ref="AM164:AM200" si="106">IF(D164,AL164,0)</f>
        <v>0</v>
      </c>
      <c r="AN164" s="150">
        <f t="shared" ref="AN164:AN200" si="107">IF(H164,AL164,0)</f>
        <v>0</v>
      </c>
      <c r="AO164" s="150">
        <f t="shared" ref="AO164:AO200" si="108">IF(L164,AL164,0)</f>
        <v>0</v>
      </c>
      <c r="AP164" s="150">
        <f t="shared" ref="AP164:AP200" si="109">IF(P164,AL164,0)</f>
        <v>0</v>
      </c>
      <c r="AQ164" s="150">
        <f t="shared" ref="AQ164:AQ200" si="110">IF(T164,AL164,0)</f>
        <v>0</v>
      </c>
      <c r="AR164" s="150">
        <f t="shared" ref="AR164:AR200" si="111">IF(X164,AL164,0)</f>
        <v>0</v>
      </c>
    </row>
    <row r="165" spans="1:44" x14ac:dyDescent="0.2">
      <c r="A165" s="114">
        <v>2</v>
      </c>
      <c r="B165" s="165"/>
      <c r="C165" s="114" t="s">
        <v>263</v>
      </c>
      <c r="D165" s="43">
        <v>0</v>
      </c>
      <c r="E165" s="151">
        <f t="shared" si="90"/>
        <v>0</v>
      </c>
      <c r="G165" s="151">
        <f t="shared" si="91"/>
        <v>0</v>
      </c>
      <c r="H165" s="43">
        <v>0</v>
      </c>
      <c r="I165" s="151">
        <f t="shared" si="92"/>
        <v>0</v>
      </c>
      <c r="K165" s="151">
        <f t="shared" si="93"/>
        <v>0</v>
      </c>
      <c r="L165" s="43">
        <v>0</v>
      </c>
      <c r="M165" s="151">
        <f t="shared" si="94"/>
        <v>0</v>
      </c>
      <c r="O165" s="151">
        <f t="shared" si="95"/>
        <v>0</v>
      </c>
      <c r="P165" s="43">
        <v>0</v>
      </c>
      <c r="Q165" s="151">
        <f t="shared" si="96"/>
        <v>0</v>
      </c>
      <c r="S165" s="151">
        <f t="shared" si="97"/>
        <v>0</v>
      </c>
      <c r="T165" s="43">
        <v>0</v>
      </c>
      <c r="U165" s="151">
        <f t="shared" si="98"/>
        <v>0</v>
      </c>
      <c r="W165" s="151">
        <f t="shared" si="99"/>
        <v>0</v>
      </c>
      <c r="X165" s="43">
        <v>0</v>
      </c>
      <c r="Y165" s="151">
        <f t="shared" si="100"/>
        <v>0</v>
      </c>
      <c r="AA165" s="151">
        <f t="shared" si="101"/>
        <v>0</v>
      </c>
      <c r="AB165" s="43">
        <f t="shared" si="102"/>
        <v>0</v>
      </c>
      <c r="AC165" s="43">
        <v>0</v>
      </c>
      <c r="AD165" s="151">
        <f t="shared" si="103"/>
        <v>0</v>
      </c>
      <c r="AE165" s="43">
        <v>0</v>
      </c>
      <c r="AF165" s="151">
        <f t="shared" si="104"/>
        <v>0</v>
      </c>
      <c r="AG165" s="43">
        <v>0</v>
      </c>
      <c r="AH165" s="151">
        <f t="shared" si="105"/>
        <v>0</v>
      </c>
      <c r="AI165" s="43">
        <v>0</v>
      </c>
      <c r="AJ165" s="43">
        <v>0</v>
      </c>
      <c r="AK165" s="43"/>
      <c r="AL165" s="195">
        <v>7565</v>
      </c>
      <c r="AM165" s="43">
        <f t="shared" si="106"/>
        <v>0</v>
      </c>
      <c r="AN165" s="43">
        <f t="shared" si="107"/>
        <v>0</v>
      </c>
      <c r="AO165" s="43">
        <f t="shared" si="108"/>
        <v>0</v>
      </c>
      <c r="AP165" s="43">
        <f t="shared" si="109"/>
        <v>0</v>
      </c>
      <c r="AQ165" s="43">
        <f t="shared" si="110"/>
        <v>0</v>
      </c>
      <c r="AR165" s="43">
        <f t="shared" si="111"/>
        <v>0</v>
      </c>
    </row>
    <row r="166" spans="1:44" x14ac:dyDescent="0.2">
      <c r="A166" s="117">
        <v>3</v>
      </c>
      <c r="B166" s="205"/>
      <c r="C166" s="117" t="s">
        <v>97</v>
      </c>
      <c r="D166" s="51">
        <v>0</v>
      </c>
      <c r="E166" s="152">
        <f t="shared" si="90"/>
        <v>0</v>
      </c>
      <c r="F166" s="169"/>
      <c r="G166" s="152">
        <f t="shared" si="91"/>
        <v>0</v>
      </c>
      <c r="H166" s="51">
        <v>0</v>
      </c>
      <c r="I166" s="152">
        <f t="shared" si="92"/>
        <v>0</v>
      </c>
      <c r="J166" s="169"/>
      <c r="K166" s="152">
        <f t="shared" si="93"/>
        <v>0</v>
      </c>
      <c r="L166" s="51">
        <v>0</v>
      </c>
      <c r="M166" s="152">
        <f t="shared" si="94"/>
        <v>0</v>
      </c>
      <c r="N166" s="169"/>
      <c r="O166" s="152">
        <f t="shared" si="95"/>
        <v>0</v>
      </c>
      <c r="P166" s="51">
        <v>0</v>
      </c>
      <c r="Q166" s="152">
        <f t="shared" si="96"/>
        <v>0</v>
      </c>
      <c r="R166" s="169"/>
      <c r="S166" s="152">
        <f t="shared" si="97"/>
        <v>0</v>
      </c>
      <c r="T166" s="51">
        <v>0</v>
      </c>
      <c r="U166" s="152">
        <f t="shared" si="98"/>
        <v>0</v>
      </c>
      <c r="V166" s="169"/>
      <c r="W166" s="152">
        <f t="shared" si="99"/>
        <v>0</v>
      </c>
      <c r="X166" s="51">
        <v>0</v>
      </c>
      <c r="Y166" s="152">
        <f t="shared" si="100"/>
        <v>0</v>
      </c>
      <c r="Z166" s="169"/>
      <c r="AA166" s="152">
        <f t="shared" si="101"/>
        <v>0</v>
      </c>
      <c r="AB166" s="51">
        <f t="shared" si="102"/>
        <v>0</v>
      </c>
      <c r="AC166" s="51">
        <v>0</v>
      </c>
      <c r="AD166" s="152">
        <f t="shared" si="103"/>
        <v>0</v>
      </c>
      <c r="AE166" s="51">
        <v>0</v>
      </c>
      <c r="AF166" s="152">
        <f t="shared" si="104"/>
        <v>0</v>
      </c>
      <c r="AG166" s="51">
        <v>0</v>
      </c>
      <c r="AH166" s="152">
        <f t="shared" si="105"/>
        <v>0</v>
      </c>
      <c r="AI166" s="51">
        <v>0</v>
      </c>
      <c r="AJ166" s="51">
        <v>0</v>
      </c>
      <c r="AK166" s="51"/>
      <c r="AL166" s="196">
        <v>6657</v>
      </c>
      <c r="AM166" s="51">
        <f t="shared" si="106"/>
        <v>0</v>
      </c>
      <c r="AN166" s="51">
        <f t="shared" si="107"/>
        <v>0</v>
      </c>
      <c r="AO166" s="51">
        <f t="shared" si="108"/>
        <v>0</v>
      </c>
      <c r="AP166" s="51">
        <f t="shared" si="109"/>
        <v>0</v>
      </c>
      <c r="AQ166" s="51">
        <f t="shared" si="110"/>
        <v>0</v>
      </c>
      <c r="AR166" s="51">
        <f t="shared" si="111"/>
        <v>0</v>
      </c>
    </row>
    <row r="167" spans="1:44" x14ac:dyDescent="0.2">
      <c r="A167" s="114">
        <v>4</v>
      </c>
      <c r="B167" s="165"/>
      <c r="C167" s="114" t="s">
        <v>264</v>
      </c>
      <c r="D167" s="43">
        <v>0</v>
      </c>
      <c r="E167" s="151">
        <f t="shared" si="90"/>
        <v>0</v>
      </c>
      <c r="G167" s="151">
        <f t="shared" si="91"/>
        <v>0</v>
      </c>
      <c r="H167" s="43">
        <v>0</v>
      </c>
      <c r="I167" s="151">
        <f t="shared" si="92"/>
        <v>0</v>
      </c>
      <c r="K167" s="151">
        <f t="shared" si="93"/>
        <v>0</v>
      </c>
      <c r="L167" s="43">
        <v>0</v>
      </c>
      <c r="M167" s="151">
        <f t="shared" si="94"/>
        <v>0</v>
      </c>
      <c r="O167" s="151">
        <f t="shared" si="95"/>
        <v>0</v>
      </c>
      <c r="P167" s="43">
        <v>0</v>
      </c>
      <c r="Q167" s="151">
        <f t="shared" si="96"/>
        <v>0</v>
      </c>
      <c r="S167" s="151">
        <f t="shared" si="97"/>
        <v>0</v>
      </c>
      <c r="T167" s="43">
        <v>0</v>
      </c>
      <c r="U167" s="151">
        <f t="shared" si="98"/>
        <v>0</v>
      </c>
      <c r="W167" s="151">
        <f t="shared" si="99"/>
        <v>0</v>
      </c>
      <c r="X167" s="43">
        <v>0</v>
      </c>
      <c r="Y167" s="151">
        <f t="shared" si="100"/>
        <v>0</v>
      </c>
      <c r="AA167" s="151">
        <f t="shared" si="101"/>
        <v>0</v>
      </c>
      <c r="AB167" s="43">
        <f t="shared" si="102"/>
        <v>0</v>
      </c>
      <c r="AC167" s="43">
        <v>0</v>
      </c>
      <c r="AD167" s="151">
        <f t="shared" si="103"/>
        <v>0</v>
      </c>
      <c r="AE167" s="43">
        <v>0</v>
      </c>
      <c r="AF167" s="151">
        <f t="shared" si="104"/>
        <v>0</v>
      </c>
      <c r="AG167" s="43">
        <v>0</v>
      </c>
      <c r="AH167" s="151">
        <f t="shared" si="105"/>
        <v>0</v>
      </c>
      <c r="AI167" s="43">
        <v>0</v>
      </c>
      <c r="AJ167" s="43">
        <v>0</v>
      </c>
      <c r="AK167" s="43"/>
      <c r="AL167" s="195">
        <v>4574</v>
      </c>
      <c r="AM167" s="43">
        <f t="shared" si="106"/>
        <v>0</v>
      </c>
      <c r="AN167" s="43">
        <f t="shared" si="107"/>
        <v>0</v>
      </c>
      <c r="AO167" s="43">
        <f t="shared" si="108"/>
        <v>0</v>
      </c>
      <c r="AP167" s="43">
        <f t="shared" si="109"/>
        <v>0</v>
      </c>
      <c r="AQ167" s="43">
        <f t="shared" si="110"/>
        <v>0</v>
      </c>
      <c r="AR167" s="43">
        <f t="shared" si="111"/>
        <v>0</v>
      </c>
    </row>
    <row r="168" spans="1:44" x14ac:dyDescent="0.2">
      <c r="A168" s="117">
        <v>5</v>
      </c>
      <c r="B168" s="205"/>
      <c r="C168" s="117" t="s">
        <v>265</v>
      </c>
      <c r="D168" s="51">
        <v>0</v>
      </c>
      <c r="E168" s="158">
        <f t="shared" si="90"/>
        <v>0</v>
      </c>
      <c r="F168" s="169"/>
      <c r="G168" s="158">
        <f t="shared" si="91"/>
        <v>0</v>
      </c>
      <c r="H168" s="51">
        <v>0</v>
      </c>
      <c r="I168" s="158">
        <f t="shared" si="92"/>
        <v>0</v>
      </c>
      <c r="J168" s="169"/>
      <c r="K168" s="158">
        <f t="shared" si="93"/>
        <v>0</v>
      </c>
      <c r="L168" s="51">
        <v>0</v>
      </c>
      <c r="M168" s="158">
        <f t="shared" si="94"/>
        <v>0</v>
      </c>
      <c r="N168" s="169"/>
      <c r="O168" s="158">
        <f t="shared" si="95"/>
        <v>0</v>
      </c>
      <c r="P168" s="51">
        <v>0</v>
      </c>
      <c r="Q168" s="158">
        <f t="shared" si="96"/>
        <v>0</v>
      </c>
      <c r="R168" s="169"/>
      <c r="S168" s="158">
        <f t="shared" si="97"/>
        <v>0</v>
      </c>
      <c r="T168" s="51">
        <v>0</v>
      </c>
      <c r="U168" s="158">
        <f t="shared" si="98"/>
        <v>0</v>
      </c>
      <c r="V168" s="169"/>
      <c r="W168" s="158">
        <f t="shared" si="99"/>
        <v>0</v>
      </c>
      <c r="X168" s="51">
        <v>0</v>
      </c>
      <c r="Y168" s="158">
        <f t="shared" si="100"/>
        <v>0</v>
      </c>
      <c r="Z168" s="169"/>
      <c r="AA168" s="158">
        <f t="shared" si="101"/>
        <v>0</v>
      </c>
      <c r="AB168" s="51">
        <f t="shared" si="102"/>
        <v>0</v>
      </c>
      <c r="AC168" s="51">
        <v>0</v>
      </c>
      <c r="AD168" s="158">
        <f t="shared" si="103"/>
        <v>0</v>
      </c>
      <c r="AE168" s="51">
        <v>0</v>
      </c>
      <c r="AF168" s="158">
        <f t="shared" si="104"/>
        <v>0</v>
      </c>
      <c r="AG168" s="51">
        <v>0</v>
      </c>
      <c r="AH168" s="158">
        <f t="shared" si="105"/>
        <v>0</v>
      </c>
      <c r="AI168" s="51">
        <v>0</v>
      </c>
      <c r="AJ168" s="51">
        <v>0</v>
      </c>
      <c r="AK168" s="51"/>
      <c r="AL168" s="196">
        <v>0</v>
      </c>
      <c r="AM168" s="51">
        <f t="shared" si="106"/>
        <v>0</v>
      </c>
      <c r="AN168" s="51">
        <f t="shared" si="107"/>
        <v>0</v>
      </c>
      <c r="AO168" s="51">
        <f t="shared" si="108"/>
        <v>0</v>
      </c>
      <c r="AP168" s="51">
        <f t="shared" si="109"/>
        <v>0</v>
      </c>
      <c r="AQ168" s="51">
        <f t="shared" si="110"/>
        <v>0</v>
      </c>
      <c r="AR168" s="51">
        <f t="shared" si="111"/>
        <v>0</v>
      </c>
    </row>
    <row r="169" spans="1:44" x14ac:dyDescent="0.2">
      <c r="A169" s="114">
        <v>6</v>
      </c>
      <c r="B169" s="165"/>
      <c r="C169" s="114" t="s">
        <v>266</v>
      </c>
      <c r="D169" s="43">
        <v>0</v>
      </c>
      <c r="E169" s="160">
        <f t="shared" si="90"/>
        <v>0</v>
      </c>
      <c r="G169" s="160">
        <f t="shared" si="91"/>
        <v>0</v>
      </c>
      <c r="H169" s="43">
        <v>0</v>
      </c>
      <c r="I169" s="160">
        <f t="shared" si="92"/>
        <v>0</v>
      </c>
      <c r="K169" s="160">
        <f t="shared" si="93"/>
        <v>0</v>
      </c>
      <c r="L169" s="43">
        <v>0</v>
      </c>
      <c r="M169" s="160">
        <f t="shared" si="94"/>
        <v>0</v>
      </c>
      <c r="O169" s="160">
        <f t="shared" si="95"/>
        <v>0</v>
      </c>
      <c r="P169" s="43">
        <v>0</v>
      </c>
      <c r="Q169" s="160">
        <f t="shared" si="96"/>
        <v>0</v>
      </c>
      <c r="S169" s="160">
        <f t="shared" si="97"/>
        <v>0</v>
      </c>
      <c r="T169" s="43">
        <v>0</v>
      </c>
      <c r="U169" s="160">
        <f t="shared" si="98"/>
        <v>0</v>
      </c>
      <c r="W169" s="160">
        <f t="shared" si="99"/>
        <v>0</v>
      </c>
      <c r="X169" s="43">
        <v>0</v>
      </c>
      <c r="Y169" s="160">
        <f t="shared" si="100"/>
        <v>0</v>
      </c>
      <c r="AA169" s="160">
        <f t="shared" si="101"/>
        <v>0</v>
      </c>
      <c r="AB169" s="43">
        <f t="shared" si="102"/>
        <v>0</v>
      </c>
      <c r="AC169" s="43">
        <v>0</v>
      </c>
      <c r="AD169" s="160">
        <f t="shared" si="103"/>
        <v>0</v>
      </c>
      <c r="AE169" s="43">
        <v>0</v>
      </c>
      <c r="AF169" s="160">
        <f t="shared" si="104"/>
        <v>0</v>
      </c>
      <c r="AG169" s="43">
        <v>0</v>
      </c>
      <c r="AH169" s="160">
        <f t="shared" si="105"/>
        <v>0</v>
      </c>
      <c r="AI169" s="43">
        <v>0</v>
      </c>
      <c r="AJ169" s="43">
        <v>0</v>
      </c>
      <c r="AK169" s="43"/>
      <c r="AL169" s="195">
        <v>44826</v>
      </c>
      <c r="AM169" s="43">
        <f t="shared" si="106"/>
        <v>0</v>
      </c>
      <c r="AN169" s="43">
        <f t="shared" si="107"/>
        <v>0</v>
      </c>
      <c r="AO169" s="43">
        <f t="shared" si="108"/>
        <v>0</v>
      </c>
      <c r="AP169" s="43">
        <f t="shared" si="109"/>
        <v>0</v>
      </c>
      <c r="AQ169" s="43">
        <f t="shared" si="110"/>
        <v>0</v>
      </c>
      <c r="AR169" s="43">
        <f t="shared" si="111"/>
        <v>0</v>
      </c>
    </row>
    <row r="170" spans="1:44" x14ac:dyDescent="0.2">
      <c r="A170" s="117">
        <v>7</v>
      </c>
      <c r="B170" s="205"/>
      <c r="C170" s="117" t="s">
        <v>267</v>
      </c>
      <c r="D170" s="51">
        <v>0</v>
      </c>
      <c r="E170" s="158">
        <f t="shared" si="90"/>
        <v>0</v>
      </c>
      <c r="F170" s="169"/>
      <c r="G170" s="158">
        <f t="shared" si="91"/>
        <v>0</v>
      </c>
      <c r="H170" s="51">
        <v>0</v>
      </c>
      <c r="I170" s="158">
        <f t="shared" si="92"/>
        <v>0</v>
      </c>
      <c r="J170" s="169"/>
      <c r="K170" s="158">
        <f t="shared" si="93"/>
        <v>0</v>
      </c>
      <c r="L170" s="51">
        <v>0</v>
      </c>
      <c r="M170" s="158">
        <f t="shared" si="94"/>
        <v>0</v>
      </c>
      <c r="N170" s="169"/>
      <c r="O170" s="158">
        <f t="shared" si="95"/>
        <v>0</v>
      </c>
      <c r="P170" s="51">
        <v>0</v>
      </c>
      <c r="Q170" s="158">
        <f t="shared" si="96"/>
        <v>0</v>
      </c>
      <c r="R170" s="169"/>
      <c r="S170" s="158">
        <f t="shared" si="97"/>
        <v>0</v>
      </c>
      <c r="T170" s="51">
        <v>0</v>
      </c>
      <c r="U170" s="158">
        <f t="shared" si="98"/>
        <v>0</v>
      </c>
      <c r="V170" s="169"/>
      <c r="W170" s="158">
        <f t="shared" si="99"/>
        <v>0</v>
      </c>
      <c r="X170" s="51">
        <v>0</v>
      </c>
      <c r="Y170" s="158">
        <f t="shared" si="100"/>
        <v>0</v>
      </c>
      <c r="Z170" s="169"/>
      <c r="AA170" s="158">
        <f t="shared" si="101"/>
        <v>0</v>
      </c>
      <c r="AB170" s="51">
        <f t="shared" si="102"/>
        <v>0</v>
      </c>
      <c r="AC170" s="51">
        <v>0</v>
      </c>
      <c r="AD170" s="158">
        <f t="shared" si="103"/>
        <v>0</v>
      </c>
      <c r="AE170" s="51">
        <v>0</v>
      </c>
      <c r="AF170" s="158">
        <f t="shared" si="104"/>
        <v>0</v>
      </c>
      <c r="AG170" s="51">
        <v>0</v>
      </c>
      <c r="AH170" s="158">
        <f t="shared" si="105"/>
        <v>0</v>
      </c>
      <c r="AI170" s="51">
        <v>0</v>
      </c>
      <c r="AJ170" s="51">
        <v>0</v>
      </c>
      <c r="AK170" s="51"/>
      <c r="AL170" s="196">
        <v>5096</v>
      </c>
      <c r="AM170" s="51">
        <f t="shared" si="106"/>
        <v>0</v>
      </c>
      <c r="AN170" s="51">
        <f t="shared" si="107"/>
        <v>0</v>
      </c>
      <c r="AO170" s="51">
        <f t="shared" si="108"/>
        <v>0</v>
      </c>
      <c r="AP170" s="51">
        <f t="shared" si="109"/>
        <v>0</v>
      </c>
      <c r="AQ170" s="51">
        <f t="shared" si="110"/>
        <v>0</v>
      </c>
      <c r="AR170" s="51">
        <f t="shared" si="111"/>
        <v>0</v>
      </c>
    </row>
    <row r="171" spans="1:44" x14ac:dyDescent="0.2">
      <c r="A171" s="114">
        <v>8</v>
      </c>
      <c r="B171" s="165"/>
      <c r="C171" s="114" t="s">
        <v>268</v>
      </c>
      <c r="D171" s="43">
        <v>0</v>
      </c>
      <c r="E171" s="160">
        <f t="shared" si="90"/>
        <v>0</v>
      </c>
      <c r="G171" s="160">
        <f t="shared" si="91"/>
        <v>0</v>
      </c>
      <c r="H171" s="43">
        <v>0</v>
      </c>
      <c r="I171" s="160">
        <f t="shared" si="92"/>
        <v>0</v>
      </c>
      <c r="K171" s="160">
        <f t="shared" si="93"/>
        <v>0</v>
      </c>
      <c r="L171" s="43">
        <v>0</v>
      </c>
      <c r="M171" s="160">
        <f t="shared" si="94"/>
        <v>0</v>
      </c>
      <c r="O171" s="160">
        <f t="shared" si="95"/>
        <v>0</v>
      </c>
      <c r="P171" s="43">
        <v>0</v>
      </c>
      <c r="Q171" s="160">
        <f t="shared" si="96"/>
        <v>0</v>
      </c>
      <c r="S171" s="160">
        <f t="shared" si="97"/>
        <v>0</v>
      </c>
      <c r="T171" s="43">
        <v>0</v>
      </c>
      <c r="U171" s="160">
        <f t="shared" si="98"/>
        <v>0</v>
      </c>
      <c r="W171" s="160">
        <f t="shared" si="99"/>
        <v>0</v>
      </c>
      <c r="X171" s="43">
        <v>0</v>
      </c>
      <c r="Y171" s="160">
        <f t="shared" si="100"/>
        <v>0</v>
      </c>
      <c r="AA171" s="160">
        <f t="shared" si="101"/>
        <v>0</v>
      </c>
      <c r="AB171" s="43">
        <f t="shared" si="102"/>
        <v>0</v>
      </c>
      <c r="AC171" s="43">
        <v>0</v>
      </c>
      <c r="AD171" s="160">
        <f t="shared" si="103"/>
        <v>0</v>
      </c>
      <c r="AE171" s="43">
        <v>0</v>
      </c>
      <c r="AF171" s="160">
        <f t="shared" si="104"/>
        <v>0</v>
      </c>
      <c r="AG171" s="43">
        <v>0</v>
      </c>
      <c r="AH171" s="160">
        <f t="shared" si="105"/>
        <v>0</v>
      </c>
      <c r="AI171" s="43">
        <v>0</v>
      </c>
      <c r="AJ171" s="43">
        <v>0</v>
      </c>
      <c r="AK171" s="43"/>
      <c r="AL171" s="195">
        <v>6596</v>
      </c>
      <c r="AM171" s="43">
        <f t="shared" si="106"/>
        <v>0</v>
      </c>
      <c r="AN171" s="43">
        <f t="shared" si="107"/>
        <v>0</v>
      </c>
      <c r="AO171" s="43">
        <f t="shared" si="108"/>
        <v>0</v>
      </c>
      <c r="AP171" s="43">
        <f t="shared" si="109"/>
        <v>0</v>
      </c>
      <c r="AQ171" s="43">
        <f t="shared" si="110"/>
        <v>0</v>
      </c>
      <c r="AR171" s="43">
        <f t="shared" si="111"/>
        <v>0</v>
      </c>
    </row>
    <row r="172" spans="1:44" x14ac:dyDescent="0.2">
      <c r="A172" s="117">
        <v>9</v>
      </c>
      <c r="B172" s="205"/>
      <c r="C172" s="117" t="s">
        <v>269</v>
      </c>
      <c r="D172" s="51">
        <v>0</v>
      </c>
      <c r="E172" s="158">
        <f t="shared" si="90"/>
        <v>0</v>
      </c>
      <c r="F172" s="169"/>
      <c r="G172" s="158">
        <f t="shared" si="91"/>
        <v>0</v>
      </c>
      <c r="H172" s="51">
        <v>0</v>
      </c>
      <c r="I172" s="158">
        <f t="shared" si="92"/>
        <v>0</v>
      </c>
      <c r="J172" s="169"/>
      <c r="K172" s="158">
        <f t="shared" si="93"/>
        <v>0</v>
      </c>
      <c r="L172" s="51">
        <v>0</v>
      </c>
      <c r="M172" s="158">
        <f t="shared" si="94"/>
        <v>0</v>
      </c>
      <c r="N172" s="169"/>
      <c r="O172" s="158">
        <f t="shared" si="95"/>
        <v>0</v>
      </c>
      <c r="P172" s="51">
        <v>0</v>
      </c>
      <c r="Q172" s="158">
        <f t="shared" si="96"/>
        <v>0</v>
      </c>
      <c r="R172" s="169"/>
      <c r="S172" s="158">
        <f t="shared" si="97"/>
        <v>0</v>
      </c>
      <c r="T172" s="51">
        <v>0</v>
      </c>
      <c r="U172" s="158">
        <f t="shared" si="98"/>
        <v>0</v>
      </c>
      <c r="V172" s="169"/>
      <c r="W172" s="158">
        <f t="shared" si="99"/>
        <v>0</v>
      </c>
      <c r="X172" s="51">
        <v>0</v>
      </c>
      <c r="Y172" s="158">
        <f t="shared" si="100"/>
        <v>0</v>
      </c>
      <c r="Z172" s="169"/>
      <c r="AA172" s="158">
        <f t="shared" si="101"/>
        <v>0</v>
      </c>
      <c r="AB172" s="51">
        <f t="shared" si="102"/>
        <v>0</v>
      </c>
      <c r="AC172" s="51">
        <v>0</v>
      </c>
      <c r="AD172" s="158">
        <f t="shared" si="103"/>
        <v>0</v>
      </c>
      <c r="AE172" s="51">
        <v>0</v>
      </c>
      <c r="AF172" s="158">
        <f t="shared" si="104"/>
        <v>0</v>
      </c>
      <c r="AG172" s="51">
        <v>0</v>
      </c>
      <c r="AH172" s="158">
        <f t="shared" si="105"/>
        <v>0</v>
      </c>
      <c r="AI172" s="51">
        <v>0</v>
      </c>
      <c r="AJ172" s="51">
        <v>0</v>
      </c>
      <c r="AK172" s="51"/>
      <c r="AL172" s="196">
        <v>4170</v>
      </c>
      <c r="AM172" s="51">
        <f t="shared" si="106"/>
        <v>0</v>
      </c>
      <c r="AN172" s="51">
        <f t="shared" si="107"/>
        <v>0</v>
      </c>
      <c r="AO172" s="51">
        <f t="shared" si="108"/>
        <v>0</v>
      </c>
      <c r="AP172" s="51">
        <f t="shared" si="109"/>
        <v>0</v>
      </c>
      <c r="AQ172" s="51">
        <f t="shared" si="110"/>
        <v>0</v>
      </c>
      <c r="AR172" s="51">
        <f t="shared" si="111"/>
        <v>0</v>
      </c>
    </row>
    <row r="173" spans="1:44" x14ac:dyDescent="0.2">
      <c r="A173" s="114">
        <v>10</v>
      </c>
      <c r="B173" s="165"/>
      <c r="C173" s="114" t="s">
        <v>270</v>
      </c>
      <c r="D173" s="43">
        <v>0</v>
      </c>
      <c r="E173" s="160">
        <f t="shared" si="90"/>
        <v>0</v>
      </c>
      <c r="G173" s="160">
        <f t="shared" si="91"/>
        <v>0</v>
      </c>
      <c r="H173" s="43">
        <v>0</v>
      </c>
      <c r="I173" s="160">
        <f t="shared" si="92"/>
        <v>0</v>
      </c>
      <c r="K173" s="160">
        <f t="shared" si="93"/>
        <v>0</v>
      </c>
      <c r="L173" s="43">
        <v>0</v>
      </c>
      <c r="M173" s="160">
        <f t="shared" si="94"/>
        <v>0</v>
      </c>
      <c r="O173" s="160">
        <f t="shared" si="95"/>
        <v>0</v>
      </c>
      <c r="P173" s="43">
        <v>0</v>
      </c>
      <c r="Q173" s="160">
        <f t="shared" si="96"/>
        <v>0</v>
      </c>
      <c r="S173" s="160">
        <f t="shared" si="97"/>
        <v>0</v>
      </c>
      <c r="T173" s="43">
        <v>0</v>
      </c>
      <c r="U173" s="160">
        <f t="shared" si="98"/>
        <v>0</v>
      </c>
      <c r="W173" s="160">
        <f t="shared" si="99"/>
        <v>0</v>
      </c>
      <c r="X173" s="43">
        <v>0</v>
      </c>
      <c r="Y173" s="160">
        <f t="shared" si="100"/>
        <v>0</v>
      </c>
      <c r="AA173" s="160">
        <f t="shared" si="101"/>
        <v>0</v>
      </c>
      <c r="AB173" s="43">
        <f t="shared" si="102"/>
        <v>0</v>
      </c>
      <c r="AC173" s="43">
        <v>0</v>
      </c>
      <c r="AD173" s="160">
        <f t="shared" si="103"/>
        <v>0</v>
      </c>
      <c r="AE173" s="43">
        <v>0</v>
      </c>
      <c r="AF173" s="160">
        <f t="shared" si="104"/>
        <v>0</v>
      </c>
      <c r="AG173" s="43">
        <v>0</v>
      </c>
      <c r="AH173" s="160">
        <f t="shared" si="105"/>
        <v>0</v>
      </c>
      <c r="AI173" s="43">
        <v>0</v>
      </c>
      <c r="AJ173" s="43">
        <v>0</v>
      </c>
      <c r="AK173" s="43"/>
      <c r="AL173" s="195">
        <v>23348</v>
      </c>
      <c r="AM173" s="43">
        <f t="shared" si="106"/>
        <v>0</v>
      </c>
      <c r="AN173" s="43">
        <f t="shared" si="107"/>
        <v>0</v>
      </c>
      <c r="AO173" s="43">
        <f t="shared" si="108"/>
        <v>0</v>
      </c>
      <c r="AP173" s="43">
        <f t="shared" si="109"/>
        <v>0</v>
      </c>
      <c r="AQ173" s="43">
        <f t="shared" si="110"/>
        <v>0</v>
      </c>
      <c r="AR173" s="43">
        <f t="shared" si="111"/>
        <v>0</v>
      </c>
    </row>
    <row r="174" spans="1:44" x14ac:dyDescent="0.2">
      <c r="A174" s="117">
        <v>11</v>
      </c>
      <c r="B174" s="205"/>
      <c r="C174" s="117" t="s">
        <v>271</v>
      </c>
      <c r="D174" s="51">
        <v>0</v>
      </c>
      <c r="E174" s="158">
        <f t="shared" si="90"/>
        <v>0</v>
      </c>
      <c r="F174" s="169"/>
      <c r="G174" s="158">
        <f t="shared" si="91"/>
        <v>0</v>
      </c>
      <c r="H174" s="51">
        <v>0</v>
      </c>
      <c r="I174" s="158">
        <f t="shared" si="92"/>
        <v>0</v>
      </c>
      <c r="J174" s="169"/>
      <c r="K174" s="158">
        <f t="shared" si="93"/>
        <v>0</v>
      </c>
      <c r="L174" s="51">
        <v>0</v>
      </c>
      <c r="M174" s="158">
        <f t="shared" si="94"/>
        <v>0</v>
      </c>
      <c r="N174" s="169"/>
      <c r="O174" s="158">
        <f t="shared" si="95"/>
        <v>0</v>
      </c>
      <c r="P174" s="51">
        <v>0</v>
      </c>
      <c r="Q174" s="158">
        <f t="shared" si="96"/>
        <v>0</v>
      </c>
      <c r="R174" s="169"/>
      <c r="S174" s="158">
        <f t="shared" si="97"/>
        <v>0</v>
      </c>
      <c r="T174" s="51">
        <v>0</v>
      </c>
      <c r="U174" s="158">
        <f t="shared" si="98"/>
        <v>0</v>
      </c>
      <c r="V174" s="169"/>
      <c r="W174" s="158">
        <f t="shared" si="99"/>
        <v>0</v>
      </c>
      <c r="X174" s="51">
        <v>0</v>
      </c>
      <c r="Y174" s="158">
        <f t="shared" si="100"/>
        <v>0</v>
      </c>
      <c r="Z174" s="169"/>
      <c r="AA174" s="158">
        <f t="shared" si="101"/>
        <v>0</v>
      </c>
      <c r="AB174" s="51">
        <f t="shared" si="102"/>
        <v>0</v>
      </c>
      <c r="AC174" s="51">
        <v>0</v>
      </c>
      <c r="AD174" s="158">
        <f t="shared" si="103"/>
        <v>0</v>
      </c>
      <c r="AE174" s="51">
        <v>0</v>
      </c>
      <c r="AF174" s="158">
        <f t="shared" si="104"/>
        <v>0</v>
      </c>
      <c r="AG174" s="51">
        <v>0</v>
      </c>
      <c r="AH174" s="158">
        <f t="shared" si="105"/>
        <v>0</v>
      </c>
      <c r="AI174" s="51">
        <v>0</v>
      </c>
      <c r="AJ174" s="51">
        <v>0</v>
      </c>
      <c r="AK174" s="51"/>
      <c r="AL174" s="196">
        <v>0</v>
      </c>
      <c r="AM174" s="51">
        <f t="shared" si="106"/>
        <v>0</v>
      </c>
      <c r="AN174" s="51">
        <f t="shared" si="107"/>
        <v>0</v>
      </c>
      <c r="AO174" s="51">
        <f t="shared" si="108"/>
        <v>0</v>
      </c>
      <c r="AP174" s="51">
        <f t="shared" si="109"/>
        <v>0</v>
      </c>
      <c r="AQ174" s="51">
        <f t="shared" si="110"/>
        <v>0</v>
      </c>
      <c r="AR174" s="51">
        <f t="shared" si="111"/>
        <v>0</v>
      </c>
    </row>
    <row r="175" spans="1:44" x14ac:dyDescent="0.2">
      <c r="A175" s="114">
        <v>12</v>
      </c>
      <c r="B175" s="165"/>
      <c r="C175" s="114" t="s">
        <v>272</v>
      </c>
      <c r="D175" s="43">
        <v>7502151</v>
      </c>
      <c r="E175" s="160">
        <f t="shared" si="90"/>
        <v>1919.6906345957011</v>
      </c>
      <c r="G175" s="160">
        <f t="shared" si="91"/>
        <v>75.96661735985009</v>
      </c>
      <c r="H175" s="43">
        <v>1209067</v>
      </c>
      <c r="I175" s="160">
        <f t="shared" si="92"/>
        <v>309.38254861821906</v>
      </c>
      <c r="K175" s="160">
        <f t="shared" si="93"/>
        <v>165.94259956945595</v>
      </c>
      <c r="L175" s="43">
        <v>496667</v>
      </c>
      <c r="M175" s="160">
        <f t="shared" si="94"/>
        <v>127.08981576253838</v>
      </c>
      <c r="O175" s="160">
        <f t="shared" si="95"/>
        <v>117.20059535522292</v>
      </c>
      <c r="P175" s="43">
        <v>899225</v>
      </c>
      <c r="Q175" s="160">
        <f t="shared" si="96"/>
        <v>230.09851586489253</v>
      </c>
      <c r="S175" s="160">
        <f t="shared" si="97"/>
        <v>75.004811756348431</v>
      </c>
      <c r="T175" s="43">
        <v>662084</v>
      </c>
      <c r="U175" s="160">
        <f t="shared" si="98"/>
        <v>169.41760491299897</v>
      </c>
      <c r="W175" s="160">
        <f t="shared" si="99"/>
        <v>109.44546572564767</v>
      </c>
      <c r="X175" s="43">
        <v>0</v>
      </c>
      <c r="Y175" s="160">
        <f t="shared" si="100"/>
        <v>0</v>
      </c>
      <c r="AA175" s="160">
        <f t="shared" si="101"/>
        <v>0</v>
      </c>
      <c r="AB175" s="43">
        <f t="shared" si="102"/>
        <v>10769194</v>
      </c>
      <c r="AC175" s="43">
        <v>5794658</v>
      </c>
      <c r="AD175" s="160">
        <f t="shared" si="103"/>
        <v>53.807722286366086</v>
      </c>
      <c r="AE175" s="43">
        <v>2137880</v>
      </c>
      <c r="AF175" s="160">
        <f t="shared" si="104"/>
        <v>19.851810636896317</v>
      </c>
      <c r="AG175" s="43">
        <v>0</v>
      </c>
      <c r="AH175" s="160">
        <f t="shared" si="105"/>
        <v>0</v>
      </c>
      <c r="AI175" s="43">
        <v>24470</v>
      </c>
      <c r="AJ175" s="43">
        <v>601</v>
      </c>
      <c r="AK175" s="43"/>
      <c r="AL175" s="195">
        <v>3908</v>
      </c>
      <c r="AM175" s="43">
        <f t="shared" si="106"/>
        <v>3908</v>
      </c>
      <c r="AN175" s="43">
        <f t="shared" si="107"/>
        <v>3908</v>
      </c>
      <c r="AO175" s="43">
        <f t="shared" si="108"/>
        <v>3908</v>
      </c>
      <c r="AP175" s="43">
        <f t="shared" si="109"/>
        <v>3908</v>
      </c>
      <c r="AQ175" s="43">
        <f t="shared" si="110"/>
        <v>3908</v>
      </c>
      <c r="AR175" s="43">
        <f t="shared" si="111"/>
        <v>0</v>
      </c>
    </row>
    <row r="176" spans="1:44" x14ac:dyDescent="0.2">
      <c r="A176" s="117">
        <v>13</v>
      </c>
      <c r="B176" s="205"/>
      <c r="C176" s="117" t="s">
        <v>111</v>
      </c>
      <c r="D176" s="51">
        <v>0</v>
      </c>
      <c r="E176" s="158">
        <f t="shared" si="90"/>
        <v>0</v>
      </c>
      <c r="F176" s="169"/>
      <c r="G176" s="158">
        <f t="shared" si="91"/>
        <v>0</v>
      </c>
      <c r="H176" s="51">
        <v>0</v>
      </c>
      <c r="I176" s="158">
        <f t="shared" si="92"/>
        <v>0</v>
      </c>
      <c r="J176" s="169"/>
      <c r="K176" s="158">
        <f t="shared" si="93"/>
        <v>0</v>
      </c>
      <c r="L176" s="51">
        <v>0</v>
      </c>
      <c r="M176" s="158">
        <f t="shared" si="94"/>
        <v>0</v>
      </c>
      <c r="N176" s="169"/>
      <c r="O176" s="158">
        <f t="shared" si="95"/>
        <v>0</v>
      </c>
      <c r="P176" s="51">
        <v>0</v>
      </c>
      <c r="Q176" s="158">
        <f t="shared" si="96"/>
        <v>0</v>
      </c>
      <c r="R176" s="169"/>
      <c r="S176" s="158">
        <f t="shared" si="97"/>
        <v>0</v>
      </c>
      <c r="T176" s="51">
        <v>0</v>
      </c>
      <c r="U176" s="158">
        <f t="shared" si="98"/>
        <v>0</v>
      </c>
      <c r="V176" s="169"/>
      <c r="W176" s="158">
        <f t="shared" si="99"/>
        <v>0</v>
      </c>
      <c r="X176" s="51">
        <v>0</v>
      </c>
      <c r="Y176" s="158">
        <f t="shared" si="100"/>
        <v>0</v>
      </c>
      <c r="Z176" s="169"/>
      <c r="AA176" s="158">
        <f t="shared" si="101"/>
        <v>0</v>
      </c>
      <c r="AB176" s="51">
        <f t="shared" si="102"/>
        <v>0</v>
      </c>
      <c r="AC176" s="51">
        <v>0</v>
      </c>
      <c r="AD176" s="158">
        <f t="shared" si="103"/>
        <v>0</v>
      </c>
      <c r="AE176" s="51">
        <v>0</v>
      </c>
      <c r="AF176" s="158">
        <f t="shared" si="104"/>
        <v>0</v>
      </c>
      <c r="AG176" s="51">
        <v>0</v>
      </c>
      <c r="AH176" s="158">
        <f t="shared" si="105"/>
        <v>0</v>
      </c>
      <c r="AI176" s="51">
        <v>0</v>
      </c>
      <c r="AJ176" s="51">
        <v>0</v>
      </c>
      <c r="AK176" s="51"/>
      <c r="AL176" s="196">
        <v>20062</v>
      </c>
      <c r="AM176" s="51">
        <f t="shared" si="106"/>
        <v>0</v>
      </c>
      <c r="AN176" s="51">
        <f t="shared" si="107"/>
        <v>0</v>
      </c>
      <c r="AO176" s="51">
        <f t="shared" si="108"/>
        <v>0</v>
      </c>
      <c r="AP176" s="51">
        <f t="shared" si="109"/>
        <v>0</v>
      </c>
      <c r="AQ176" s="51">
        <f t="shared" si="110"/>
        <v>0</v>
      </c>
      <c r="AR176" s="51">
        <f t="shared" si="111"/>
        <v>0</v>
      </c>
    </row>
    <row r="177" spans="1:44" x14ac:dyDescent="0.2">
      <c r="A177" s="114">
        <v>14</v>
      </c>
      <c r="B177" s="165"/>
      <c r="C177" s="114" t="s">
        <v>273</v>
      </c>
      <c r="D177" s="43">
        <v>0</v>
      </c>
      <c r="E177" s="160">
        <f t="shared" si="90"/>
        <v>0</v>
      </c>
      <c r="G177" s="160">
        <f t="shared" si="91"/>
        <v>0</v>
      </c>
      <c r="H177" s="43">
        <v>0</v>
      </c>
      <c r="I177" s="160">
        <f t="shared" si="92"/>
        <v>0</v>
      </c>
      <c r="K177" s="160">
        <f t="shared" si="93"/>
        <v>0</v>
      </c>
      <c r="L177" s="43">
        <v>0</v>
      </c>
      <c r="M177" s="160">
        <f t="shared" si="94"/>
        <v>0</v>
      </c>
      <c r="O177" s="160">
        <f t="shared" si="95"/>
        <v>0</v>
      </c>
      <c r="P177" s="43">
        <v>0</v>
      </c>
      <c r="Q177" s="160">
        <f t="shared" si="96"/>
        <v>0</v>
      </c>
      <c r="S177" s="160">
        <f t="shared" si="97"/>
        <v>0</v>
      </c>
      <c r="T177" s="43">
        <v>0</v>
      </c>
      <c r="U177" s="160">
        <f t="shared" si="98"/>
        <v>0</v>
      </c>
      <c r="W177" s="160">
        <f t="shared" si="99"/>
        <v>0</v>
      </c>
      <c r="X177" s="43">
        <v>0</v>
      </c>
      <c r="Y177" s="160">
        <f t="shared" si="100"/>
        <v>0</v>
      </c>
      <c r="AA177" s="160">
        <f t="shared" si="101"/>
        <v>0</v>
      </c>
      <c r="AB177" s="43">
        <f t="shared" si="102"/>
        <v>0</v>
      </c>
      <c r="AC177" s="43">
        <v>0</v>
      </c>
      <c r="AD177" s="160">
        <f t="shared" si="103"/>
        <v>0</v>
      </c>
      <c r="AE177" s="43">
        <v>0</v>
      </c>
      <c r="AF177" s="160">
        <f t="shared" si="104"/>
        <v>0</v>
      </c>
      <c r="AG177" s="43">
        <v>0</v>
      </c>
      <c r="AH177" s="160">
        <f t="shared" si="105"/>
        <v>0</v>
      </c>
      <c r="AI177" s="43">
        <v>0</v>
      </c>
      <c r="AJ177" s="43">
        <v>0</v>
      </c>
      <c r="AK177" s="43"/>
      <c r="AL177" s="195">
        <v>5679</v>
      </c>
      <c r="AM177" s="43">
        <f t="shared" si="106"/>
        <v>0</v>
      </c>
      <c r="AN177" s="43">
        <f t="shared" si="107"/>
        <v>0</v>
      </c>
      <c r="AO177" s="43">
        <f t="shared" si="108"/>
        <v>0</v>
      </c>
      <c r="AP177" s="43">
        <f t="shared" si="109"/>
        <v>0</v>
      </c>
      <c r="AQ177" s="43">
        <f t="shared" si="110"/>
        <v>0</v>
      </c>
      <c r="AR177" s="43">
        <f t="shared" si="111"/>
        <v>0</v>
      </c>
    </row>
    <row r="178" spans="1:44" x14ac:dyDescent="0.2">
      <c r="A178" s="117">
        <v>15</v>
      </c>
      <c r="B178" s="205"/>
      <c r="C178" s="117" t="s">
        <v>274</v>
      </c>
      <c r="D178" s="51">
        <v>0</v>
      </c>
      <c r="E178" s="158">
        <f t="shared" si="90"/>
        <v>0</v>
      </c>
      <c r="F178" s="169"/>
      <c r="G178" s="158">
        <f t="shared" si="91"/>
        <v>0</v>
      </c>
      <c r="H178" s="51">
        <v>0</v>
      </c>
      <c r="I178" s="158">
        <f t="shared" si="92"/>
        <v>0</v>
      </c>
      <c r="J178" s="169"/>
      <c r="K178" s="158">
        <f t="shared" si="93"/>
        <v>0</v>
      </c>
      <c r="L178" s="51">
        <v>0</v>
      </c>
      <c r="M178" s="158">
        <f t="shared" si="94"/>
        <v>0</v>
      </c>
      <c r="N178" s="169"/>
      <c r="O178" s="158">
        <f t="shared" si="95"/>
        <v>0</v>
      </c>
      <c r="P178" s="51">
        <v>0</v>
      </c>
      <c r="Q178" s="158">
        <f t="shared" si="96"/>
        <v>0</v>
      </c>
      <c r="R178" s="169"/>
      <c r="S178" s="158">
        <f t="shared" si="97"/>
        <v>0</v>
      </c>
      <c r="T178" s="51">
        <v>0</v>
      </c>
      <c r="U178" s="158">
        <f t="shared" si="98"/>
        <v>0</v>
      </c>
      <c r="V178" s="169"/>
      <c r="W178" s="158">
        <f t="shared" si="99"/>
        <v>0</v>
      </c>
      <c r="X178" s="51">
        <v>0</v>
      </c>
      <c r="Y178" s="158">
        <f t="shared" si="100"/>
        <v>0</v>
      </c>
      <c r="Z178" s="169"/>
      <c r="AA178" s="158">
        <f t="shared" si="101"/>
        <v>0</v>
      </c>
      <c r="AB178" s="51">
        <f t="shared" si="102"/>
        <v>0</v>
      </c>
      <c r="AC178" s="51">
        <v>0</v>
      </c>
      <c r="AD178" s="158">
        <f t="shared" si="103"/>
        <v>0</v>
      </c>
      <c r="AE178" s="51">
        <v>0</v>
      </c>
      <c r="AF178" s="158">
        <f t="shared" si="104"/>
        <v>0</v>
      </c>
      <c r="AG178" s="51">
        <v>0</v>
      </c>
      <c r="AH178" s="158">
        <f t="shared" si="105"/>
        <v>0</v>
      </c>
      <c r="AI178" s="51">
        <v>0</v>
      </c>
      <c r="AJ178" s="51">
        <v>0</v>
      </c>
      <c r="AK178" s="51"/>
      <c r="AL178" s="196">
        <v>7473</v>
      </c>
      <c r="AM178" s="51">
        <f t="shared" si="106"/>
        <v>0</v>
      </c>
      <c r="AN178" s="51">
        <f t="shared" si="107"/>
        <v>0</v>
      </c>
      <c r="AO178" s="51">
        <f t="shared" si="108"/>
        <v>0</v>
      </c>
      <c r="AP178" s="51">
        <f t="shared" si="109"/>
        <v>0</v>
      </c>
      <c r="AQ178" s="51">
        <f t="shared" si="110"/>
        <v>0</v>
      </c>
      <c r="AR178" s="51">
        <f t="shared" si="111"/>
        <v>0</v>
      </c>
    </row>
    <row r="179" spans="1:44" x14ac:dyDescent="0.2">
      <c r="A179" s="114">
        <v>16</v>
      </c>
      <c r="B179" s="165"/>
      <c r="C179" s="114" t="s">
        <v>275</v>
      </c>
      <c r="D179" s="43">
        <v>0</v>
      </c>
      <c r="E179" s="160">
        <f t="shared" si="90"/>
        <v>0</v>
      </c>
      <c r="G179" s="160">
        <f t="shared" si="91"/>
        <v>0</v>
      </c>
      <c r="H179" s="43">
        <v>0</v>
      </c>
      <c r="I179" s="160">
        <f t="shared" si="92"/>
        <v>0</v>
      </c>
      <c r="K179" s="160">
        <f t="shared" si="93"/>
        <v>0</v>
      </c>
      <c r="L179" s="43">
        <v>0</v>
      </c>
      <c r="M179" s="160">
        <f t="shared" si="94"/>
        <v>0</v>
      </c>
      <c r="O179" s="160">
        <f t="shared" si="95"/>
        <v>0</v>
      </c>
      <c r="P179" s="43">
        <v>0</v>
      </c>
      <c r="Q179" s="160">
        <f t="shared" si="96"/>
        <v>0</v>
      </c>
      <c r="S179" s="160">
        <f t="shared" si="97"/>
        <v>0</v>
      </c>
      <c r="T179" s="43">
        <v>0</v>
      </c>
      <c r="U179" s="160">
        <f t="shared" si="98"/>
        <v>0</v>
      </c>
      <c r="W179" s="160">
        <f t="shared" si="99"/>
        <v>0</v>
      </c>
      <c r="X179" s="43">
        <v>0</v>
      </c>
      <c r="Y179" s="160">
        <f t="shared" si="100"/>
        <v>0</v>
      </c>
      <c r="AA179" s="160">
        <f t="shared" si="101"/>
        <v>0</v>
      </c>
      <c r="AB179" s="43">
        <f t="shared" si="102"/>
        <v>0</v>
      </c>
      <c r="AC179" s="43">
        <v>0</v>
      </c>
      <c r="AD179" s="160">
        <f t="shared" si="103"/>
        <v>0</v>
      </c>
      <c r="AE179" s="43">
        <v>0</v>
      </c>
      <c r="AF179" s="160">
        <f t="shared" si="104"/>
        <v>0</v>
      </c>
      <c r="AG179" s="43">
        <v>0</v>
      </c>
      <c r="AH179" s="160">
        <f t="shared" si="105"/>
        <v>0</v>
      </c>
      <c r="AI179" s="43">
        <v>0</v>
      </c>
      <c r="AJ179" s="43">
        <v>0</v>
      </c>
      <c r="AK179" s="43"/>
      <c r="AL179" s="195">
        <v>15011</v>
      </c>
      <c r="AM179" s="43">
        <f t="shared" si="106"/>
        <v>0</v>
      </c>
      <c r="AN179" s="43">
        <f t="shared" si="107"/>
        <v>0</v>
      </c>
      <c r="AO179" s="43">
        <f t="shared" si="108"/>
        <v>0</v>
      </c>
      <c r="AP179" s="43">
        <f t="shared" si="109"/>
        <v>0</v>
      </c>
      <c r="AQ179" s="43">
        <f t="shared" si="110"/>
        <v>0</v>
      </c>
      <c r="AR179" s="43">
        <f t="shared" si="111"/>
        <v>0</v>
      </c>
    </row>
    <row r="180" spans="1:44" x14ac:dyDescent="0.2">
      <c r="A180" s="117">
        <v>17</v>
      </c>
      <c r="B180" s="205"/>
      <c r="C180" s="117" t="s">
        <v>276</v>
      </c>
      <c r="D180" s="51">
        <v>0</v>
      </c>
      <c r="E180" s="158">
        <f t="shared" si="90"/>
        <v>0</v>
      </c>
      <c r="F180" s="169"/>
      <c r="G180" s="158">
        <f t="shared" si="91"/>
        <v>0</v>
      </c>
      <c r="H180" s="51">
        <v>0</v>
      </c>
      <c r="I180" s="158">
        <f t="shared" si="92"/>
        <v>0</v>
      </c>
      <c r="J180" s="169"/>
      <c r="K180" s="158">
        <f t="shared" si="93"/>
        <v>0</v>
      </c>
      <c r="L180" s="51">
        <v>0</v>
      </c>
      <c r="M180" s="158">
        <f t="shared" si="94"/>
        <v>0</v>
      </c>
      <c r="N180" s="169"/>
      <c r="O180" s="158">
        <f t="shared" si="95"/>
        <v>0</v>
      </c>
      <c r="P180" s="51">
        <v>0</v>
      </c>
      <c r="Q180" s="158">
        <f t="shared" si="96"/>
        <v>0</v>
      </c>
      <c r="R180" s="169"/>
      <c r="S180" s="158">
        <f t="shared" si="97"/>
        <v>0</v>
      </c>
      <c r="T180" s="51">
        <v>0</v>
      </c>
      <c r="U180" s="158">
        <f t="shared" si="98"/>
        <v>0</v>
      </c>
      <c r="V180" s="169"/>
      <c r="W180" s="158">
        <f t="shared" si="99"/>
        <v>0</v>
      </c>
      <c r="X180" s="51">
        <v>0</v>
      </c>
      <c r="Y180" s="158">
        <f t="shared" si="100"/>
        <v>0</v>
      </c>
      <c r="Z180" s="169"/>
      <c r="AA180" s="158">
        <f t="shared" si="101"/>
        <v>0</v>
      </c>
      <c r="AB180" s="51">
        <f t="shared" si="102"/>
        <v>0</v>
      </c>
      <c r="AC180" s="51">
        <v>0</v>
      </c>
      <c r="AD180" s="158">
        <f t="shared" si="103"/>
        <v>0</v>
      </c>
      <c r="AE180" s="51">
        <v>0</v>
      </c>
      <c r="AF180" s="158">
        <f t="shared" si="104"/>
        <v>0</v>
      </c>
      <c r="AG180" s="51">
        <v>0</v>
      </c>
      <c r="AH180" s="158">
        <f t="shared" si="105"/>
        <v>0</v>
      </c>
      <c r="AI180" s="51">
        <v>0</v>
      </c>
      <c r="AJ180" s="51">
        <v>0</v>
      </c>
      <c r="AK180" s="51"/>
      <c r="AL180" s="196">
        <v>24655</v>
      </c>
      <c r="AM180" s="51">
        <f t="shared" si="106"/>
        <v>0</v>
      </c>
      <c r="AN180" s="51">
        <f t="shared" si="107"/>
        <v>0</v>
      </c>
      <c r="AO180" s="51">
        <f t="shared" si="108"/>
        <v>0</v>
      </c>
      <c r="AP180" s="51">
        <f t="shared" si="109"/>
        <v>0</v>
      </c>
      <c r="AQ180" s="51">
        <f t="shared" si="110"/>
        <v>0</v>
      </c>
      <c r="AR180" s="51">
        <f t="shared" si="111"/>
        <v>0</v>
      </c>
    </row>
    <row r="181" spans="1:44" x14ac:dyDescent="0.2">
      <c r="A181" s="114">
        <v>18</v>
      </c>
      <c r="B181" s="165"/>
      <c r="C181" s="114" t="s">
        <v>277</v>
      </c>
      <c r="D181" s="43">
        <v>0</v>
      </c>
      <c r="E181" s="160">
        <f t="shared" si="90"/>
        <v>0</v>
      </c>
      <c r="G181" s="160">
        <f t="shared" si="91"/>
        <v>0</v>
      </c>
      <c r="H181" s="43">
        <v>0</v>
      </c>
      <c r="I181" s="160">
        <f t="shared" si="92"/>
        <v>0</v>
      </c>
      <c r="K181" s="160">
        <f t="shared" si="93"/>
        <v>0</v>
      </c>
      <c r="L181" s="43">
        <v>0</v>
      </c>
      <c r="M181" s="160">
        <f t="shared" si="94"/>
        <v>0</v>
      </c>
      <c r="O181" s="160">
        <f t="shared" si="95"/>
        <v>0</v>
      </c>
      <c r="P181" s="43">
        <v>0</v>
      </c>
      <c r="Q181" s="160">
        <f t="shared" si="96"/>
        <v>0</v>
      </c>
      <c r="S181" s="160">
        <f t="shared" si="97"/>
        <v>0</v>
      </c>
      <c r="T181" s="43">
        <v>0</v>
      </c>
      <c r="U181" s="160">
        <f t="shared" si="98"/>
        <v>0</v>
      </c>
      <c r="W181" s="160">
        <f t="shared" si="99"/>
        <v>0</v>
      </c>
      <c r="X181" s="43">
        <v>0</v>
      </c>
      <c r="Y181" s="160">
        <f t="shared" si="100"/>
        <v>0</v>
      </c>
      <c r="AA181" s="160">
        <f t="shared" si="101"/>
        <v>0</v>
      </c>
      <c r="AB181" s="43">
        <f t="shared" si="102"/>
        <v>0</v>
      </c>
      <c r="AC181" s="43">
        <v>0</v>
      </c>
      <c r="AD181" s="160">
        <f t="shared" si="103"/>
        <v>0</v>
      </c>
      <c r="AE181" s="43">
        <v>0</v>
      </c>
      <c r="AF181" s="160">
        <f t="shared" si="104"/>
        <v>0</v>
      </c>
      <c r="AG181" s="43">
        <v>0</v>
      </c>
      <c r="AH181" s="160">
        <f t="shared" si="105"/>
        <v>0</v>
      </c>
      <c r="AI181" s="43">
        <v>0</v>
      </c>
      <c r="AJ181" s="43">
        <v>0</v>
      </c>
      <c r="AK181" s="43"/>
      <c r="AL181" s="195">
        <v>48250</v>
      </c>
      <c r="AM181" s="43">
        <f t="shared" si="106"/>
        <v>0</v>
      </c>
      <c r="AN181" s="43">
        <f t="shared" si="107"/>
        <v>0</v>
      </c>
      <c r="AO181" s="43">
        <f t="shared" si="108"/>
        <v>0</v>
      </c>
      <c r="AP181" s="43">
        <f t="shared" si="109"/>
        <v>0</v>
      </c>
      <c r="AQ181" s="43">
        <f t="shared" si="110"/>
        <v>0</v>
      </c>
      <c r="AR181" s="43">
        <f t="shared" si="111"/>
        <v>0</v>
      </c>
    </row>
    <row r="182" spans="1:44" x14ac:dyDescent="0.2">
      <c r="A182" s="117">
        <v>19</v>
      </c>
      <c r="B182" s="205"/>
      <c r="C182" s="117" t="s">
        <v>278</v>
      </c>
      <c r="D182" s="51">
        <v>0</v>
      </c>
      <c r="E182" s="158">
        <f t="shared" si="90"/>
        <v>0</v>
      </c>
      <c r="F182" s="169"/>
      <c r="G182" s="158">
        <f t="shared" si="91"/>
        <v>0</v>
      </c>
      <c r="H182" s="51">
        <v>0</v>
      </c>
      <c r="I182" s="158">
        <f t="shared" si="92"/>
        <v>0</v>
      </c>
      <c r="J182" s="169"/>
      <c r="K182" s="158">
        <f t="shared" si="93"/>
        <v>0</v>
      </c>
      <c r="L182" s="51">
        <v>0</v>
      </c>
      <c r="M182" s="158">
        <f t="shared" si="94"/>
        <v>0</v>
      </c>
      <c r="N182" s="169"/>
      <c r="O182" s="158">
        <f t="shared" si="95"/>
        <v>0</v>
      </c>
      <c r="P182" s="51">
        <v>0</v>
      </c>
      <c r="Q182" s="158">
        <f t="shared" si="96"/>
        <v>0</v>
      </c>
      <c r="R182" s="169"/>
      <c r="S182" s="158">
        <f t="shared" si="97"/>
        <v>0</v>
      </c>
      <c r="T182" s="51">
        <v>0</v>
      </c>
      <c r="U182" s="158">
        <f t="shared" si="98"/>
        <v>0</v>
      </c>
      <c r="V182" s="169"/>
      <c r="W182" s="158">
        <f t="shared" si="99"/>
        <v>0</v>
      </c>
      <c r="X182" s="51">
        <v>0</v>
      </c>
      <c r="Y182" s="158">
        <f t="shared" si="100"/>
        <v>0</v>
      </c>
      <c r="Z182" s="169"/>
      <c r="AA182" s="158">
        <f t="shared" si="101"/>
        <v>0</v>
      </c>
      <c r="AB182" s="51">
        <f t="shared" si="102"/>
        <v>0</v>
      </c>
      <c r="AC182" s="51">
        <v>0</v>
      </c>
      <c r="AD182" s="158">
        <f t="shared" si="103"/>
        <v>0</v>
      </c>
      <c r="AE182" s="51">
        <v>0</v>
      </c>
      <c r="AF182" s="158">
        <f t="shared" si="104"/>
        <v>0</v>
      </c>
      <c r="AG182" s="51">
        <v>0</v>
      </c>
      <c r="AH182" s="158">
        <f t="shared" si="105"/>
        <v>0</v>
      </c>
      <c r="AI182" s="51">
        <v>0</v>
      </c>
      <c r="AJ182" s="51">
        <v>0</v>
      </c>
      <c r="AK182" s="51"/>
      <c r="AL182" s="196">
        <v>4831</v>
      </c>
      <c r="AM182" s="51">
        <f t="shared" si="106"/>
        <v>0</v>
      </c>
      <c r="AN182" s="51">
        <f t="shared" si="107"/>
        <v>0</v>
      </c>
      <c r="AO182" s="51">
        <f t="shared" si="108"/>
        <v>0</v>
      </c>
      <c r="AP182" s="51">
        <f t="shared" si="109"/>
        <v>0</v>
      </c>
      <c r="AQ182" s="51">
        <f t="shared" si="110"/>
        <v>0</v>
      </c>
      <c r="AR182" s="51">
        <f t="shared" si="111"/>
        <v>0</v>
      </c>
    </row>
    <row r="183" spans="1:44" x14ac:dyDescent="0.2">
      <c r="A183" s="114">
        <v>20</v>
      </c>
      <c r="B183" s="165"/>
      <c r="C183" s="114" t="s">
        <v>279</v>
      </c>
      <c r="D183" s="43">
        <v>0</v>
      </c>
      <c r="E183" s="160">
        <f t="shared" si="90"/>
        <v>0</v>
      </c>
      <c r="G183" s="160">
        <f t="shared" si="91"/>
        <v>0</v>
      </c>
      <c r="H183" s="43">
        <v>0</v>
      </c>
      <c r="I183" s="160">
        <f t="shared" si="92"/>
        <v>0</v>
      </c>
      <c r="K183" s="160">
        <f t="shared" si="93"/>
        <v>0</v>
      </c>
      <c r="L183" s="43">
        <v>0</v>
      </c>
      <c r="M183" s="160">
        <f t="shared" si="94"/>
        <v>0</v>
      </c>
      <c r="O183" s="160">
        <f t="shared" si="95"/>
        <v>0</v>
      </c>
      <c r="P183" s="43">
        <v>0</v>
      </c>
      <c r="Q183" s="160">
        <f t="shared" si="96"/>
        <v>0</v>
      </c>
      <c r="S183" s="160">
        <f t="shared" si="97"/>
        <v>0</v>
      </c>
      <c r="T183" s="43">
        <v>0</v>
      </c>
      <c r="U183" s="160">
        <f t="shared" si="98"/>
        <v>0</v>
      </c>
      <c r="W183" s="160">
        <f t="shared" si="99"/>
        <v>0</v>
      </c>
      <c r="X183" s="43">
        <v>0</v>
      </c>
      <c r="Y183" s="160">
        <f t="shared" si="100"/>
        <v>0</v>
      </c>
      <c r="AA183" s="160">
        <f t="shared" si="101"/>
        <v>0</v>
      </c>
      <c r="AB183" s="43">
        <f t="shared" si="102"/>
        <v>0</v>
      </c>
      <c r="AC183" s="43">
        <v>0</v>
      </c>
      <c r="AD183" s="160">
        <f t="shared" si="103"/>
        <v>0</v>
      </c>
      <c r="AE183" s="43">
        <v>0</v>
      </c>
      <c r="AF183" s="160">
        <f t="shared" si="104"/>
        <v>0</v>
      </c>
      <c r="AG183" s="43">
        <v>0</v>
      </c>
      <c r="AH183" s="160">
        <f t="shared" si="105"/>
        <v>0</v>
      </c>
      <c r="AI183" s="43">
        <v>0</v>
      </c>
      <c r="AJ183" s="43">
        <v>0</v>
      </c>
      <c r="AK183" s="43"/>
      <c r="AL183" s="195">
        <v>5751</v>
      </c>
      <c r="AM183" s="43">
        <f t="shared" si="106"/>
        <v>0</v>
      </c>
      <c r="AN183" s="43">
        <f t="shared" si="107"/>
        <v>0</v>
      </c>
      <c r="AO183" s="43">
        <f t="shared" si="108"/>
        <v>0</v>
      </c>
      <c r="AP183" s="43">
        <f t="shared" si="109"/>
        <v>0</v>
      </c>
      <c r="AQ183" s="43">
        <f t="shared" si="110"/>
        <v>0</v>
      </c>
      <c r="AR183" s="43">
        <f t="shared" si="111"/>
        <v>0</v>
      </c>
    </row>
    <row r="184" spans="1:44" x14ac:dyDescent="0.2">
      <c r="A184" s="117">
        <v>21</v>
      </c>
      <c r="B184" s="205"/>
      <c r="C184" s="117" t="s">
        <v>179</v>
      </c>
      <c r="D184" s="51">
        <v>0</v>
      </c>
      <c r="E184" s="158">
        <f t="shared" si="90"/>
        <v>0</v>
      </c>
      <c r="F184" s="169"/>
      <c r="G184" s="158">
        <f t="shared" si="91"/>
        <v>0</v>
      </c>
      <c r="H184" s="51">
        <v>0</v>
      </c>
      <c r="I184" s="158">
        <f t="shared" si="92"/>
        <v>0</v>
      </c>
      <c r="J184" s="169"/>
      <c r="K184" s="158">
        <f t="shared" si="93"/>
        <v>0</v>
      </c>
      <c r="L184" s="51">
        <v>0</v>
      </c>
      <c r="M184" s="158">
        <f t="shared" si="94"/>
        <v>0</v>
      </c>
      <c r="N184" s="169"/>
      <c r="O184" s="158">
        <f t="shared" si="95"/>
        <v>0</v>
      </c>
      <c r="P184" s="51">
        <v>0</v>
      </c>
      <c r="Q184" s="158">
        <f t="shared" si="96"/>
        <v>0</v>
      </c>
      <c r="R184" s="169"/>
      <c r="S184" s="158">
        <f t="shared" si="97"/>
        <v>0</v>
      </c>
      <c r="T184" s="51">
        <v>0</v>
      </c>
      <c r="U184" s="158">
        <f t="shared" si="98"/>
        <v>0</v>
      </c>
      <c r="V184" s="169"/>
      <c r="W184" s="158">
        <f t="shared" si="99"/>
        <v>0</v>
      </c>
      <c r="X184" s="51">
        <v>0</v>
      </c>
      <c r="Y184" s="158">
        <f t="shared" si="100"/>
        <v>0</v>
      </c>
      <c r="Z184" s="169"/>
      <c r="AA184" s="158">
        <f t="shared" si="101"/>
        <v>0</v>
      </c>
      <c r="AB184" s="51">
        <f t="shared" si="102"/>
        <v>0</v>
      </c>
      <c r="AC184" s="51">
        <v>0</v>
      </c>
      <c r="AD184" s="158">
        <f t="shared" si="103"/>
        <v>0</v>
      </c>
      <c r="AE184" s="51">
        <v>0</v>
      </c>
      <c r="AF184" s="158">
        <f t="shared" si="104"/>
        <v>0</v>
      </c>
      <c r="AG184" s="51">
        <v>0</v>
      </c>
      <c r="AH184" s="158">
        <f t="shared" si="105"/>
        <v>0</v>
      </c>
      <c r="AI184" s="51">
        <v>0</v>
      </c>
      <c r="AJ184" s="51">
        <v>0</v>
      </c>
      <c r="AK184" s="51"/>
      <c r="AL184" s="196">
        <v>4880</v>
      </c>
      <c r="AM184" s="51">
        <f t="shared" si="106"/>
        <v>0</v>
      </c>
      <c r="AN184" s="51">
        <f t="shared" si="107"/>
        <v>0</v>
      </c>
      <c r="AO184" s="51">
        <f t="shared" si="108"/>
        <v>0</v>
      </c>
      <c r="AP184" s="51">
        <f t="shared" si="109"/>
        <v>0</v>
      </c>
      <c r="AQ184" s="51">
        <f t="shared" si="110"/>
        <v>0</v>
      </c>
      <c r="AR184" s="51">
        <f t="shared" si="111"/>
        <v>0</v>
      </c>
    </row>
    <row r="185" spans="1:44" x14ac:dyDescent="0.2">
      <c r="A185" s="114">
        <v>22</v>
      </c>
      <c r="B185" s="165"/>
      <c r="C185" s="114" t="s">
        <v>195</v>
      </c>
      <c r="D185" s="43">
        <v>0</v>
      </c>
      <c r="E185" s="160">
        <f t="shared" si="90"/>
        <v>0</v>
      </c>
      <c r="G185" s="160">
        <f t="shared" si="91"/>
        <v>0</v>
      </c>
      <c r="H185" s="43">
        <v>0</v>
      </c>
      <c r="I185" s="160">
        <f t="shared" si="92"/>
        <v>0</v>
      </c>
      <c r="K185" s="160">
        <f t="shared" si="93"/>
        <v>0</v>
      </c>
      <c r="L185" s="43">
        <v>0</v>
      </c>
      <c r="M185" s="160">
        <f t="shared" si="94"/>
        <v>0</v>
      </c>
      <c r="O185" s="160">
        <f t="shared" si="95"/>
        <v>0</v>
      </c>
      <c r="P185" s="43">
        <v>0</v>
      </c>
      <c r="Q185" s="160">
        <f t="shared" si="96"/>
        <v>0</v>
      </c>
      <c r="S185" s="160">
        <f t="shared" si="97"/>
        <v>0</v>
      </c>
      <c r="T185" s="43">
        <v>0</v>
      </c>
      <c r="U185" s="160">
        <f t="shared" si="98"/>
        <v>0</v>
      </c>
      <c r="W185" s="160">
        <f t="shared" si="99"/>
        <v>0</v>
      </c>
      <c r="X185" s="43">
        <v>0</v>
      </c>
      <c r="Y185" s="160">
        <f t="shared" si="100"/>
        <v>0</v>
      </c>
      <c r="AA185" s="160">
        <f t="shared" si="101"/>
        <v>0</v>
      </c>
      <c r="AB185" s="43">
        <f t="shared" si="102"/>
        <v>0</v>
      </c>
      <c r="AC185" s="43">
        <v>0</v>
      </c>
      <c r="AD185" s="160">
        <f t="shared" si="103"/>
        <v>0</v>
      </c>
      <c r="AE185" s="43">
        <v>0</v>
      </c>
      <c r="AF185" s="160">
        <f t="shared" si="104"/>
        <v>0</v>
      </c>
      <c r="AG185" s="43">
        <v>0</v>
      </c>
      <c r="AH185" s="160">
        <f t="shared" si="105"/>
        <v>0</v>
      </c>
      <c r="AI185" s="43">
        <v>0</v>
      </c>
      <c r="AJ185" s="43">
        <v>0</v>
      </c>
      <c r="AK185" s="43"/>
      <c r="AL185" s="195">
        <v>8985</v>
      </c>
      <c r="AM185" s="43">
        <f t="shared" si="106"/>
        <v>0</v>
      </c>
      <c r="AN185" s="43">
        <f t="shared" si="107"/>
        <v>0</v>
      </c>
      <c r="AO185" s="43">
        <f t="shared" si="108"/>
        <v>0</v>
      </c>
      <c r="AP185" s="43">
        <f t="shared" si="109"/>
        <v>0</v>
      </c>
      <c r="AQ185" s="43">
        <f t="shared" si="110"/>
        <v>0</v>
      </c>
      <c r="AR185" s="43">
        <f t="shared" si="111"/>
        <v>0</v>
      </c>
    </row>
    <row r="186" spans="1:44" x14ac:dyDescent="0.2">
      <c r="A186" s="117">
        <v>23</v>
      </c>
      <c r="B186" s="205"/>
      <c r="C186" s="134" t="s">
        <v>280</v>
      </c>
      <c r="D186" s="51">
        <v>0</v>
      </c>
      <c r="E186" s="158">
        <f t="shared" si="90"/>
        <v>0</v>
      </c>
      <c r="F186" s="169"/>
      <c r="G186" s="158">
        <f t="shared" si="91"/>
        <v>0</v>
      </c>
      <c r="H186" s="51">
        <v>0</v>
      </c>
      <c r="I186" s="158">
        <f t="shared" si="92"/>
        <v>0</v>
      </c>
      <c r="J186" s="169"/>
      <c r="K186" s="158">
        <f t="shared" si="93"/>
        <v>0</v>
      </c>
      <c r="L186" s="51">
        <v>0</v>
      </c>
      <c r="M186" s="158">
        <f t="shared" si="94"/>
        <v>0</v>
      </c>
      <c r="N186" s="169"/>
      <c r="O186" s="158">
        <f t="shared" si="95"/>
        <v>0</v>
      </c>
      <c r="P186" s="51">
        <v>0</v>
      </c>
      <c r="Q186" s="158">
        <f t="shared" si="96"/>
        <v>0</v>
      </c>
      <c r="R186" s="169"/>
      <c r="S186" s="158">
        <f t="shared" si="97"/>
        <v>0</v>
      </c>
      <c r="T186" s="51">
        <v>0</v>
      </c>
      <c r="U186" s="158">
        <f t="shared" si="98"/>
        <v>0</v>
      </c>
      <c r="V186" s="169"/>
      <c r="W186" s="158">
        <f t="shared" si="99"/>
        <v>0</v>
      </c>
      <c r="X186" s="51">
        <v>0</v>
      </c>
      <c r="Y186" s="158">
        <f t="shared" si="100"/>
        <v>0</v>
      </c>
      <c r="Z186" s="169"/>
      <c r="AA186" s="158">
        <f t="shared" si="101"/>
        <v>0</v>
      </c>
      <c r="AB186" s="51">
        <f t="shared" si="102"/>
        <v>0</v>
      </c>
      <c r="AC186" s="51">
        <v>0</v>
      </c>
      <c r="AD186" s="158">
        <f t="shared" si="103"/>
        <v>0</v>
      </c>
      <c r="AE186" s="51">
        <v>0</v>
      </c>
      <c r="AF186" s="158">
        <f t="shared" si="104"/>
        <v>0</v>
      </c>
      <c r="AG186" s="51">
        <v>0</v>
      </c>
      <c r="AH186" s="158">
        <f t="shared" si="105"/>
        <v>0</v>
      </c>
      <c r="AI186" s="51">
        <v>0</v>
      </c>
      <c r="AJ186" s="51">
        <v>0</v>
      </c>
      <c r="AK186" s="51"/>
      <c r="AL186" s="196">
        <v>8929</v>
      </c>
      <c r="AM186" s="51">
        <f t="shared" si="106"/>
        <v>0</v>
      </c>
      <c r="AN186" s="51">
        <f t="shared" si="107"/>
        <v>0</v>
      </c>
      <c r="AO186" s="51">
        <f t="shared" si="108"/>
        <v>0</v>
      </c>
      <c r="AP186" s="51">
        <f t="shared" si="109"/>
        <v>0</v>
      </c>
      <c r="AQ186" s="51">
        <f t="shared" si="110"/>
        <v>0</v>
      </c>
      <c r="AR186" s="51">
        <f t="shared" si="111"/>
        <v>0</v>
      </c>
    </row>
    <row r="187" spans="1:44" x14ac:dyDescent="0.2">
      <c r="A187" s="114">
        <v>24</v>
      </c>
      <c r="B187" s="165"/>
      <c r="C187" s="114" t="s">
        <v>281</v>
      </c>
      <c r="D187" s="43">
        <v>0</v>
      </c>
      <c r="E187" s="160">
        <f t="shared" si="90"/>
        <v>0</v>
      </c>
      <c r="G187" s="160">
        <f t="shared" si="91"/>
        <v>0</v>
      </c>
      <c r="H187" s="43">
        <v>0</v>
      </c>
      <c r="I187" s="160">
        <f t="shared" si="92"/>
        <v>0</v>
      </c>
      <c r="K187" s="160">
        <f t="shared" si="93"/>
        <v>0</v>
      </c>
      <c r="L187" s="43">
        <v>0</v>
      </c>
      <c r="M187" s="160">
        <f t="shared" si="94"/>
        <v>0</v>
      </c>
      <c r="O187" s="160">
        <f t="shared" si="95"/>
        <v>0</v>
      </c>
      <c r="P187" s="43">
        <v>0</v>
      </c>
      <c r="Q187" s="160">
        <f t="shared" si="96"/>
        <v>0</v>
      </c>
      <c r="S187" s="160">
        <f t="shared" si="97"/>
        <v>0</v>
      </c>
      <c r="T187" s="43">
        <v>0</v>
      </c>
      <c r="U187" s="160">
        <f t="shared" si="98"/>
        <v>0</v>
      </c>
      <c r="W187" s="160">
        <f t="shared" si="99"/>
        <v>0</v>
      </c>
      <c r="X187" s="43">
        <v>0</v>
      </c>
      <c r="Y187" s="160">
        <f t="shared" si="100"/>
        <v>0</v>
      </c>
      <c r="AA187" s="160">
        <f t="shared" si="101"/>
        <v>0</v>
      </c>
      <c r="AB187" s="43">
        <f t="shared" si="102"/>
        <v>0</v>
      </c>
      <c r="AC187" s="43">
        <v>0</v>
      </c>
      <c r="AD187" s="160">
        <f t="shared" si="103"/>
        <v>0</v>
      </c>
      <c r="AE187" s="43">
        <v>0</v>
      </c>
      <c r="AF187" s="160">
        <f t="shared" si="104"/>
        <v>0</v>
      </c>
      <c r="AG187" s="43">
        <v>0</v>
      </c>
      <c r="AH187" s="160">
        <f t="shared" si="105"/>
        <v>0</v>
      </c>
      <c r="AI187" s="43">
        <v>0</v>
      </c>
      <c r="AJ187" s="43">
        <v>0</v>
      </c>
      <c r="AK187" s="43"/>
      <c r="AL187" s="195">
        <v>0</v>
      </c>
      <c r="AM187" s="43">
        <f t="shared" si="106"/>
        <v>0</v>
      </c>
      <c r="AN187" s="43">
        <f t="shared" si="107"/>
        <v>0</v>
      </c>
      <c r="AO187" s="43">
        <f t="shared" si="108"/>
        <v>0</v>
      </c>
      <c r="AP187" s="43">
        <f t="shared" si="109"/>
        <v>0</v>
      </c>
      <c r="AQ187" s="43">
        <f t="shared" si="110"/>
        <v>0</v>
      </c>
      <c r="AR187" s="43">
        <f t="shared" si="111"/>
        <v>0</v>
      </c>
    </row>
    <row r="188" spans="1:44" x14ac:dyDescent="0.2">
      <c r="A188" s="117">
        <v>25</v>
      </c>
      <c r="B188" s="205"/>
      <c r="C188" s="117" t="s">
        <v>282</v>
      </c>
      <c r="D188" s="51">
        <v>0</v>
      </c>
      <c r="E188" s="158">
        <f t="shared" si="90"/>
        <v>0</v>
      </c>
      <c r="F188" s="169"/>
      <c r="G188" s="158">
        <f t="shared" si="91"/>
        <v>0</v>
      </c>
      <c r="H188" s="51">
        <v>0</v>
      </c>
      <c r="I188" s="158">
        <f t="shared" si="92"/>
        <v>0</v>
      </c>
      <c r="J188" s="169"/>
      <c r="K188" s="158">
        <f t="shared" si="93"/>
        <v>0</v>
      </c>
      <c r="L188" s="51">
        <v>0</v>
      </c>
      <c r="M188" s="158">
        <f t="shared" si="94"/>
        <v>0</v>
      </c>
      <c r="N188" s="169"/>
      <c r="O188" s="158">
        <f t="shared" si="95"/>
        <v>0</v>
      </c>
      <c r="P188" s="51">
        <v>0</v>
      </c>
      <c r="Q188" s="158">
        <f t="shared" si="96"/>
        <v>0</v>
      </c>
      <c r="R188" s="169"/>
      <c r="S188" s="158">
        <f t="shared" si="97"/>
        <v>0</v>
      </c>
      <c r="T188" s="51">
        <v>0</v>
      </c>
      <c r="U188" s="158">
        <f t="shared" si="98"/>
        <v>0</v>
      </c>
      <c r="V188" s="169"/>
      <c r="W188" s="158">
        <f t="shared" si="99"/>
        <v>0</v>
      </c>
      <c r="X188" s="51">
        <v>0</v>
      </c>
      <c r="Y188" s="158">
        <f t="shared" si="100"/>
        <v>0</v>
      </c>
      <c r="Z188" s="169"/>
      <c r="AA188" s="158">
        <f t="shared" si="101"/>
        <v>0</v>
      </c>
      <c r="AB188" s="51">
        <f t="shared" si="102"/>
        <v>0</v>
      </c>
      <c r="AC188" s="51">
        <v>0</v>
      </c>
      <c r="AD188" s="158">
        <f t="shared" si="103"/>
        <v>0</v>
      </c>
      <c r="AE188" s="51">
        <v>0</v>
      </c>
      <c r="AF188" s="158">
        <f t="shared" si="104"/>
        <v>0</v>
      </c>
      <c r="AG188" s="51">
        <v>0</v>
      </c>
      <c r="AH188" s="158">
        <f t="shared" si="105"/>
        <v>0</v>
      </c>
      <c r="AI188" s="51">
        <v>0</v>
      </c>
      <c r="AJ188" s="51">
        <v>0</v>
      </c>
      <c r="AK188" s="51"/>
      <c r="AL188" s="196">
        <v>4903</v>
      </c>
      <c r="AM188" s="51">
        <f t="shared" si="106"/>
        <v>0</v>
      </c>
      <c r="AN188" s="51">
        <f t="shared" si="107"/>
        <v>0</v>
      </c>
      <c r="AO188" s="51">
        <f t="shared" si="108"/>
        <v>0</v>
      </c>
      <c r="AP188" s="51">
        <f t="shared" si="109"/>
        <v>0</v>
      </c>
      <c r="AQ188" s="51">
        <f t="shared" si="110"/>
        <v>0</v>
      </c>
      <c r="AR188" s="51">
        <f t="shared" si="111"/>
        <v>0</v>
      </c>
    </row>
    <row r="189" spans="1:44" x14ac:dyDescent="0.2">
      <c r="A189" s="114">
        <v>26</v>
      </c>
      <c r="B189" s="165"/>
      <c r="C189" s="114" t="s">
        <v>283</v>
      </c>
      <c r="D189" s="43">
        <v>0</v>
      </c>
      <c r="E189" s="160">
        <f t="shared" si="90"/>
        <v>0</v>
      </c>
      <c r="G189" s="160">
        <f t="shared" si="91"/>
        <v>0</v>
      </c>
      <c r="H189" s="43">
        <v>0</v>
      </c>
      <c r="I189" s="160">
        <f t="shared" si="92"/>
        <v>0</v>
      </c>
      <c r="K189" s="160">
        <f t="shared" si="93"/>
        <v>0</v>
      </c>
      <c r="L189" s="43">
        <v>0</v>
      </c>
      <c r="M189" s="160">
        <f t="shared" si="94"/>
        <v>0</v>
      </c>
      <c r="O189" s="160">
        <f t="shared" si="95"/>
        <v>0</v>
      </c>
      <c r="P189" s="43">
        <v>0</v>
      </c>
      <c r="Q189" s="160">
        <f t="shared" si="96"/>
        <v>0</v>
      </c>
      <c r="S189" s="160">
        <f t="shared" si="97"/>
        <v>0</v>
      </c>
      <c r="T189" s="43">
        <v>0</v>
      </c>
      <c r="U189" s="160">
        <f t="shared" si="98"/>
        <v>0</v>
      </c>
      <c r="W189" s="160">
        <f t="shared" si="99"/>
        <v>0</v>
      </c>
      <c r="X189" s="43">
        <v>0</v>
      </c>
      <c r="Y189" s="160">
        <f t="shared" si="100"/>
        <v>0</v>
      </c>
      <c r="AA189" s="160">
        <f t="shared" si="101"/>
        <v>0</v>
      </c>
      <c r="AB189" s="43">
        <f t="shared" si="102"/>
        <v>0</v>
      </c>
      <c r="AC189" s="43">
        <v>0</v>
      </c>
      <c r="AD189" s="160">
        <f t="shared" si="103"/>
        <v>0</v>
      </c>
      <c r="AE189" s="43">
        <v>0</v>
      </c>
      <c r="AF189" s="160">
        <f t="shared" si="104"/>
        <v>0</v>
      </c>
      <c r="AG189" s="43">
        <v>0</v>
      </c>
      <c r="AH189" s="160">
        <f t="shared" si="105"/>
        <v>0</v>
      </c>
      <c r="AI189" s="43">
        <v>0</v>
      </c>
      <c r="AJ189" s="43">
        <v>0</v>
      </c>
      <c r="AK189" s="43"/>
      <c r="AL189" s="195">
        <v>8533</v>
      </c>
      <c r="AM189" s="43">
        <f t="shared" si="106"/>
        <v>0</v>
      </c>
      <c r="AN189" s="43">
        <f t="shared" si="107"/>
        <v>0</v>
      </c>
      <c r="AO189" s="43">
        <f t="shared" si="108"/>
        <v>0</v>
      </c>
      <c r="AP189" s="43">
        <f t="shared" si="109"/>
        <v>0</v>
      </c>
      <c r="AQ189" s="43">
        <f t="shared" si="110"/>
        <v>0</v>
      </c>
      <c r="AR189" s="43">
        <f t="shared" si="111"/>
        <v>0</v>
      </c>
    </row>
    <row r="190" spans="1:44" x14ac:dyDescent="0.2">
      <c r="A190" s="117">
        <v>27</v>
      </c>
      <c r="B190" s="205"/>
      <c r="C190" s="117" t="s">
        <v>284</v>
      </c>
      <c r="D190" s="51">
        <v>0</v>
      </c>
      <c r="E190" s="158">
        <f t="shared" si="90"/>
        <v>0</v>
      </c>
      <c r="F190" s="169"/>
      <c r="G190" s="158">
        <f t="shared" si="91"/>
        <v>0</v>
      </c>
      <c r="H190" s="51">
        <v>0</v>
      </c>
      <c r="I190" s="158">
        <f t="shared" si="92"/>
        <v>0</v>
      </c>
      <c r="J190" s="169"/>
      <c r="K190" s="158">
        <f t="shared" si="93"/>
        <v>0</v>
      </c>
      <c r="L190" s="51">
        <v>0</v>
      </c>
      <c r="M190" s="158">
        <f t="shared" si="94"/>
        <v>0</v>
      </c>
      <c r="N190" s="169"/>
      <c r="O190" s="158">
        <f t="shared" si="95"/>
        <v>0</v>
      </c>
      <c r="P190" s="51">
        <v>0</v>
      </c>
      <c r="Q190" s="158">
        <f t="shared" si="96"/>
        <v>0</v>
      </c>
      <c r="R190" s="169"/>
      <c r="S190" s="158">
        <f t="shared" si="97"/>
        <v>0</v>
      </c>
      <c r="T190" s="51">
        <v>0</v>
      </c>
      <c r="U190" s="158">
        <f t="shared" si="98"/>
        <v>0</v>
      </c>
      <c r="V190" s="169"/>
      <c r="W190" s="158">
        <f t="shared" si="99"/>
        <v>0</v>
      </c>
      <c r="X190" s="51">
        <v>0</v>
      </c>
      <c r="Y190" s="158">
        <f t="shared" si="100"/>
        <v>0</v>
      </c>
      <c r="Z190" s="169"/>
      <c r="AA190" s="158">
        <f t="shared" si="101"/>
        <v>0</v>
      </c>
      <c r="AB190" s="51">
        <f t="shared" si="102"/>
        <v>0</v>
      </c>
      <c r="AC190" s="51">
        <v>0</v>
      </c>
      <c r="AD190" s="158">
        <f t="shared" si="103"/>
        <v>0</v>
      </c>
      <c r="AE190" s="51">
        <v>0</v>
      </c>
      <c r="AF190" s="158">
        <f t="shared" si="104"/>
        <v>0</v>
      </c>
      <c r="AG190" s="51">
        <v>0</v>
      </c>
      <c r="AH190" s="158">
        <f t="shared" si="105"/>
        <v>0</v>
      </c>
      <c r="AI190" s="51">
        <v>0</v>
      </c>
      <c r="AJ190" s="51">
        <v>0</v>
      </c>
      <c r="AK190" s="51"/>
      <c r="AL190" s="196">
        <v>7966</v>
      </c>
      <c r="AM190" s="51">
        <f t="shared" si="106"/>
        <v>0</v>
      </c>
      <c r="AN190" s="51">
        <f t="shared" si="107"/>
        <v>0</v>
      </c>
      <c r="AO190" s="51">
        <f t="shared" si="108"/>
        <v>0</v>
      </c>
      <c r="AP190" s="51">
        <f t="shared" si="109"/>
        <v>0</v>
      </c>
      <c r="AQ190" s="51">
        <f t="shared" si="110"/>
        <v>0</v>
      </c>
      <c r="AR190" s="51">
        <f t="shared" si="111"/>
        <v>0</v>
      </c>
    </row>
    <row r="191" spans="1:44" x14ac:dyDescent="0.2">
      <c r="A191" s="114">
        <v>28</v>
      </c>
      <c r="B191" s="165"/>
      <c r="C191" s="114" t="s">
        <v>285</v>
      </c>
      <c r="D191" s="43">
        <v>0</v>
      </c>
      <c r="E191" s="160">
        <f t="shared" si="90"/>
        <v>0</v>
      </c>
      <c r="G191" s="160">
        <f t="shared" si="91"/>
        <v>0</v>
      </c>
      <c r="H191" s="43">
        <v>0</v>
      </c>
      <c r="I191" s="160">
        <f t="shared" si="92"/>
        <v>0</v>
      </c>
      <c r="K191" s="160">
        <f t="shared" si="93"/>
        <v>0</v>
      </c>
      <c r="L191" s="43">
        <v>0</v>
      </c>
      <c r="M191" s="160">
        <f t="shared" si="94"/>
        <v>0</v>
      </c>
      <c r="O191" s="160">
        <f t="shared" si="95"/>
        <v>0</v>
      </c>
      <c r="P191" s="43">
        <v>0</v>
      </c>
      <c r="Q191" s="160">
        <f t="shared" si="96"/>
        <v>0</v>
      </c>
      <c r="S191" s="160">
        <f t="shared" si="97"/>
        <v>0</v>
      </c>
      <c r="T191" s="43">
        <v>0</v>
      </c>
      <c r="U191" s="160">
        <f t="shared" si="98"/>
        <v>0</v>
      </c>
      <c r="W191" s="160">
        <f t="shared" si="99"/>
        <v>0</v>
      </c>
      <c r="X191" s="43">
        <v>0</v>
      </c>
      <c r="Y191" s="160">
        <f t="shared" si="100"/>
        <v>0</v>
      </c>
      <c r="AA191" s="160">
        <f t="shared" si="101"/>
        <v>0</v>
      </c>
      <c r="AB191" s="43">
        <f t="shared" si="102"/>
        <v>0</v>
      </c>
      <c r="AC191" s="43">
        <v>0</v>
      </c>
      <c r="AD191" s="160">
        <f t="shared" si="103"/>
        <v>0</v>
      </c>
      <c r="AE191" s="43">
        <v>0</v>
      </c>
      <c r="AF191" s="160">
        <f t="shared" si="104"/>
        <v>0</v>
      </c>
      <c r="AG191" s="43">
        <v>0</v>
      </c>
      <c r="AH191" s="160">
        <f t="shared" si="105"/>
        <v>0</v>
      </c>
      <c r="AI191" s="43">
        <v>0</v>
      </c>
      <c r="AJ191" s="43">
        <v>0</v>
      </c>
      <c r="AK191" s="43"/>
      <c r="AL191" s="195">
        <v>4690</v>
      </c>
      <c r="AM191" s="43">
        <f t="shared" si="106"/>
        <v>0</v>
      </c>
      <c r="AN191" s="43">
        <f t="shared" si="107"/>
        <v>0</v>
      </c>
      <c r="AO191" s="43">
        <f t="shared" si="108"/>
        <v>0</v>
      </c>
      <c r="AP191" s="43">
        <f t="shared" si="109"/>
        <v>0</v>
      </c>
      <c r="AQ191" s="43">
        <f t="shared" si="110"/>
        <v>0</v>
      </c>
      <c r="AR191" s="43">
        <f t="shared" si="111"/>
        <v>0</v>
      </c>
    </row>
    <row r="192" spans="1:44" x14ac:dyDescent="0.2">
      <c r="A192" s="117">
        <v>29</v>
      </c>
      <c r="B192" s="205"/>
      <c r="C192" s="117" t="s">
        <v>286</v>
      </c>
      <c r="D192" s="51">
        <v>0</v>
      </c>
      <c r="E192" s="158">
        <f t="shared" si="90"/>
        <v>0</v>
      </c>
      <c r="F192" s="169"/>
      <c r="G192" s="158">
        <f t="shared" si="91"/>
        <v>0</v>
      </c>
      <c r="H192" s="51">
        <v>0</v>
      </c>
      <c r="I192" s="158">
        <f t="shared" si="92"/>
        <v>0</v>
      </c>
      <c r="J192" s="169"/>
      <c r="K192" s="158">
        <f t="shared" si="93"/>
        <v>0</v>
      </c>
      <c r="L192" s="51">
        <v>0</v>
      </c>
      <c r="M192" s="158">
        <f t="shared" si="94"/>
        <v>0</v>
      </c>
      <c r="N192" s="169"/>
      <c r="O192" s="158">
        <f t="shared" si="95"/>
        <v>0</v>
      </c>
      <c r="P192" s="51">
        <v>0</v>
      </c>
      <c r="Q192" s="158">
        <f t="shared" si="96"/>
        <v>0</v>
      </c>
      <c r="R192" s="169"/>
      <c r="S192" s="158">
        <f t="shared" si="97"/>
        <v>0</v>
      </c>
      <c r="T192" s="51">
        <v>0</v>
      </c>
      <c r="U192" s="158">
        <f t="shared" si="98"/>
        <v>0</v>
      </c>
      <c r="V192" s="169"/>
      <c r="W192" s="158">
        <f t="shared" si="99"/>
        <v>0</v>
      </c>
      <c r="X192" s="51">
        <v>0</v>
      </c>
      <c r="Y192" s="158">
        <f t="shared" si="100"/>
        <v>0</v>
      </c>
      <c r="Z192" s="169"/>
      <c r="AA192" s="158">
        <f t="shared" si="101"/>
        <v>0</v>
      </c>
      <c r="AB192" s="51">
        <f t="shared" si="102"/>
        <v>0</v>
      </c>
      <c r="AC192" s="51">
        <v>0</v>
      </c>
      <c r="AD192" s="158">
        <f t="shared" si="103"/>
        <v>0</v>
      </c>
      <c r="AE192" s="51">
        <v>0</v>
      </c>
      <c r="AF192" s="158">
        <f t="shared" si="104"/>
        <v>0</v>
      </c>
      <c r="AG192" s="51">
        <v>0</v>
      </c>
      <c r="AH192" s="158">
        <f t="shared" si="105"/>
        <v>0</v>
      </c>
      <c r="AI192" s="51">
        <v>0</v>
      </c>
      <c r="AJ192" s="51">
        <v>0</v>
      </c>
      <c r="AK192" s="51"/>
      <c r="AL192" s="196">
        <v>7083</v>
      </c>
      <c r="AM192" s="51">
        <f t="shared" si="106"/>
        <v>0</v>
      </c>
      <c r="AN192" s="51">
        <f t="shared" si="107"/>
        <v>0</v>
      </c>
      <c r="AO192" s="51">
        <f t="shared" si="108"/>
        <v>0</v>
      </c>
      <c r="AP192" s="51">
        <f t="shared" si="109"/>
        <v>0</v>
      </c>
      <c r="AQ192" s="51">
        <f t="shared" si="110"/>
        <v>0</v>
      </c>
      <c r="AR192" s="51">
        <f t="shared" si="111"/>
        <v>0</v>
      </c>
    </row>
    <row r="193" spans="1:44" x14ac:dyDescent="0.2">
      <c r="A193" s="114">
        <v>30</v>
      </c>
      <c r="B193" s="165"/>
      <c r="C193" s="114" t="s">
        <v>223</v>
      </c>
      <c r="D193" s="43">
        <v>0</v>
      </c>
      <c r="E193" s="160">
        <f t="shared" si="90"/>
        <v>0</v>
      </c>
      <c r="G193" s="160">
        <f t="shared" si="91"/>
        <v>0</v>
      </c>
      <c r="H193" s="43">
        <v>0</v>
      </c>
      <c r="I193" s="160">
        <f t="shared" si="92"/>
        <v>0</v>
      </c>
      <c r="K193" s="160">
        <f t="shared" si="93"/>
        <v>0</v>
      </c>
      <c r="L193" s="43">
        <v>0</v>
      </c>
      <c r="M193" s="160">
        <f t="shared" si="94"/>
        <v>0</v>
      </c>
      <c r="O193" s="160">
        <f t="shared" si="95"/>
        <v>0</v>
      </c>
      <c r="P193" s="43">
        <v>0</v>
      </c>
      <c r="Q193" s="160">
        <f t="shared" si="96"/>
        <v>0</v>
      </c>
      <c r="S193" s="160">
        <f t="shared" si="97"/>
        <v>0</v>
      </c>
      <c r="T193" s="43">
        <v>0</v>
      </c>
      <c r="U193" s="160">
        <f t="shared" si="98"/>
        <v>0</v>
      </c>
      <c r="W193" s="160">
        <f t="shared" si="99"/>
        <v>0</v>
      </c>
      <c r="X193" s="43">
        <v>0</v>
      </c>
      <c r="Y193" s="160">
        <f t="shared" si="100"/>
        <v>0</v>
      </c>
      <c r="AA193" s="160">
        <f t="shared" si="101"/>
        <v>0</v>
      </c>
      <c r="AB193" s="43">
        <f t="shared" si="102"/>
        <v>0</v>
      </c>
      <c r="AC193" s="43">
        <v>0</v>
      </c>
      <c r="AD193" s="160">
        <f t="shared" si="103"/>
        <v>0</v>
      </c>
      <c r="AE193" s="43">
        <v>0</v>
      </c>
      <c r="AF193" s="160">
        <f t="shared" si="104"/>
        <v>0</v>
      </c>
      <c r="AG193" s="43">
        <v>0</v>
      </c>
      <c r="AH193" s="160">
        <f t="shared" si="105"/>
        <v>0</v>
      </c>
      <c r="AI193" s="43">
        <v>0</v>
      </c>
      <c r="AJ193" s="43">
        <v>0</v>
      </c>
      <c r="AK193" s="43"/>
      <c r="AL193" s="195">
        <v>4486</v>
      </c>
      <c r="AM193" s="43">
        <f t="shared" si="106"/>
        <v>0</v>
      </c>
      <c r="AN193" s="43">
        <f t="shared" si="107"/>
        <v>0</v>
      </c>
      <c r="AO193" s="43">
        <f t="shared" si="108"/>
        <v>0</v>
      </c>
      <c r="AP193" s="43">
        <f t="shared" si="109"/>
        <v>0</v>
      </c>
      <c r="AQ193" s="43">
        <f t="shared" si="110"/>
        <v>0</v>
      </c>
      <c r="AR193" s="43">
        <f t="shared" si="111"/>
        <v>0</v>
      </c>
    </row>
    <row r="194" spans="1:44" x14ac:dyDescent="0.2">
      <c r="A194" s="117">
        <v>31</v>
      </c>
      <c r="B194" s="205"/>
      <c r="C194" s="117" t="s">
        <v>287</v>
      </c>
      <c r="D194" s="51">
        <v>0</v>
      </c>
      <c r="E194" s="158">
        <f t="shared" si="90"/>
        <v>0</v>
      </c>
      <c r="F194" s="169"/>
      <c r="G194" s="158">
        <f t="shared" si="91"/>
        <v>0</v>
      </c>
      <c r="H194" s="51">
        <v>0</v>
      </c>
      <c r="I194" s="158">
        <f t="shared" si="92"/>
        <v>0</v>
      </c>
      <c r="J194" s="169"/>
      <c r="K194" s="158">
        <f t="shared" si="93"/>
        <v>0</v>
      </c>
      <c r="L194" s="51">
        <v>0</v>
      </c>
      <c r="M194" s="158">
        <f t="shared" si="94"/>
        <v>0</v>
      </c>
      <c r="N194" s="169"/>
      <c r="O194" s="158">
        <f t="shared" si="95"/>
        <v>0</v>
      </c>
      <c r="P194" s="51">
        <v>0</v>
      </c>
      <c r="Q194" s="158">
        <f t="shared" si="96"/>
        <v>0</v>
      </c>
      <c r="R194" s="169"/>
      <c r="S194" s="158">
        <f t="shared" si="97"/>
        <v>0</v>
      </c>
      <c r="T194" s="51">
        <v>0</v>
      </c>
      <c r="U194" s="158">
        <f t="shared" si="98"/>
        <v>0</v>
      </c>
      <c r="V194" s="169"/>
      <c r="W194" s="158">
        <f t="shared" si="99"/>
        <v>0</v>
      </c>
      <c r="X194" s="51">
        <v>0</v>
      </c>
      <c r="Y194" s="158">
        <f t="shared" si="100"/>
        <v>0</v>
      </c>
      <c r="Z194" s="169"/>
      <c r="AA194" s="158">
        <f t="shared" si="101"/>
        <v>0</v>
      </c>
      <c r="AB194" s="51">
        <f t="shared" si="102"/>
        <v>0</v>
      </c>
      <c r="AC194" s="51">
        <v>0</v>
      </c>
      <c r="AD194" s="158">
        <f t="shared" si="103"/>
        <v>0</v>
      </c>
      <c r="AE194" s="51">
        <v>0</v>
      </c>
      <c r="AF194" s="158">
        <f t="shared" si="104"/>
        <v>0</v>
      </c>
      <c r="AG194" s="51">
        <v>0</v>
      </c>
      <c r="AH194" s="158">
        <f t="shared" si="105"/>
        <v>0</v>
      </c>
      <c r="AI194" s="51">
        <v>0</v>
      </c>
      <c r="AJ194" s="51">
        <v>0</v>
      </c>
      <c r="AK194" s="51"/>
      <c r="AL194" s="196">
        <v>16473</v>
      </c>
      <c r="AM194" s="51">
        <f t="shared" si="106"/>
        <v>0</v>
      </c>
      <c r="AN194" s="51">
        <f t="shared" si="107"/>
        <v>0</v>
      </c>
      <c r="AO194" s="51">
        <f t="shared" si="108"/>
        <v>0</v>
      </c>
      <c r="AP194" s="51">
        <f t="shared" si="109"/>
        <v>0</v>
      </c>
      <c r="AQ194" s="51">
        <f t="shared" si="110"/>
        <v>0</v>
      </c>
      <c r="AR194" s="51">
        <f t="shared" si="111"/>
        <v>0</v>
      </c>
    </row>
    <row r="195" spans="1:44" x14ac:dyDescent="0.2">
      <c r="A195" s="114">
        <v>32</v>
      </c>
      <c r="B195" s="165"/>
      <c r="C195" s="114" t="s">
        <v>288</v>
      </c>
      <c r="D195" s="43">
        <v>0</v>
      </c>
      <c r="E195" s="160">
        <f t="shared" si="90"/>
        <v>0</v>
      </c>
      <c r="G195" s="160">
        <f t="shared" si="91"/>
        <v>0</v>
      </c>
      <c r="H195" s="43">
        <v>0</v>
      </c>
      <c r="I195" s="160">
        <f t="shared" si="92"/>
        <v>0</v>
      </c>
      <c r="K195" s="160">
        <f t="shared" si="93"/>
        <v>0</v>
      </c>
      <c r="L195" s="43">
        <v>0</v>
      </c>
      <c r="M195" s="160">
        <f t="shared" si="94"/>
        <v>0</v>
      </c>
      <c r="O195" s="160">
        <f t="shared" si="95"/>
        <v>0</v>
      </c>
      <c r="P195" s="43">
        <v>0</v>
      </c>
      <c r="Q195" s="160">
        <f t="shared" si="96"/>
        <v>0</v>
      </c>
      <c r="S195" s="160">
        <f t="shared" si="97"/>
        <v>0</v>
      </c>
      <c r="T195" s="43">
        <v>0</v>
      </c>
      <c r="U195" s="160">
        <f t="shared" si="98"/>
        <v>0</v>
      </c>
      <c r="W195" s="160">
        <f t="shared" si="99"/>
        <v>0</v>
      </c>
      <c r="X195" s="43">
        <v>0</v>
      </c>
      <c r="Y195" s="160">
        <f t="shared" si="100"/>
        <v>0</v>
      </c>
      <c r="AA195" s="160">
        <f t="shared" si="101"/>
        <v>0</v>
      </c>
      <c r="AB195" s="43">
        <f t="shared" si="102"/>
        <v>0</v>
      </c>
      <c r="AC195" s="43">
        <v>0</v>
      </c>
      <c r="AD195" s="160">
        <f t="shared" si="103"/>
        <v>0</v>
      </c>
      <c r="AE195" s="43">
        <v>0</v>
      </c>
      <c r="AF195" s="160">
        <f t="shared" si="104"/>
        <v>0</v>
      </c>
      <c r="AG195" s="43">
        <v>0</v>
      </c>
      <c r="AH195" s="160">
        <f t="shared" si="105"/>
        <v>0</v>
      </c>
      <c r="AI195" s="43">
        <v>0</v>
      </c>
      <c r="AJ195" s="43">
        <v>0</v>
      </c>
      <c r="AK195" s="43"/>
      <c r="AL195" s="195">
        <v>0</v>
      </c>
      <c r="AM195" s="43">
        <f t="shared" si="106"/>
        <v>0</v>
      </c>
      <c r="AN195" s="43">
        <f t="shared" si="107"/>
        <v>0</v>
      </c>
      <c r="AO195" s="43">
        <f t="shared" si="108"/>
        <v>0</v>
      </c>
      <c r="AP195" s="43">
        <f t="shared" si="109"/>
        <v>0</v>
      </c>
      <c r="AQ195" s="43">
        <f t="shared" si="110"/>
        <v>0</v>
      </c>
      <c r="AR195" s="43">
        <f t="shared" si="111"/>
        <v>0</v>
      </c>
    </row>
    <row r="196" spans="1:44" x14ac:dyDescent="0.2">
      <c r="A196" s="117">
        <v>33</v>
      </c>
      <c r="B196" s="205"/>
      <c r="C196" s="117" t="s">
        <v>289</v>
      </c>
      <c r="D196" s="51">
        <v>0</v>
      </c>
      <c r="E196" s="158">
        <f t="shared" si="90"/>
        <v>0</v>
      </c>
      <c r="F196" s="169"/>
      <c r="G196" s="158">
        <f t="shared" si="91"/>
        <v>0</v>
      </c>
      <c r="H196" s="51">
        <v>0</v>
      </c>
      <c r="I196" s="158">
        <f t="shared" si="92"/>
        <v>0</v>
      </c>
      <c r="J196" s="169"/>
      <c r="K196" s="158">
        <f t="shared" si="93"/>
        <v>0</v>
      </c>
      <c r="L196" s="51">
        <v>0</v>
      </c>
      <c r="M196" s="158">
        <f t="shared" si="94"/>
        <v>0</v>
      </c>
      <c r="N196" s="169"/>
      <c r="O196" s="158">
        <f t="shared" si="95"/>
        <v>0</v>
      </c>
      <c r="P196" s="51">
        <v>0</v>
      </c>
      <c r="Q196" s="158">
        <f t="shared" si="96"/>
        <v>0</v>
      </c>
      <c r="R196" s="169"/>
      <c r="S196" s="158">
        <f t="shared" si="97"/>
        <v>0</v>
      </c>
      <c r="T196" s="51">
        <v>0</v>
      </c>
      <c r="U196" s="158">
        <f t="shared" si="98"/>
        <v>0</v>
      </c>
      <c r="V196" s="169"/>
      <c r="W196" s="158">
        <f t="shared" si="99"/>
        <v>0</v>
      </c>
      <c r="X196" s="51">
        <v>0</v>
      </c>
      <c r="Y196" s="158">
        <f t="shared" si="100"/>
        <v>0</v>
      </c>
      <c r="Z196" s="169"/>
      <c r="AA196" s="158">
        <f t="shared" si="101"/>
        <v>0</v>
      </c>
      <c r="AB196" s="51">
        <f t="shared" si="102"/>
        <v>0</v>
      </c>
      <c r="AC196" s="51">
        <v>0</v>
      </c>
      <c r="AD196" s="158">
        <f t="shared" si="103"/>
        <v>0</v>
      </c>
      <c r="AE196" s="51">
        <v>0</v>
      </c>
      <c r="AF196" s="158">
        <f t="shared" si="104"/>
        <v>0</v>
      </c>
      <c r="AG196" s="51">
        <v>0</v>
      </c>
      <c r="AH196" s="158">
        <f t="shared" si="105"/>
        <v>0</v>
      </c>
      <c r="AI196" s="51">
        <v>0</v>
      </c>
      <c r="AJ196" s="51">
        <v>0</v>
      </c>
      <c r="AK196" s="51"/>
      <c r="AL196" s="196">
        <v>10057</v>
      </c>
      <c r="AM196" s="51">
        <f t="shared" si="106"/>
        <v>0</v>
      </c>
      <c r="AN196" s="51">
        <f t="shared" si="107"/>
        <v>0</v>
      </c>
      <c r="AO196" s="51">
        <f t="shared" si="108"/>
        <v>0</v>
      </c>
      <c r="AP196" s="51">
        <f t="shared" si="109"/>
        <v>0</v>
      </c>
      <c r="AQ196" s="51">
        <f t="shared" si="110"/>
        <v>0</v>
      </c>
      <c r="AR196" s="51">
        <f t="shared" si="111"/>
        <v>0</v>
      </c>
    </row>
    <row r="197" spans="1:44" x14ac:dyDescent="0.2">
      <c r="A197" s="114">
        <v>34</v>
      </c>
      <c r="B197" s="165"/>
      <c r="C197" s="114" t="s">
        <v>290</v>
      </c>
      <c r="D197" s="43">
        <v>11000680</v>
      </c>
      <c r="E197" s="160">
        <f t="shared" si="90"/>
        <v>3222.2261277094317</v>
      </c>
      <c r="G197" s="160">
        <f t="shared" si="91"/>
        <v>127.51097227817981</v>
      </c>
      <c r="H197" s="43">
        <v>156043</v>
      </c>
      <c r="I197" s="160">
        <f t="shared" si="92"/>
        <v>45.706795547744584</v>
      </c>
      <c r="K197" s="160">
        <f t="shared" si="93"/>
        <v>24.515618301864748</v>
      </c>
      <c r="L197" s="43">
        <v>297315</v>
      </c>
      <c r="M197" s="160">
        <f t="shared" si="94"/>
        <v>87.08699472759227</v>
      </c>
      <c r="O197" s="160">
        <f t="shared" si="95"/>
        <v>80.310507718743068</v>
      </c>
      <c r="P197" s="43">
        <v>1347006</v>
      </c>
      <c r="Q197" s="160">
        <f t="shared" si="96"/>
        <v>394.55360281195078</v>
      </c>
      <c r="S197" s="160">
        <f t="shared" si="97"/>
        <v>128.61194951850916</v>
      </c>
      <c r="T197" s="43">
        <v>471335</v>
      </c>
      <c r="U197" s="160">
        <f t="shared" si="98"/>
        <v>138.05946104276509</v>
      </c>
      <c r="W197" s="160">
        <f t="shared" si="99"/>
        <v>89.187791430629446</v>
      </c>
      <c r="X197" s="43">
        <v>0</v>
      </c>
      <c r="Y197" s="160">
        <f t="shared" si="100"/>
        <v>0</v>
      </c>
      <c r="AA197" s="160">
        <f t="shared" si="101"/>
        <v>0</v>
      </c>
      <c r="AB197" s="43">
        <f t="shared" si="102"/>
        <v>13272379</v>
      </c>
      <c r="AC197" s="43">
        <v>8134474</v>
      </c>
      <c r="AD197" s="160">
        <f t="shared" si="103"/>
        <v>61.288741076486744</v>
      </c>
      <c r="AE197" s="43">
        <v>920271</v>
      </c>
      <c r="AF197" s="160">
        <f t="shared" si="104"/>
        <v>6.9337305693274729</v>
      </c>
      <c r="AG197" s="43">
        <v>0</v>
      </c>
      <c r="AH197" s="160">
        <f t="shared" si="105"/>
        <v>0</v>
      </c>
      <c r="AI197" s="43">
        <v>207656</v>
      </c>
      <c r="AJ197" s="43">
        <v>0</v>
      </c>
      <c r="AK197" s="43"/>
      <c r="AL197" s="195">
        <v>3414</v>
      </c>
      <c r="AM197" s="43">
        <f t="shared" si="106"/>
        <v>3414</v>
      </c>
      <c r="AN197" s="43">
        <f t="shared" si="107"/>
        <v>3414</v>
      </c>
      <c r="AO197" s="43">
        <f t="shared" si="108"/>
        <v>3414</v>
      </c>
      <c r="AP197" s="43">
        <f t="shared" si="109"/>
        <v>3414</v>
      </c>
      <c r="AQ197" s="43">
        <f t="shared" si="110"/>
        <v>3414</v>
      </c>
      <c r="AR197" s="43">
        <f t="shared" si="111"/>
        <v>0</v>
      </c>
    </row>
    <row r="198" spans="1:44" x14ac:dyDescent="0.2">
      <c r="A198" s="117">
        <v>35</v>
      </c>
      <c r="B198" s="205"/>
      <c r="C198" s="117" t="s">
        <v>231</v>
      </c>
      <c r="D198" s="51">
        <v>0</v>
      </c>
      <c r="E198" s="158">
        <f t="shared" si="90"/>
        <v>0</v>
      </c>
      <c r="F198" s="169"/>
      <c r="G198" s="158">
        <f t="shared" si="91"/>
        <v>0</v>
      </c>
      <c r="H198" s="51">
        <v>0</v>
      </c>
      <c r="I198" s="158">
        <f t="shared" si="92"/>
        <v>0</v>
      </c>
      <c r="J198" s="169"/>
      <c r="K198" s="158">
        <f t="shared" si="93"/>
        <v>0</v>
      </c>
      <c r="L198" s="51">
        <v>0</v>
      </c>
      <c r="M198" s="158">
        <f t="shared" si="94"/>
        <v>0</v>
      </c>
      <c r="N198" s="169"/>
      <c r="O198" s="158">
        <f t="shared" si="95"/>
        <v>0</v>
      </c>
      <c r="P198" s="51">
        <v>0</v>
      </c>
      <c r="Q198" s="158">
        <f t="shared" si="96"/>
        <v>0</v>
      </c>
      <c r="R198" s="169"/>
      <c r="S198" s="158">
        <f t="shared" si="97"/>
        <v>0</v>
      </c>
      <c r="T198" s="51">
        <v>0</v>
      </c>
      <c r="U198" s="158">
        <f t="shared" si="98"/>
        <v>0</v>
      </c>
      <c r="V198" s="169"/>
      <c r="W198" s="158">
        <f t="shared" si="99"/>
        <v>0</v>
      </c>
      <c r="X198" s="51">
        <v>0</v>
      </c>
      <c r="Y198" s="158">
        <f t="shared" si="100"/>
        <v>0</v>
      </c>
      <c r="Z198" s="169"/>
      <c r="AA198" s="158">
        <f t="shared" si="101"/>
        <v>0</v>
      </c>
      <c r="AB198" s="51">
        <f t="shared" si="102"/>
        <v>0</v>
      </c>
      <c r="AC198" s="51">
        <v>0</v>
      </c>
      <c r="AD198" s="158">
        <f t="shared" si="103"/>
        <v>0</v>
      </c>
      <c r="AE198" s="51">
        <v>0</v>
      </c>
      <c r="AF198" s="158">
        <f t="shared" si="104"/>
        <v>0</v>
      </c>
      <c r="AG198" s="51">
        <v>0</v>
      </c>
      <c r="AH198" s="158">
        <f t="shared" si="105"/>
        <v>0</v>
      </c>
      <c r="AI198" s="51">
        <v>0</v>
      </c>
      <c r="AJ198" s="51">
        <v>0</v>
      </c>
      <c r="AK198" s="51"/>
      <c r="AL198" s="196">
        <v>2971</v>
      </c>
      <c r="AM198" s="51">
        <f t="shared" si="106"/>
        <v>0</v>
      </c>
      <c r="AN198" s="51">
        <f t="shared" si="107"/>
        <v>0</v>
      </c>
      <c r="AO198" s="51">
        <f t="shared" si="108"/>
        <v>0</v>
      </c>
      <c r="AP198" s="51">
        <f t="shared" si="109"/>
        <v>0</v>
      </c>
      <c r="AQ198" s="51">
        <f t="shared" si="110"/>
        <v>0</v>
      </c>
      <c r="AR198" s="51">
        <f t="shared" si="111"/>
        <v>0</v>
      </c>
    </row>
    <row r="199" spans="1:44" x14ac:dyDescent="0.2">
      <c r="A199" s="114">
        <v>36</v>
      </c>
      <c r="B199" s="165"/>
      <c r="C199" s="114" t="s">
        <v>291</v>
      </c>
      <c r="D199" s="43">
        <v>0</v>
      </c>
      <c r="E199" s="160">
        <f t="shared" si="90"/>
        <v>0</v>
      </c>
      <c r="G199" s="160">
        <f t="shared" si="91"/>
        <v>0</v>
      </c>
      <c r="H199" s="43">
        <v>0</v>
      </c>
      <c r="I199" s="160">
        <f t="shared" si="92"/>
        <v>0</v>
      </c>
      <c r="K199" s="160">
        <f t="shared" si="93"/>
        <v>0</v>
      </c>
      <c r="L199" s="43">
        <v>0</v>
      </c>
      <c r="M199" s="160">
        <f t="shared" si="94"/>
        <v>0</v>
      </c>
      <c r="O199" s="160">
        <f t="shared" si="95"/>
        <v>0</v>
      </c>
      <c r="P199" s="43">
        <v>0</v>
      </c>
      <c r="Q199" s="160">
        <f t="shared" si="96"/>
        <v>0</v>
      </c>
      <c r="S199" s="160">
        <f t="shared" si="97"/>
        <v>0</v>
      </c>
      <c r="T199" s="43">
        <v>0</v>
      </c>
      <c r="U199" s="160">
        <f t="shared" si="98"/>
        <v>0</v>
      </c>
      <c r="W199" s="160">
        <f t="shared" si="99"/>
        <v>0</v>
      </c>
      <c r="X199" s="43">
        <v>0</v>
      </c>
      <c r="Y199" s="160">
        <f t="shared" si="100"/>
        <v>0</v>
      </c>
      <c r="AA199" s="160">
        <f t="shared" si="101"/>
        <v>0</v>
      </c>
      <c r="AB199" s="43">
        <f t="shared" si="102"/>
        <v>0</v>
      </c>
      <c r="AC199" s="43">
        <v>0</v>
      </c>
      <c r="AD199" s="160">
        <f t="shared" si="103"/>
        <v>0</v>
      </c>
      <c r="AE199" s="43">
        <v>0</v>
      </c>
      <c r="AF199" s="160">
        <f t="shared" si="104"/>
        <v>0</v>
      </c>
      <c r="AG199" s="43">
        <v>0</v>
      </c>
      <c r="AH199" s="160">
        <f t="shared" si="105"/>
        <v>0</v>
      </c>
      <c r="AI199" s="43">
        <v>0</v>
      </c>
      <c r="AJ199" s="43">
        <v>0</v>
      </c>
      <c r="AK199" s="43"/>
      <c r="AL199" s="195">
        <v>5807</v>
      </c>
      <c r="AM199" s="43">
        <f t="shared" si="106"/>
        <v>0</v>
      </c>
      <c r="AN199" s="43">
        <f t="shared" si="107"/>
        <v>0</v>
      </c>
      <c r="AO199" s="43">
        <f t="shared" si="108"/>
        <v>0</v>
      </c>
      <c r="AP199" s="43">
        <f t="shared" si="109"/>
        <v>0</v>
      </c>
      <c r="AQ199" s="43">
        <f t="shared" si="110"/>
        <v>0</v>
      </c>
      <c r="AR199" s="43">
        <f t="shared" si="111"/>
        <v>0</v>
      </c>
    </row>
    <row r="200" spans="1:44" x14ac:dyDescent="0.2">
      <c r="A200" s="117">
        <v>37</v>
      </c>
      <c r="B200" s="205"/>
      <c r="C200" s="117" t="s">
        <v>292</v>
      </c>
      <c r="D200" s="111">
        <v>0</v>
      </c>
      <c r="E200" s="158">
        <f t="shared" si="90"/>
        <v>0</v>
      </c>
      <c r="F200" s="169"/>
      <c r="G200" s="158">
        <f t="shared" si="91"/>
        <v>0</v>
      </c>
      <c r="H200" s="111">
        <v>0</v>
      </c>
      <c r="I200" s="158">
        <f t="shared" si="92"/>
        <v>0</v>
      </c>
      <c r="J200" s="169"/>
      <c r="K200" s="158">
        <f t="shared" si="93"/>
        <v>0</v>
      </c>
      <c r="L200" s="111">
        <v>0</v>
      </c>
      <c r="M200" s="158">
        <f t="shared" si="94"/>
        <v>0</v>
      </c>
      <c r="N200" s="169"/>
      <c r="O200" s="158">
        <f t="shared" si="95"/>
        <v>0</v>
      </c>
      <c r="P200" s="111">
        <v>0</v>
      </c>
      <c r="Q200" s="158">
        <f t="shared" si="96"/>
        <v>0</v>
      </c>
      <c r="R200" s="169"/>
      <c r="S200" s="158">
        <f t="shared" si="97"/>
        <v>0</v>
      </c>
      <c r="T200" s="111">
        <v>0</v>
      </c>
      <c r="U200" s="158">
        <f t="shared" si="98"/>
        <v>0</v>
      </c>
      <c r="V200" s="169"/>
      <c r="W200" s="158">
        <f t="shared" si="99"/>
        <v>0</v>
      </c>
      <c r="X200" s="111">
        <v>0</v>
      </c>
      <c r="Y200" s="158">
        <f t="shared" si="100"/>
        <v>0</v>
      </c>
      <c r="Z200" s="169"/>
      <c r="AA200" s="158">
        <f t="shared" si="101"/>
        <v>0</v>
      </c>
      <c r="AB200" s="111">
        <f t="shared" si="102"/>
        <v>0</v>
      </c>
      <c r="AC200" s="111">
        <v>0</v>
      </c>
      <c r="AD200" s="158">
        <f t="shared" si="103"/>
        <v>0</v>
      </c>
      <c r="AE200" s="111">
        <v>0</v>
      </c>
      <c r="AF200" s="158">
        <f t="shared" si="104"/>
        <v>0</v>
      </c>
      <c r="AG200" s="111">
        <v>0</v>
      </c>
      <c r="AH200" s="158">
        <f t="shared" si="105"/>
        <v>0</v>
      </c>
      <c r="AI200" s="111">
        <v>0</v>
      </c>
      <c r="AJ200" s="111">
        <v>0</v>
      </c>
      <c r="AK200" s="111"/>
      <c r="AL200" s="196">
        <v>8265</v>
      </c>
      <c r="AM200" s="111">
        <f t="shared" si="106"/>
        <v>0</v>
      </c>
      <c r="AN200" s="111">
        <f t="shared" si="107"/>
        <v>0</v>
      </c>
      <c r="AO200" s="111">
        <f t="shared" si="108"/>
        <v>0</v>
      </c>
      <c r="AP200" s="111">
        <f t="shared" si="109"/>
        <v>0</v>
      </c>
      <c r="AQ200" s="111">
        <f t="shared" si="110"/>
        <v>0</v>
      </c>
      <c r="AR200" s="111">
        <f t="shared" si="111"/>
        <v>0</v>
      </c>
    </row>
    <row r="201" spans="1:44" ht="13.5" thickBot="1" x14ac:dyDescent="0.25">
      <c r="A201" s="125">
        <f>A200</f>
        <v>37</v>
      </c>
      <c r="B201" s="125"/>
      <c r="C201" s="230" t="s">
        <v>255</v>
      </c>
      <c r="D201" s="161">
        <f>SUM(D164:D200)</f>
        <v>18502831</v>
      </c>
      <c r="E201" s="162">
        <f>IF(D201=0,0,IF(ISNONTEXT(F201),D201/$AL201,D201/AM201))</f>
        <v>2527.018710734772</v>
      </c>
      <c r="F201" s="172" t="s">
        <v>352</v>
      </c>
      <c r="G201" s="163">
        <f t="shared" si="91"/>
        <v>100</v>
      </c>
      <c r="H201" s="161">
        <f>SUM(H164:H200)</f>
        <v>1365110</v>
      </c>
      <c r="I201" s="162">
        <f>IF(H201=0,0,IF(ISNONTEXT(J201),H201/$AL201,H201/AN201))</f>
        <v>186.43949740508057</v>
      </c>
      <c r="J201" s="172" t="s">
        <v>352</v>
      </c>
      <c r="K201" s="163">
        <f t="shared" si="93"/>
        <v>100</v>
      </c>
      <c r="L201" s="161">
        <f>SUM(L164:L200)</f>
        <v>793982</v>
      </c>
      <c r="M201" s="162">
        <f>IF(L201=0,0,IF(ISNONTEXT(N201),L201/$AL201,L201/AO201))</f>
        <v>108.43785850860421</v>
      </c>
      <c r="N201" s="172" t="s">
        <v>352</v>
      </c>
      <c r="O201" s="163">
        <f t="shared" si="95"/>
        <v>100</v>
      </c>
      <c r="P201" s="161">
        <f>SUM(P164:P200)</f>
        <v>2246231</v>
      </c>
      <c r="Q201" s="162">
        <f>IF(P201=0,0,IF(ISNONTEXT(R201),P201/$AL201,P201/AP201))</f>
        <v>306.77833925157063</v>
      </c>
      <c r="R201" s="172" t="s">
        <v>352</v>
      </c>
      <c r="S201" s="163">
        <f t="shared" si="97"/>
        <v>100</v>
      </c>
      <c r="T201" s="161">
        <f>SUM(T164:T200)</f>
        <v>1133419</v>
      </c>
      <c r="U201" s="162">
        <f>IF(T201=0,0,IF(ISNONTEXT(V201),T201/$AL201,T201/AQ201))</f>
        <v>154.79636711281071</v>
      </c>
      <c r="V201" s="172" t="s">
        <v>352</v>
      </c>
      <c r="W201" s="163">
        <f t="shared" si="99"/>
        <v>100</v>
      </c>
      <c r="X201" s="161">
        <f>SUM(X164:X200)</f>
        <v>0</v>
      </c>
      <c r="Y201" s="162">
        <f>IF(X201=0,0,IF(ISNONTEXT(Z201),X201/$AL201,X201/AR201))</f>
        <v>0</v>
      </c>
      <c r="Z201" s="172" t="s">
        <v>352</v>
      </c>
      <c r="AA201" s="163">
        <f t="shared" si="101"/>
        <v>0</v>
      </c>
      <c r="AB201" s="161">
        <f>SUM(AB164:AB200)</f>
        <v>24041573</v>
      </c>
      <c r="AC201" s="161">
        <f>SUM(AC164:AC200)</f>
        <v>13929132</v>
      </c>
      <c r="AD201" s="163">
        <f t="shared" si="103"/>
        <v>57.93768985082631</v>
      </c>
      <c r="AE201" s="161">
        <f>SUM(AE164:AE200)</f>
        <v>3058151</v>
      </c>
      <c r="AF201" s="163">
        <f t="shared" si="104"/>
        <v>12.720261690031679</v>
      </c>
      <c r="AG201" s="161">
        <f>SUM(AG164:AG200)</f>
        <v>0</v>
      </c>
      <c r="AH201" s="163">
        <f t="shared" si="105"/>
        <v>0</v>
      </c>
      <c r="AI201" s="161">
        <f>SUM(AI164:AI200)</f>
        <v>232126</v>
      </c>
      <c r="AJ201" s="161">
        <f>SUM(AJ164:AJ200)</f>
        <v>601</v>
      </c>
      <c r="AK201" s="161"/>
      <c r="AL201" s="207">
        <f t="shared" ref="AL201:AR201" si="112">SUM(AL164:AL200)</f>
        <v>354270</v>
      </c>
      <c r="AM201" s="164">
        <f t="shared" si="112"/>
        <v>7322</v>
      </c>
      <c r="AN201" s="164">
        <f t="shared" si="112"/>
        <v>7322</v>
      </c>
      <c r="AO201" s="164">
        <f t="shared" si="112"/>
        <v>7322</v>
      </c>
      <c r="AP201" s="164">
        <f t="shared" si="112"/>
        <v>7322</v>
      </c>
      <c r="AQ201" s="164">
        <f t="shared" si="112"/>
        <v>7322</v>
      </c>
      <c r="AR201" s="164">
        <f t="shared" si="112"/>
        <v>0</v>
      </c>
    </row>
    <row r="202" spans="1:44" customFormat="1" x14ac:dyDescent="0.2"/>
    <row r="203" spans="1:44" s="83" customFormat="1" ht="13.5" thickBot="1" x14ac:dyDescent="0.25">
      <c r="A203" s="208">
        <f>A201+A152+A45</f>
        <v>170</v>
      </c>
      <c r="B203" s="208"/>
      <c r="C203" s="209" t="s">
        <v>293</v>
      </c>
      <c r="D203" s="210">
        <f>D201+D152+D45</f>
        <v>15284009264</v>
      </c>
      <c r="E203" s="351">
        <f>IF(D203=0,0,IF(ISNONTEXT(F203),D203/$AL203,D203/AM203))</f>
        <v>1845.4878506261784</v>
      </c>
      <c r="F203" s="228" t="s">
        <v>352</v>
      </c>
      <c r="G203" s="213"/>
      <c r="H203" s="210">
        <f>H201+H152+H45</f>
        <v>1096986066</v>
      </c>
      <c r="I203" s="351">
        <f t="shared" ref="I203" si="113">IF(H203=0,0,IF(ISNONTEXT(J203),H203/$AL203,H203/AN203))</f>
        <v>132.5474550082067</v>
      </c>
      <c r="J203" s="228" t="s">
        <v>352</v>
      </c>
      <c r="K203" s="213"/>
      <c r="L203" s="210">
        <f>L201+L152+L45</f>
        <v>1105283895</v>
      </c>
      <c r="M203" s="351">
        <f t="shared" ref="M203" si="114">IF(L203=0,0,IF(ISNONTEXT(N203),L203/$AL203,L203/AO203))</f>
        <v>133.66739118761936</v>
      </c>
      <c r="N203" s="228" t="s">
        <v>352</v>
      </c>
      <c r="O203" s="213"/>
      <c r="P203" s="210">
        <f>P201+P152+P45</f>
        <v>2179339234</v>
      </c>
      <c r="Q203" s="351">
        <f t="shared" ref="Q203" si="115">IF(P203=0,0,IF(ISNONTEXT(R203),P203/$AL203,P203/AP203))</f>
        <v>263.3268352437164</v>
      </c>
      <c r="R203" s="228" t="s">
        <v>352</v>
      </c>
      <c r="S203" s="213"/>
      <c r="T203" s="210">
        <f>T201+T152+T45</f>
        <v>964564297</v>
      </c>
      <c r="U203" s="351">
        <f t="shared" ref="U203" si="116">IF(T203=0,0,IF(ISNONTEXT(V203),T203/$AL203,T203/AQ203))</f>
        <v>116.54709820090825</v>
      </c>
      <c r="V203" s="228" t="s">
        <v>352</v>
      </c>
      <c r="W203" s="213"/>
      <c r="X203" s="210">
        <f>X201+X152+X45</f>
        <v>5639495</v>
      </c>
      <c r="Y203" s="351">
        <f t="shared" ref="Y203" si="117">IF(X203=0,0,IF(ISNONTEXT(Z203),X203/$AL203,X203/AR203))</f>
        <v>1.5878150187528173</v>
      </c>
      <c r="Z203" s="228" t="s">
        <v>352</v>
      </c>
      <c r="AA203" s="213"/>
      <c r="AB203" s="210">
        <f>AB201+AB152+AB45</f>
        <v>20635822251</v>
      </c>
      <c r="AC203" s="210">
        <f>AC201+AC152+AC45</f>
        <v>8577863613</v>
      </c>
      <c r="AD203" s="352">
        <f t="shared" si="103"/>
        <v>41.567830487512182</v>
      </c>
      <c r="AE203" s="210">
        <f>AE201+AE152+AE45</f>
        <v>2071200102</v>
      </c>
      <c r="AF203" s="352">
        <f t="shared" si="104"/>
        <v>10.036915790450903</v>
      </c>
      <c r="AG203" s="210">
        <f>AG201+AG152+AG45</f>
        <v>137101690</v>
      </c>
      <c r="AH203" s="352">
        <f t="shared" si="105"/>
        <v>0.66438685278632958</v>
      </c>
      <c r="AI203" s="210">
        <f>AI201+AI152+AI45</f>
        <v>325838309</v>
      </c>
      <c r="AJ203" s="210">
        <f>AJ201+AJ152+AJ45</f>
        <v>692222</v>
      </c>
      <c r="AK203" s="210"/>
      <c r="AL203" s="214">
        <f>AL201+AL152+AL45</f>
        <v>8628774</v>
      </c>
      <c r="AM203" s="214">
        <f t="shared" ref="AM203:AR203" si="118">AM201+AM152+AM45</f>
        <v>8281826</v>
      </c>
      <c r="AN203" s="214">
        <f t="shared" si="118"/>
        <v>8276176</v>
      </c>
      <c r="AO203" s="214">
        <f t="shared" si="118"/>
        <v>8268912</v>
      </c>
      <c r="AP203" s="214">
        <f t="shared" si="118"/>
        <v>8276176</v>
      </c>
      <c r="AQ203" s="214">
        <f t="shared" si="118"/>
        <v>8276176</v>
      </c>
      <c r="AR203" s="214">
        <f t="shared" si="118"/>
        <v>3551733</v>
      </c>
    </row>
    <row r="204" spans="1:44" ht="14.25" thickTop="1" thickBot="1" x14ac:dyDescent="0.25">
      <c r="C204" s="75"/>
      <c r="D204" s="203"/>
      <c r="E204" s="97"/>
      <c r="F204" s="173"/>
      <c r="G204" s="185"/>
      <c r="H204" s="203"/>
      <c r="I204" s="97"/>
      <c r="J204" s="173"/>
      <c r="K204" s="185"/>
      <c r="L204" s="203"/>
      <c r="M204" s="97"/>
      <c r="N204" s="173"/>
      <c r="O204" s="185"/>
      <c r="P204" s="203"/>
      <c r="Q204" s="97"/>
      <c r="R204" s="173"/>
      <c r="S204" s="185"/>
      <c r="T204" s="203"/>
      <c r="U204" s="97"/>
      <c r="V204" s="173"/>
      <c r="W204" s="185"/>
      <c r="X204" s="203"/>
      <c r="Y204" s="97"/>
      <c r="Z204" s="173"/>
      <c r="AA204" s="185"/>
      <c r="AB204" s="203"/>
      <c r="AC204" s="203"/>
      <c r="AD204" s="185"/>
      <c r="AE204" s="203"/>
      <c r="AF204" s="185"/>
      <c r="AG204" s="203"/>
      <c r="AH204" s="185"/>
      <c r="AI204" s="203"/>
      <c r="AJ204" s="203"/>
      <c r="AK204" s="203"/>
      <c r="AL204" s="96"/>
      <c r="AM204" s="189"/>
      <c r="AN204" s="189"/>
      <c r="AO204" s="189"/>
      <c r="AP204" s="189"/>
      <c r="AQ204" s="189"/>
      <c r="AR204" s="189"/>
    </row>
    <row r="205" spans="1:44" x14ac:dyDescent="0.2">
      <c r="A205" s="223" t="s">
        <v>501</v>
      </c>
      <c r="B205" s="335"/>
      <c r="C205" s="335"/>
      <c r="D205" s="335"/>
      <c r="E205" s="335"/>
      <c r="F205" s="335"/>
      <c r="G205" s="335"/>
      <c r="H205" s="335"/>
      <c r="I205" s="335"/>
      <c r="J205" s="335"/>
      <c r="K205" s="335"/>
      <c r="L205" s="335"/>
      <c r="M205" s="335"/>
      <c r="N205" s="336"/>
      <c r="R205" s="70"/>
      <c r="U205" s="168"/>
      <c r="V205" s="70"/>
      <c r="Y205" s="168"/>
      <c r="Z205" s="70"/>
    </row>
    <row r="206" spans="1:44" ht="29.25" customHeight="1" thickBot="1" x14ac:dyDescent="0.25">
      <c r="A206" s="410" t="s">
        <v>502</v>
      </c>
      <c r="B206" s="411"/>
      <c r="C206" s="411"/>
      <c r="D206" s="411"/>
      <c r="E206" s="411"/>
      <c r="F206" s="411"/>
      <c r="G206" s="411"/>
      <c r="H206" s="411"/>
      <c r="I206" s="411"/>
      <c r="J206" s="411"/>
      <c r="K206" s="411"/>
      <c r="L206" s="411"/>
      <c r="M206" s="411"/>
      <c r="N206" s="412"/>
      <c r="R206" s="70"/>
      <c r="U206" s="168"/>
      <c r="V206" s="70"/>
      <c r="Y206" s="168"/>
      <c r="Z206" s="70"/>
    </row>
    <row r="222" spans="1:1" x14ac:dyDescent="0.2">
      <c r="A222" s="99"/>
    </row>
  </sheetData>
  <mergeCells count="6">
    <mergeCell ref="A206:N206"/>
    <mergeCell ref="A155:S155"/>
    <mergeCell ref="AC55:AI55"/>
    <mergeCell ref="AC162:AI162"/>
    <mergeCell ref="AC5:AI5"/>
    <mergeCell ref="A48:S48"/>
  </mergeCells>
  <printOptions gridLinesSet="0"/>
  <pageMargins left="3.75" right="0.25" top="0.5" bottom="0.25" header="0" footer="0"/>
  <pageSetup paperSize="17" pageOrder="overThenDown" orientation="landscape" r:id="rId1"/>
  <headerFooter alignWithMargins="0"/>
  <rowBreaks count="1" manualBreakCount="1">
    <brk id="161" max="5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CF38F-5A29-468D-9B26-C05269B43378}">
  <sheetPr transitionEvaluation="1" transitionEntry="1"/>
  <dimension ref="A1:Z213"/>
  <sheetViews>
    <sheetView showGridLines="0" zoomScaleNormal="100" workbookViewId="0">
      <pane xSplit="2" ySplit="6" topLeftCell="C7" activePane="bottomRight" state="frozen"/>
      <selection pane="topRight"/>
      <selection pane="bottomLeft"/>
      <selection pane="bottomRight"/>
    </sheetView>
  </sheetViews>
  <sheetFormatPr defaultColWidth="12.7109375" defaultRowHeight="12.75" x14ac:dyDescent="0.2"/>
  <cols>
    <col min="1" max="1" width="5.28515625" style="70" customWidth="1"/>
    <col min="2" max="2" width="19.5703125" style="70" customWidth="1"/>
    <col min="3" max="3" width="14.42578125" style="70" customWidth="1"/>
    <col min="4" max="4" width="12.7109375" style="70" customWidth="1"/>
    <col min="5" max="5" width="3.7109375" style="168" customWidth="1"/>
    <col min="6" max="6" width="12.7109375" style="70" customWidth="1"/>
    <col min="7" max="7" width="14.42578125" style="70" customWidth="1"/>
    <col min="8" max="8" width="12.7109375" style="70" customWidth="1"/>
    <col min="9" max="9" width="3.7109375" style="168" customWidth="1"/>
    <col min="10" max="10" width="12.7109375" style="70" customWidth="1"/>
    <col min="11" max="11" width="12.42578125" style="70" customWidth="1"/>
    <col min="12" max="12" width="12.7109375" style="70" customWidth="1"/>
    <col min="13" max="13" width="3.7109375" style="168" customWidth="1"/>
    <col min="14" max="14" width="12.7109375" style="70" customWidth="1"/>
    <col min="15" max="15" width="16.140625" style="70" customWidth="1"/>
    <col min="16" max="16" width="17.7109375" style="70" customWidth="1"/>
    <col min="17" max="17" width="12.7109375" style="70" customWidth="1"/>
    <col min="18" max="18" width="21.140625" style="70" customWidth="1"/>
    <col min="19" max="19" width="15.28515625" style="70" customWidth="1"/>
    <col min="20" max="21" width="19.5703125" style="70" customWidth="1"/>
    <col min="22" max="22" width="17.140625" style="70" customWidth="1"/>
    <col min="23" max="23" width="16.28515625" style="70" hidden="1" customWidth="1"/>
    <col min="24" max="26" width="12.7109375" style="70" hidden="1" customWidth="1"/>
    <col min="27" max="16384" width="12.7109375" style="70"/>
  </cols>
  <sheetData>
    <row r="1" spans="1:26" s="349" customFormat="1" ht="15.75" x14ac:dyDescent="0.2">
      <c r="A1" s="319" t="s">
        <v>0</v>
      </c>
      <c r="B1" s="319"/>
      <c r="C1" s="319"/>
      <c r="D1" s="319"/>
      <c r="E1" s="319"/>
      <c r="F1" s="319"/>
      <c r="G1" s="319"/>
      <c r="H1" s="319"/>
      <c r="I1" s="319"/>
      <c r="J1" s="319"/>
      <c r="K1" s="319"/>
      <c r="L1" s="319"/>
      <c r="M1" s="319"/>
      <c r="N1" s="319"/>
      <c r="O1" s="319"/>
      <c r="P1" s="319"/>
      <c r="Q1" s="319"/>
      <c r="R1" s="319"/>
      <c r="S1" s="319"/>
      <c r="T1" s="319"/>
      <c r="U1" s="319"/>
      <c r="V1" s="319"/>
    </row>
    <row r="2" spans="1:26" s="349" customFormat="1" ht="15.75" x14ac:dyDescent="0.2">
      <c r="A2" s="321" t="s">
        <v>377</v>
      </c>
      <c r="B2" s="321"/>
      <c r="C2" s="321"/>
      <c r="D2" s="321"/>
      <c r="E2" s="321"/>
      <c r="F2" s="321"/>
      <c r="G2" s="321"/>
      <c r="H2" s="321"/>
      <c r="I2" s="321"/>
      <c r="J2" s="321"/>
      <c r="K2" s="321"/>
      <c r="L2" s="321"/>
      <c r="M2" s="321"/>
      <c r="N2" s="321"/>
      <c r="O2" s="321"/>
      <c r="P2" s="321"/>
      <c r="Q2" s="321"/>
      <c r="R2" s="321"/>
      <c r="S2" s="321"/>
      <c r="T2" s="321"/>
      <c r="U2" s="321"/>
      <c r="V2" s="321"/>
    </row>
    <row r="3" spans="1:26" s="349" customFormat="1" ht="15.75" x14ac:dyDescent="0.2">
      <c r="A3" s="321" t="s">
        <v>370</v>
      </c>
      <c r="B3" s="321"/>
      <c r="C3" s="321"/>
      <c r="D3" s="321"/>
      <c r="E3" s="321"/>
      <c r="F3" s="321"/>
      <c r="G3" s="321"/>
      <c r="H3" s="321"/>
      <c r="I3" s="321"/>
      <c r="J3" s="321"/>
      <c r="K3" s="321"/>
      <c r="L3" s="321"/>
      <c r="M3" s="321"/>
      <c r="N3" s="321"/>
      <c r="O3" s="321"/>
      <c r="P3" s="321"/>
      <c r="Q3" s="321"/>
      <c r="R3" s="321"/>
      <c r="S3" s="321"/>
      <c r="T3" s="321"/>
      <c r="U3" s="321"/>
      <c r="V3" s="321"/>
    </row>
    <row r="4" spans="1:26" ht="15.75" thickBot="1" x14ac:dyDescent="0.25">
      <c r="A4" s="66"/>
      <c r="B4" s="66"/>
      <c r="C4" s="66"/>
      <c r="D4" s="66"/>
      <c r="E4" s="66"/>
      <c r="F4" s="66"/>
      <c r="G4" s="66"/>
      <c r="H4" s="66"/>
      <c r="I4" s="66"/>
      <c r="J4" s="66"/>
      <c r="K4" s="66"/>
      <c r="L4" s="66"/>
      <c r="M4" s="66"/>
      <c r="N4" s="66"/>
      <c r="O4" s="66"/>
      <c r="P4" s="66"/>
      <c r="Q4" s="66"/>
      <c r="R4" s="66"/>
      <c r="S4" s="94"/>
    </row>
    <row r="5" spans="1:26" ht="15" x14ac:dyDescent="0.2">
      <c r="N5" s="82"/>
      <c r="O5" s="82"/>
      <c r="P5" s="439" t="s">
        <v>346</v>
      </c>
      <c r="Q5" s="440"/>
      <c r="R5" s="440"/>
      <c r="S5" s="440"/>
      <c r="T5" s="440"/>
      <c r="U5" s="440"/>
      <c r="V5" s="441"/>
      <c r="W5"/>
    </row>
    <row r="6" spans="1:26" ht="30.75" thickBot="1" x14ac:dyDescent="0.3">
      <c r="A6" s="178" t="s">
        <v>1</v>
      </c>
      <c r="B6" s="381" t="s">
        <v>339</v>
      </c>
      <c r="C6" s="179" t="s">
        <v>365</v>
      </c>
      <c r="D6" s="179" t="s">
        <v>362</v>
      </c>
      <c r="E6" s="180"/>
      <c r="F6" s="179" t="s">
        <v>363</v>
      </c>
      <c r="G6" s="179" t="s">
        <v>366</v>
      </c>
      <c r="H6" s="179" t="s">
        <v>362</v>
      </c>
      <c r="I6" s="180"/>
      <c r="J6" s="179" t="s">
        <v>363</v>
      </c>
      <c r="K6" s="179" t="s">
        <v>367</v>
      </c>
      <c r="L6" s="179" t="s">
        <v>362</v>
      </c>
      <c r="M6" s="180"/>
      <c r="N6" s="179" t="s">
        <v>363</v>
      </c>
      <c r="O6" s="179" t="s">
        <v>255</v>
      </c>
      <c r="P6" s="179" t="s">
        <v>349</v>
      </c>
      <c r="Q6" s="179" t="s">
        <v>364</v>
      </c>
      <c r="R6" s="179" t="s">
        <v>368</v>
      </c>
      <c r="S6" s="179" t="s">
        <v>364</v>
      </c>
      <c r="T6" s="179" t="s">
        <v>369</v>
      </c>
      <c r="U6" s="179" t="s">
        <v>364</v>
      </c>
      <c r="V6" s="179" t="s">
        <v>353</v>
      </c>
      <c r="W6" s="179" t="s">
        <v>253</v>
      </c>
      <c r="X6" s="179" t="s">
        <v>354</v>
      </c>
      <c r="Y6" s="179" t="s">
        <v>354</v>
      </c>
      <c r="Z6" s="179" t="s">
        <v>354</v>
      </c>
    </row>
    <row r="7" spans="1:26" x14ac:dyDescent="0.2">
      <c r="A7" s="143">
        <v>1</v>
      </c>
      <c r="B7" s="143" t="s">
        <v>12</v>
      </c>
      <c r="C7" s="148">
        <v>29868301</v>
      </c>
      <c r="D7" s="159">
        <f t="shared" ref="D7:D45" si="0">IFERROR((C7/$W7),0)</f>
        <v>188.88685748254579</v>
      </c>
      <c r="E7" s="171"/>
      <c r="F7" s="149">
        <f t="shared" ref="F7:F45" si="1">IF(D$45,D7/D$45*100,0)</f>
        <v>139.64704543466044</v>
      </c>
      <c r="G7" s="148">
        <v>5499843</v>
      </c>
      <c r="H7" s="159">
        <f t="shared" ref="H7:H44" si="2">IFERROR((G7/$W7),0)</f>
        <v>34.780955934432868</v>
      </c>
      <c r="I7" s="171"/>
      <c r="J7" s="149">
        <f t="shared" ref="J7:J45" si="3">IF(H$45,H7/H$45*100,0)</f>
        <v>87.364468902728234</v>
      </c>
      <c r="K7" s="148">
        <v>8528049</v>
      </c>
      <c r="L7" s="149">
        <f t="shared" ref="L7:L45" si="4">IFERROR((K7/$W7),0)</f>
        <v>53.931302489122736</v>
      </c>
      <c r="M7" s="171"/>
      <c r="N7" s="149">
        <f t="shared" ref="N7:N45" si="5">IF(L$45,L7/L$45*100,0)</f>
        <v>127.02017676003902</v>
      </c>
      <c r="O7" s="148">
        <f t="shared" ref="O7:O45" si="6">(C7+G7+K7)</f>
        <v>43896193</v>
      </c>
      <c r="P7" s="148">
        <v>248920</v>
      </c>
      <c r="Q7" s="149">
        <f t="shared" ref="Q7:Q45" si="7">IF($O7,P7/$O7*100,0)</f>
        <v>0.56706512111426155</v>
      </c>
      <c r="R7" s="148">
        <v>11543</v>
      </c>
      <c r="S7" s="149">
        <f t="shared" ref="S7:S45" si="8">IF($O7,R7/$O7*100,0)</f>
        <v>2.6296130053920622E-2</v>
      </c>
      <c r="T7" s="148">
        <v>791963</v>
      </c>
      <c r="U7" s="149">
        <f t="shared" ref="U7:U45" si="9">IF($O7,T7/$O7*100,0)</f>
        <v>1.8041724028322912</v>
      </c>
      <c r="V7" s="148">
        <v>6277039</v>
      </c>
      <c r="W7" s="150">
        <v>158128</v>
      </c>
      <c r="X7" s="150">
        <f t="shared" ref="X7:X44" si="10">IF(C7,W7,0)</f>
        <v>158128</v>
      </c>
      <c r="Y7" s="150">
        <f t="shared" ref="Y7:Y44" si="11">IF(G7,W7,0)</f>
        <v>158128</v>
      </c>
      <c r="Z7" s="150">
        <f t="shared" ref="Z7:Z44" si="12">IF(K7,W7,0)</f>
        <v>158128</v>
      </c>
    </row>
    <row r="8" spans="1:26" x14ac:dyDescent="0.2">
      <c r="A8" s="114">
        <v>2</v>
      </c>
      <c r="B8" s="114" t="s">
        <v>14</v>
      </c>
      <c r="C8" s="43">
        <v>2348461</v>
      </c>
      <c r="D8" s="151">
        <f t="shared" si="0"/>
        <v>139.76438731178956</v>
      </c>
      <c r="F8" s="151">
        <f t="shared" si="1"/>
        <v>103.33002520771197</v>
      </c>
      <c r="G8" s="43">
        <v>0</v>
      </c>
      <c r="H8" s="151">
        <f t="shared" si="2"/>
        <v>0</v>
      </c>
      <c r="J8" s="151">
        <f t="shared" si="3"/>
        <v>0</v>
      </c>
      <c r="K8" s="43">
        <v>1017529</v>
      </c>
      <c r="L8" s="151">
        <f t="shared" si="4"/>
        <v>60.55638874010593</v>
      </c>
      <c r="N8" s="151">
        <f t="shared" si="5"/>
        <v>142.62372401017475</v>
      </c>
      <c r="O8" s="43">
        <f t="shared" si="6"/>
        <v>3365990</v>
      </c>
      <c r="P8" s="43">
        <v>105682</v>
      </c>
      <c r="Q8" s="151">
        <f t="shared" si="7"/>
        <v>3.1397003556160299</v>
      </c>
      <c r="R8" s="43">
        <v>16461</v>
      </c>
      <c r="S8" s="151">
        <f t="shared" si="8"/>
        <v>0.48903888603352952</v>
      </c>
      <c r="T8" s="43">
        <v>10574</v>
      </c>
      <c r="U8" s="151">
        <f t="shared" si="9"/>
        <v>0.31414234742230374</v>
      </c>
      <c r="V8" s="43">
        <v>1096610</v>
      </c>
      <c r="W8" s="43">
        <v>16803</v>
      </c>
      <c r="X8" s="43">
        <f t="shared" si="10"/>
        <v>16803</v>
      </c>
      <c r="Y8" s="43">
        <f t="shared" si="11"/>
        <v>0</v>
      </c>
      <c r="Z8" s="43">
        <f t="shared" si="12"/>
        <v>16803</v>
      </c>
    </row>
    <row r="9" spans="1:26" x14ac:dyDescent="0.2">
      <c r="A9" s="117">
        <v>3</v>
      </c>
      <c r="B9" s="117" t="s">
        <v>16</v>
      </c>
      <c r="C9" s="51">
        <v>2241043</v>
      </c>
      <c r="D9" s="152">
        <f t="shared" si="0"/>
        <v>337.15104558447422</v>
      </c>
      <c r="E9" s="169"/>
      <c r="F9" s="152">
        <f t="shared" si="1"/>
        <v>249.26110799121636</v>
      </c>
      <c r="G9" s="51">
        <v>0</v>
      </c>
      <c r="H9" s="152">
        <f t="shared" si="2"/>
        <v>0</v>
      </c>
      <c r="I9" s="169"/>
      <c r="J9" s="152">
        <f t="shared" si="3"/>
        <v>0</v>
      </c>
      <c r="K9" s="51">
        <v>321345</v>
      </c>
      <c r="L9" s="152">
        <f t="shared" si="4"/>
        <v>48.344365879344068</v>
      </c>
      <c r="M9" s="169"/>
      <c r="N9" s="152">
        <f t="shared" si="5"/>
        <v>113.86170212716051</v>
      </c>
      <c r="O9" s="51">
        <f t="shared" si="6"/>
        <v>2562388</v>
      </c>
      <c r="P9" s="51">
        <v>59317</v>
      </c>
      <c r="Q9" s="152">
        <f t="shared" si="7"/>
        <v>2.3149109346437777</v>
      </c>
      <c r="R9" s="51">
        <v>978305</v>
      </c>
      <c r="S9" s="152">
        <f t="shared" si="8"/>
        <v>38.179424817787158</v>
      </c>
      <c r="T9" s="51">
        <v>0</v>
      </c>
      <c r="U9" s="152">
        <f t="shared" si="9"/>
        <v>0</v>
      </c>
      <c r="V9" s="51">
        <v>86137</v>
      </c>
      <c r="W9" s="51">
        <v>6647</v>
      </c>
      <c r="X9" s="51">
        <f t="shared" si="10"/>
        <v>6647</v>
      </c>
      <c r="Y9" s="51">
        <f t="shared" si="11"/>
        <v>0</v>
      </c>
      <c r="Z9" s="51">
        <f t="shared" si="12"/>
        <v>6647</v>
      </c>
    </row>
    <row r="10" spans="1:26" x14ac:dyDescent="0.2">
      <c r="A10" s="114">
        <v>4</v>
      </c>
      <c r="B10" s="114" t="s">
        <v>18</v>
      </c>
      <c r="C10" s="43">
        <v>13684413</v>
      </c>
      <c r="D10" s="151">
        <f t="shared" si="0"/>
        <v>266.86713600374429</v>
      </c>
      <c r="F10" s="151">
        <f t="shared" si="1"/>
        <v>197.29910044152376</v>
      </c>
      <c r="G10" s="43">
        <v>333893</v>
      </c>
      <c r="H10" s="151">
        <f t="shared" si="2"/>
        <v>6.5114279028043214</v>
      </c>
      <c r="J10" s="151">
        <f t="shared" si="3"/>
        <v>16.355716087829858</v>
      </c>
      <c r="K10" s="43">
        <v>2286978</v>
      </c>
      <c r="L10" s="151">
        <f t="shared" si="4"/>
        <v>44.599594367955071</v>
      </c>
      <c r="N10" s="151">
        <f t="shared" si="5"/>
        <v>105.04193480560315</v>
      </c>
      <c r="O10" s="43">
        <f t="shared" si="6"/>
        <v>16305284</v>
      </c>
      <c r="P10" s="43">
        <v>221036</v>
      </c>
      <c r="Q10" s="151">
        <f t="shared" si="7"/>
        <v>1.3556096293692277</v>
      </c>
      <c r="R10" s="43">
        <v>109945</v>
      </c>
      <c r="S10" s="151">
        <f t="shared" si="8"/>
        <v>0.67429061646519006</v>
      </c>
      <c r="T10" s="43">
        <v>20000</v>
      </c>
      <c r="U10" s="151">
        <f t="shared" si="9"/>
        <v>0.12265962371461912</v>
      </c>
      <c r="V10" s="43">
        <v>2346821</v>
      </c>
      <c r="W10" s="43">
        <v>51278</v>
      </c>
      <c r="X10" s="43">
        <f t="shared" si="10"/>
        <v>51278</v>
      </c>
      <c r="Y10" s="43">
        <f t="shared" si="11"/>
        <v>51278</v>
      </c>
      <c r="Z10" s="43">
        <f t="shared" si="12"/>
        <v>51278</v>
      </c>
    </row>
    <row r="11" spans="1:26" x14ac:dyDescent="0.2">
      <c r="A11" s="117">
        <v>5</v>
      </c>
      <c r="B11" s="117" t="s">
        <v>20</v>
      </c>
      <c r="C11" s="51">
        <v>13929738</v>
      </c>
      <c r="D11" s="152">
        <f t="shared" si="0"/>
        <v>55.28573299624145</v>
      </c>
      <c r="E11" s="169"/>
      <c r="F11" s="152">
        <f t="shared" si="1"/>
        <v>40.873618051102639</v>
      </c>
      <c r="G11" s="51">
        <v>0</v>
      </c>
      <c r="H11" s="152">
        <f t="shared" si="2"/>
        <v>0</v>
      </c>
      <c r="I11" s="169"/>
      <c r="J11" s="152">
        <f t="shared" si="3"/>
        <v>0</v>
      </c>
      <c r="K11" s="51">
        <v>12002490</v>
      </c>
      <c r="L11" s="152">
        <f t="shared" si="4"/>
        <v>47.63667898348541</v>
      </c>
      <c r="M11" s="169"/>
      <c r="N11" s="152">
        <f t="shared" si="5"/>
        <v>112.19494255611436</v>
      </c>
      <c r="O11" s="51">
        <f t="shared" si="6"/>
        <v>25932228</v>
      </c>
      <c r="P11" s="51">
        <v>297548</v>
      </c>
      <c r="Q11" s="158">
        <f t="shared" si="7"/>
        <v>1.1474062313504263</v>
      </c>
      <c r="R11" s="51">
        <v>45050</v>
      </c>
      <c r="S11" s="158">
        <f t="shared" si="8"/>
        <v>0.17372205735658347</v>
      </c>
      <c r="T11" s="51">
        <v>0</v>
      </c>
      <c r="U11" s="158">
        <f t="shared" si="9"/>
        <v>0</v>
      </c>
      <c r="V11" s="51">
        <v>1157409</v>
      </c>
      <c r="W11" s="51">
        <v>251959</v>
      </c>
      <c r="X11" s="51">
        <f t="shared" si="10"/>
        <v>251959</v>
      </c>
      <c r="Y11" s="51">
        <f t="shared" si="11"/>
        <v>0</v>
      </c>
      <c r="Z11" s="51">
        <f t="shared" si="12"/>
        <v>251959</v>
      </c>
    </row>
    <row r="12" spans="1:26" x14ac:dyDescent="0.2">
      <c r="A12" s="114">
        <v>6</v>
      </c>
      <c r="B12" s="114" t="s">
        <v>22</v>
      </c>
      <c r="C12" s="43">
        <v>0</v>
      </c>
      <c r="D12" s="151">
        <f t="shared" si="0"/>
        <v>0</v>
      </c>
      <c r="F12" s="151">
        <f t="shared" si="1"/>
        <v>0</v>
      </c>
      <c r="G12" s="43">
        <v>0</v>
      </c>
      <c r="H12" s="151">
        <f t="shared" si="2"/>
        <v>0</v>
      </c>
      <c r="J12" s="151">
        <f t="shared" si="3"/>
        <v>0</v>
      </c>
      <c r="K12" s="43">
        <v>0</v>
      </c>
      <c r="L12" s="151">
        <f t="shared" si="4"/>
        <v>0</v>
      </c>
      <c r="N12" s="151">
        <f t="shared" si="5"/>
        <v>0</v>
      </c>
      <c r="O12" s="43">
        <f t="shared" si="6"/>
        <v>0</v>
      </c>
      <c r="P12" s="43">
        <v>0</v>
      </c>
      <c r="Q12" s="160">
        <f t="shared" si="7"/>
        <v>0</v>
      </c>
      <c r="R12" s="43">
        <v>0</v>
      </c>
      <c r="S12" s="160">
        <f t="shared" si="8"/>
        <v>0</v>
      </c>
      <c r="T12" s="43">
        <v>0</v>
      </c>
      <c r="U12" s="160">
        <f t="shared" si="9"/>
        <v>0</v>
      </c>
      <c r="V12" s="43">
        <v>0</v>
      </c>
      <c r="W12" s="43">
        <v>0</v>
      </c>
      <c r="X12" s="43">
        <f t="shared" si="10"/>
        <v>0</v>
      </c>
      <c r="Y12" s="43">
        <f t="shared" si="11"/>
        <v>0</v>
      </c>
      <c r="Z12" s="43">
        <f t="shared" si="12"/>
        <v>0</v>
      </c>
    </row>
    <row r="13" spans="1:26" x14ac:dyDescent="0.2">
      <c r="A13" s="117">
        <v>7</v>
      </c>
      <c r="B13" s="117" t="s">
        <v>254</v>
      </c>
      <c r="C13" s="51">
        <v>2086139</v>
      </c>
      <c r="D13" s="152">
        <f t="shared" si="0"/>
        <v>369.22814159292034</v>
      </c>
      <c r="E13" s="169"/>
      <c r="F13" s="152">
        <f t="shared" si="1"/>
        <v>272.97621312560813</v>
      </c>
      <c r="G13" s="51">
        <v>460771</v>
      </c>
      <c r="H13" s="152">
        <f t="shared" si="2"/>
        <v>81.552389380530968</v>
      </c>
      <c r="I13" s="169"/>
      <c r="J13" s="152">
        <f t="shared" si="3"/>
        <v>204.84719279739824</v>
      </c>
      <c r="K13" s="51">
        <v>224846</v>
      </c>
      <c r="L13" s="152">
        <f t="shared" si="4"/>
        <v>39.795752212389381</v>
      </c>
      <c r="M13" s="169"/>
      <c r="N13" s="152">
        <f t="shared" si="5"/>
        <v>93.727821265505597</v>
      </c>
      <c r="O13" s="51">
        <f t="shared" si="6"/>
        <v>2771756</v>
      </c>
      <c r="P13" s="51">
        <v>45234</v>
      </c>
      <c r="Q13" s="158">
        <f t="shared" si="7"/>
        <v>1.6319618321381826</v>
      </c>
      <c r="R13" s="51">
        <v>1012</v>
      </c>
      <c r="S13" s="158">
        <f t="shared" si="8"/>
        <v>3.6511150332136019E-2</v>
      </c>
      <c r="T13" s="51">
        <v>581638</v>
      </c>
      <c r="U13" s="158">
        <f t="shared" si="9"/>
        <v>20.98445894948906</v>
      </c>
      <c r="V13" s="51">
        <v>96891</v>
      </c>
      <c r="W13" s="51">
        <v>5650</v>
      </c>
      <c r="X13" s="51">
        <f t="shared" si="10"/>
        <v>5650</v>
      </c>
      <c r="Y13" s="51">
        <f t="shared" si="11"/>
        <v>5650</v>
      </c>
      <c r="Z13" s="51">
        <f t="shared" si="12"/>
        <v>5650</v>
      </c>
    </row>
    <row r="14" spans="1:26" x14ac:dyDescent="0.2">
      <c r="A14" s="114">
        <v>8</v>
      </c>
      <c r="B14" s="114" t="s">
        <v>26</v>
      </c>
      <c r="C14" s="43">
        <v>5796192</v>
      </c>
      <c r="D14" s="151">
        <f t="shared" si="0"/>
        <v>136.87050155851517</v>
      </c>
      <c r="F14" s="151">
        <f t="shared" si="1"/>
        <v>101.19052963530262</v>
      </c>
      <c r="G14" s="43">
        <v>0</v>
      </c>
      <c r="H14" s="151">
        <f t="shared" si="2"/>
        <v>0</v>
      </c>
      <c r="J14" s="151">
        <f t="shared" si="3"/>
        <v>0</v>
      </c>
      <c r="K14" s="43">
        <v>1180426</v>
      </c>
      <c r="L14" s="151">
        <f t="shared" si="4"/>
        <v>27.874421460281479</v>
      </c>
      <c r="N14" s="151">
        <f t="shared" si="5"/>
        <v>65.650443760057072</v>
      </c>
      <c r="O14" s="43">
        <f t="shared" si="6"/>
        <v>6976618</v>
      </c>
      <c r="P14" s="43">
        <v>199211</v>
      </c>
      <c r="Q14" s="160">
        <f t="shared" si="7"/>
        <v>2.8554093115030805</v>
      </c>
      <c r="R14" s="43">
        <v>93195</v>
      </c>
      <c r="S14" s="160">
        <f t="shared" si="8"/>
        <v>1.3358191605158831</v>
      </c>
      <c r="T14" s="43">
        <v>0</v>
      </c>
      <c r="U14" s="160">
        <f t="shared" si="9"/>
        <v>0</v>
      </c>
      <c r="V14" s="43">
        <v>1356740</v>
      </c>
      <c r="W14" s="43">
        <v>42348</v>
      </c>
      <c r="X14" s="43">
        <f t="shared" si="10"/>
        <v>42348</v>
      </c>
      <c r="Y14" s="43">
        <f t="shared" si="11"/>
        <v>0</v>
      </c>
      <c r="Z14" s="43">
        <f t="shared" si="12"/>
        <v>42348</v>
      </c>
    </row>
    <row r="15" spans="1:26" x14ac:dyDescent="0.2">
      <c r="A15" s="117">
        <v>9</v>
      </c>
      <c r="B15" s="117" t="s">
        <v>28</v>
      </c>
      <c r="C15" s="51">
        <v>0</v>
      </c>
      <c r="D15" s="152">
        <f t="shared" si="0"/>
        <v>0</v>
      </c>
      <c r="E15" s="169"/>
      <c r="F15" s="152">
        <f t="shared" si="1"/>
        <v>0</v>
      </c>
      <c r="G15" s="51">
        <v>0</v>
      </c>
      <c r="H15" s="152">
        <f t="shared" si="2"/>
        <v>0</v>
      </c>
      <c r="I15" s="169"/>
      <c r="J15" s="152">
        <f t="shared" si="3"/>
        <v>0</v>
      </c>
      <c r="K15" s="51">
        <v>0</v>
      </c>
      <c r="L15" s="152">
        <f t="shared" si="4"/>
        <v>0</v>
      </c>
      <c r="M15" s="169"/>
      <c r="N15" s="152">
        <f t="shared" si="5"/>
        <v>0</v>
      </c>
      <c r="O15" s="51">
        <f t="shared" si="6"/>
        <v>0</v>
      </c>
      <c r="P15" s="51">
        <v>0</v>
      </c>
      <c r="Q15" s="158">
        <f t="shared" si="7"/>
        <v>0</v>
      </c>
      <c r="R15" s="51">
        <v>0</v>
      </c>
      <c r="S15" s="158">
        <f t="shared" si="8"/>
        <v>0</v>
      </c>
      <c r="T15" s="51">
        <v>0</v>
      </c>
      <c r="U15" s="158">
        <f t="shared" si="9"/>
        <v>0</v>
      </c>
      <c r="V15" s="51">
        <v>0</v>
      </c>
      <c r="W15" s="51">
        <v>0</v>
      </c>
      <c r="X15" s="51">
        <f t="shared" si="10"/>
        <v>0</v>
      </c>
      <c r="Y15" s="51">
        <f t="shared" si="11"/>
        <v>0</v>
      </c>
      <c r="Z15" s="51">
        <f t="shared" si="12"/>
        <v>0</v>
      </c>
    </row>
    <row r="16" spans="1:26" x14ac:dyDescent="0.2">
      <c r="A16" s="114">
        <v>10</v>
      </c>
      <c r="B16" s="114" t="s">
        <v>30</v>
      </c>
      <c r="C16" s="43">
        <v>7355300</v>
      </c>
      <c r="D16" s="151">
        <f t="shared" si="0"/>
        <v>306.43252926717491</v>
      </c>
      <c r="F16" s="151">
        <f t="shared" si="1"/>
        <v>226.55042234044976</v>
      </c>
      <c r="G16" s="43">
        <v>720005</v>
      </c>
      <c r="H16" s="151">
        <f t="shared" si="2"/>
        <v>29.996458775986333</v>
      </c>
      <c r="J16" s="151">
        <f t="shared" si="3"/>
        <v>75.346540068274265</v>
      </c>
      <c r="K16" s="43">
        <v>974878</v>
      </c>
      <c r="L16" s="151">
        <f t="shared" si="4"/>
        <v>40.614839811690203</v>
      </c>
      <c r="N16" s="151">
        <f t="shared" si="5"/>
        <v>95.656954196536333</v>
      </c>
      <c r="O16" s="43">
        <f t="shared" si="6"/>
        <v>9050183</v>
      </c>
      <c r="P16" s="43">
        <v>4500</v>
      </c>
      <c r="Q16" s="160">
        <f t="shared" si="7"/>
        <v>4.9722751462594736E-2</v>
      </c>
      <c r="R16" s="43">
        <v>261004</v>
      </c>
      <c r="S16" s="160">
        <f t="shared" si="8"/>
        <v>2.8839637828317946</v>
      </c>
      <c r="T16" s="43">
        <v>0</v>
      </c>
      <c r="U16" s="160">
        <f t="shared" si="9"/>
        <v>0</v>
      </c>
      <c r="V16" s="43">
        <v>1421787</v>
      </c>
      <c r="W16" s="43">
        <v>24003</v>
      </c>
      <c r="X16" s="43">
        <f t="shared" si="10"/>
        <v>24003</v>
      </c>
      <c r="Y16" s="43">
        <f t="shared" si="11"/>
        <v>24003</v>
      </c>
      <c r="Z16" s="43">
        <f t="shared" si="12"/>
        <v>24003</v>
      </c>
    </row>
    <row r="17" spans="1:26" x14ac:dyDescent="0.2">
      <c r="A17" s="117">
        <v>11</v>
      </c>
      <c r="B17" s="117" t="s">
        <v>32</v>
      </c>
      <c r="C17" s="51">
        <v>3343902</v>
      </c>
      <c r="D17" s="152">
        <f t="shared" si="0"/>
        <v>229.5689962927365</v>
      </c>
      <c r="E17" s="169"/>
      <c r="F17" s="152">
        <f t="shared" si="1"/>
        <v>169.72399500395926</v>
      </c>
      <c r="G17" s="51">
        <v>52246</v>
      </c>
      <c r="H17" s="152">
        <f t="shared" si="2"/>
        <v>3.586846079912124</v>
      </c>
      <c r="I17" s="169"/>
      <c r="J17" s="152">
        <f t="shared" si="3"/>
        <v>9.0096115643885639</v>
      </c>
      <c r="K17" s="51">
        <v>2502810</v>
      </c>
      <c r="L17" s="152">
        <f t="shared" si="4"/>
        <v>171.82548400384456</v>
      </c>
      <c r="M17" s="169"/>
      <c r="N17" s="152">
        <f t="shared" si="5"/>
        <v>404.68711755013675</v>
      </c>
      <c r="O17" s="51">
        <f t="shared" si="6"/>
        <v>5898958</v>
      </c>
      <c r="P17" s="51">
        <v>193722</v>
      </c>
      <c r="Q17" s="158">
        <f t="shared" si="7"/>
        <v>3.2840037172666765</v>
      </c>
      <c r="R17" s="51">
        <v>10450</v>
      </c>
      <c r="S17" s="158">
        <f t="shared" si="8"/>
        <v>0.17714993054705594</v>
      </c>
      <c r="T17" s="51">
        <v>0</v>
      </c>
      <c r="U17" s="158">
        <f t="shared" si="9"/>
        <v>0</v>
      </c>
      <c r="V17" s="51">
        <v>2350135</v>
      </c>
      <c r="W17" s="51">
        <v>14566</v>
      </c>
      <c r="X17" s="51">
        <f t="shared" si="10"/>
        <v>14566</v>
      </c>
      <c r="Y17" s="51">
        <f t="shared" si="11"/>
        <v>14566</v>
      </c>
      <c r="Z17" s="51">
        <f t="shared" si="12"/>
        <v>14566</v>
      </c>
    </row>
    <row r="18" spans="1:26" x14ac:dyDescent="0.2">
      <c r="A18" s="114">
        <v>12</v>
      </c>
      <c r="B18" s="114" t="s">
        <v>34</v>
      </c>
      <c r="C18" s="43">
        <v>717019</v>
      </c>
      <c r="D18" s="151">
        <f t="shared" si="0"/>
        <v>89.773256541880556</v>
      </c>
      <c r="F18" s="151">
        <f t="shared" si="1"/>
        <v>66.370790441467705</v>
      </c>
      <c r="G18" s="43">
        <v>0</v>
      </c>
      <c r="H18" s="151">
        <f t="shared" si="2"/>
        <v>0</v>
      </c>
      <c r="J18" s="151">
        <f t="shared" si="3"/>
        <v>0</v>
      </c>
      <c r="K18" s="43">
        <v>383598</v>
      </c>
      <c r="L18" s="151">
        <f t="shared" si="4"/>
        <v>48.027795167146614</v>
      </c>
      <c r="N18" s="151">
        <f t="shared" si="5"/>
        <v>113.11610789960625</v>
      </c>
      <c r="O18" s="43">
        <f t="shared" si="6"/>
        <v>1100617</v>
      </c>
      <c r="P18" s="43">
        <v>80985</v>
      </c>
      <c r="Q18" s="160">
        <f t="shared" si="7"/>
        <v>7.3581454765826813</v>
      </c>
      <c r="R18" s="43">
        <v>0</v>
      </c>
      <c r="S18" s="160">
        <f t="shared" si="8"/>
        <v>0</v>
      </c>
      <c r="T18" s="43">
        <v>0</v>
      </c>
      <c r="U18" s="160">
        <f t="shared" si="9"/>
        <v>0</v>
      </c>
      <c r="V18" s="43">
        <v>21385</v>
      </c>
      <c r="W18" s="43">
        <v>7987</v>
      </c>
      <c r="X18" s="43">
        <f t="shared" si="10"/>
        <v>7987</v>
      </c>
      <c r="Y18" s="43">
        <f t="shared" si="11"/>
        <v>0</v>
      </c>
      <c r="Z18" s="43">
        <f t="shared" si="12"/>
        <v>7987</v>
      </c>
    </row>
    <row r="19" spans="1:26" x14ac:dyDescent="0.2">
      <c r="A19" s="117">
        <v>13</v>
      </c>
      <c r="B19" s="117" t="s">
        <v>36</v>
      </c>
      <c r="C19" s="51">
        <v>3591975</v>
      </c>
      <c r="D19" s="152">
        <f t="shared" si="0"/>
        <v>129.82885748364478</v>
      </c>
      <c r="E19" s="169"/>
      <c r="F19" s="152">
        <f t="shared" si="1"/>
        <v>95.984530641174601</v>
      </c>
      <c r="G19" s="51">
        <v>155975</v>
      </c>
      <c r="H19" s="152">
        <f t="shared" si="2"/>
        <v>5.6375826797267505</v>
      </c>
      <c r="I19" s="169"/>
      <c r="J19" s="152">
        <f t="shared" si="3"/>
        <v>14.160749855122635</v>
      </c>
      <c r="K19" s="51">
        <v>1625387</v>
      </c>
      <c r="L19" s="152">
        <f t="shared" si="4"/>
        <v>58.748219900965047</v>
      </c>
      <c r="M19" s="169"/>
      <c r="N19" s="152">
        <f t="shared" si="5"/>
        <v>138.36508542813806</v>
      </c>
      <c r="O19" s="51">
        <f t="shared" si="6"/>
        <v>5373337</v>
      </c>
      <c r="P19" s="51">
        <v>6581</v>
      </c>
      <c r="Q19" s="158">
        <f t="shared" si="7"/>
        <v>0.12247510252939653</v>
      </c>
      <c r="R19" s="51">
        <v>128497</v>
      </c>
      <c r="S19" s="158">
        <f t="shared" si="8"/>
        <v>2.3913817428536497</v>
      </c>
      <c r="T19" s="51">
        <v>0</v>
      </c>
      <c r="U19" s="158">
        <f t="shared" si="9"/>
        <v>0</v>
      </c>
      <c r="V19" s="51">
        <v>591062</v>
      </c>
      <c r="W19" s="51">
        <v>27667</v>
      </c>
      <c r="X19" s="51">
        <f t="shared" si="10"/>
        <v>27667</v>
      </c>
      <c r="Y19" s="51">
        <f t="shared" si="11"/>
        <v>27667</v>
      </c>
      <c r="Z19" s="51">
        <f t="shared" si="12"/>
        <v>27667</v>
      </c>
    </row>
    <row r="20" spans="1:26" x14ac:dyDescent="0.2">
      <c r="A20" s="114">
        <v>14</v>
      </c>
      <c r="B20" s="114" t="s">
        <v>38</v>
      </c>
      <c r="C20" s="43">
        <v>1567329</v>
      </c>
      <c r="D20" s="151">
        <f t="shared" si="0"/>
        <v>231.23768073177928</v>
      </c>
      <c r="F20" s="151">
        <f t="shared" si="1"/>
        <v>170.95767983931978</v>
      </c>
      <c r="G20" s="43">
        <v>167580</v>
      </c>
      <c r="H20" s="151">
        <f t="shared" si="2"/>
        <v>24.724107406314548</v>
      </c>
      <c r="J20" s="151">
        <f t="shared" si="3"/>
        <v>62.103195689003158</v>
      </c>
      <c r="K20" s="43">
        <v>405444</v>
      </c>
      <c r="L20" s="151">
        <f t="shared" si="4"/>
        <v>59.817645323104159</v>
      </c>
      <c r="N20" s="151">
        <f t="shared" si="5"/>
        <v>140.88381944497709</v>
      </c>
      <c r="O20" s="43">
        <f t="shared" si="6"/>
        <v>2140353</v>
      </c>
      <c r="P20" s="43">
        <v>131993</v>
      </c>
      <c r="Q20" s="160">
        <f t="shared" si="7"/>
        <v>6.1668799492420181</v>
      </c>
      <c r="R20" s="43">
        <v>0</v>
      </c>
      <c r="S20" s="160">
        <f t="shared" si="8"/>
        <v>0</v>
      </c>
      <c r="T20" s="43">
        <v>342228</v>
      </c>
      <c r="U20" s="160">
        <f t="shared" si="9"/>
        <v>15.989325125341475</v>
      </c>
      <c r="V20" s="43">
        <v>353210</v>
      </c>
      <c r="W20" s="43">
        <v>6778</v>
      </c>
      <c r="X20" s="43">
        <f t="shared" si="10"/>
        <v>6778</v>
      </c>
      <c r="Y20" s="43">
        <f t="shared" si="11"/>
        <v>6778</v>
      </c>
      <c r="Z20" s="43">
        <f t="shared" si="12"/>
        <v>6778</v>
      </c>
    </row>
    <row r="21" spans="1:26" x14ac:dyDescent="0.2">
      <c r="A21" s="117">
        <v>15</v>
      </c>
      <c r="B21" s="117" t="s">
        <v>40</v>
      </c>
      <c r="C21" s="51">
        <v>17180576</v>
      </c>
      <c r="D21" s="152">
        <f t="shared" si="0"/>
        <v>125.96930792524215</v>
      </c>
      <c r="E21" s="169"/>
      <c r="F21" s="152">
        <f t="shared" si="1"/>
        <v>93.131104522899648</v>
      </c>
      <c r="G21" s="51">
        <v>3821096</v>
      </c>
      <c r="H21" s="152">
        <f t="shared" si="2"/>
        <v>28.016570494255319</v>
      </c>
      <c r="I21" s="169"/>
      <c r="J21" s="152">
        <f t="shared" si="3"/>
        <v>70.373361972012546</v>
      </c>
      <c r="K21" s="51">
        <v>3458781</v>
      </c>
      <c r="L21" s="152">
        <f t="shared" si="4"/>
        <v>25.360048978275056</v>
      </c>
      <c r="M21" s="169"/>
      <c r="N21" s="152">
        <f t="shared" si="5"/>
        <v>59.728538996688009</v>
      </c>
      <c r="O21" s="51">
        <f t="shared" si="6"/>
        <v>24460453</v>
      </c>
      <c r="P21" s="51">
        <v>216834</v>
      </c>
      <c r="Q21" s="158">
        <f t="shared" si="7"/>
        <v>0.88646763819132857</v>
      </c>
      <c r="R21" s="51">
        <v>0</v>
      </c>
      <c r="S21" s="158">
        <f t="shared" si="8"/>
        <v>0</v>
      </c>
      <c r="T21" s="51">
        <v>246615</v>
      </c>
      <c r="U21" s="158">
        <f t="shared" si="9"/>
        <v>1.0082192672392454</v>
      </c>
      <c r="V21" s="51">
        <v>4622139</v>
      </c>
      <c r="W21" s="51">
        <v>136387</v>
      </c>
      <c r="X21" s="51">
        <f t="shared" si="10"/>
        <v>136387</v>
      </c>
      <c r="Y21" s="51">
        <f t="shared" si="11"/>
        <v>136387</v>
      </c>
      <c r="Z21" s="51">
        <f t="shared" si="12"/>
        <v>136387</v>
      </c>
    </row>
    <row r="22" spans="1:26" x14ac:dyDescent="0.2">
      <c r="A22" s="114">
        <v>16</v>
      </c>
      <c r="B22" s="114" t="s">
        <v>42</v>
      </c>
      <c r="C22" s="43">
        <v>6438443</v>
      </c>
      <c r="D22" s="151">
        <f t="shared" si="0"/>
        <v>115.59143626570916</v>
      </c>
      <c r="F22" s="151">
        <f t="shared" si="1"/>
        <v>85.458579634354678</v>
      </c>
      <c r="G22" s="43">
        <v>0</v>
      </c>
      <c r="H22" s="151">
        <f t="shared" si="2"/>
        <v>0</v>
      </c>
      <c r="J22" s="151">
        <f t="shared" si="3"/>
        <v>0</v>
      </c>
      <c r="K22" s="43">
        <v>820259</v>
      </c>
      <c r="L22" s="151">
        <f t="shared" si="4"/>
        <v>14.726373429084381</v>
      </c>
      <c r="N22" s="151">
        <f t="shared" si="5"/>
        <v>34.683875034798312</v>
      </c>
      <c r="O22" s="43">
        <f t="shared" si="6"/>
        <v>7258702</v>
      </c>
      <c r="P22" s="43">
        <v>139710</v>
      </c>
      <c r="Q22" s="160">
        <f t="shared" si="7"/>
        <v>1.9247242826610045</v>
      </c>
      <c r="R22" s="43">
        <v>0</v>
      </c>
      <c r="S22" s="160">
        <f t="shared" si="8"/>
        <v>0</v>
      </c>
      <c r="T22" s="43">
        <v>0</v>
      </c>
      <c r="U22" s="160">
        <f t="shared" si="9"/>
        <v>0</v>
      </c>
      <c r="V22" s="43">
        <v>1374072</v>
      </c>
      <c r="W22" s="43">
        <v>55700</v>
      </c>
      <c r="X22" s="43">
        <f t="shared" si="10"/>
        <v>55700</v>
      </c>
      <c r="Y22" s="43">
        <f t="shared" si="11"/>
        <v>0</v>
      </c>
      <c r="Z22" s="43">
        <f t="shared" si="12"/>
        <v>55700</v>
      </c>
    </row>
    <row r="23" spans="1:26" x14ac:dyDescent="0.2">
      <c r="A23" s="117">
        <v>17</v>
      </c>
      <c r="B23" s="117" t="s">
        <v>44</v>
      </c>
      <c r="C23" s="51">
        <v>0</v>
      </c>
      <c r="D23" s="152">
        <f t="shared" si="0"/>
        <v>0</v>
      </c>
      <c r="E23" s="169"/>
      <c r="F23" s="152">
        <f t="shared" si="1"/>
        <v>0</v>
      </c>
      <c r="G23" s="51">
        <v>0</v>
      </c>
      <c r="H23" s="152">
        <f t="shared" si="2"/>
        <v>0</v>
      </c>
      <c r="I23" s="169"/>
      <c r="J23" s="152">
        <f t="shared" si="3"/>
        <v>0</v>
      </c>
      <c r="K23" s="51">
        <v>0</v>
      </c>
      <c r="L23" s="152">
        <f t="shared" si="4"/>
        <v>0</v>
      </c>
      <c r="M23" s="169"/>
      <c r="N23" s="152">
        <f t="shared" si="5"/>
        <v>0</v>
      </c>
      <c r="O23" s="51">
        <f t="shared" si="6"/>
        <v>0</v>
      </c>
      <c r="P23" s="51">
        <v>0</v>
      </c>
      <c r="Q23" s="158">
        <f t="shared" si="7"/>
        <v>0</v>
      </c>
      <c r="R23" s="51">
        <v>0</v>
      </c>
      <c r="S23" s="158">
        <f t="shared" si="8"/>
        <v>0</v>
      </c>
      <c r="T23" s="51">
        <v>0</v>
      </c>
      <c r="U23" s="158">
        <f t="shared" si="9"/>
        <v>0</v>
      </c>
      <c r="V23" s="51">
        <v>0</v>
      </c>
      <c r="W23" s="51">
        <v>0</v>
      </c>
      <c r="X23" s="51">
        <f t="shared" si="10"/>
        <v>0</v>
      </c>
      <c r="Y23" s="51">
        <f t="shared" si="11"/>
        <v>0</v>
      </c>
      <c r="Z23" s="51">
        <f t="shared" si="12"/>
        <v>0</v>
      </c>
    </row>
    <row r="24" spans="1:26" x14ac:dyDescent="0.2">
      <c r="A24" s="114">
        <v>18</v>
      </c>
      <c r="B24" s="114" t="s">
        <v>46</v>
      </c>
      <c r="C24" s="43">
        <v>798813</v>
      </c>
      <c r="D24" s="151">
        <f t="shared" si="0"/>
        <v>109.96875</v>
      </c>
      <c r="F24" s="151">
        <f t="shared" si="1"/>
        <v>81.301638622802912</v>
      </c>
      <c r="G24" s="43">
        <v>0</v>
      </c>
      <c r="H24" s="151">
        <f t="shared" si="2"/>
        <v>0</v>
      </c>
      <c r="J24" s="151">
        <f t="shared" si="3"/>
        <v>0</v>
      </c>
      <c r="K24" s="43">
        <v>200076</v>
      </c>
      <c r="L24" s="151">
        <f t="shared" si="4"/>
        <v>27.543502202643172</v>
      </c>
      <c r="N24" s="151">
        <f t="shared" si="5"/>
        <v>64.871055526164582</v>
      </c>
      <c r="O24" s="43">
        <f t="shared" si="6"/>
        <v>998889</v>
      </c>
      <c r="P24" s="43">
        <v>74084</v>
      </c>
      <c r="Q24" s="160">
        <f t="shared" si="7"/>
        <v>7.4166398869143615</v>
      </c>
      <c r="R24" s="43">
        <v>37513</v>
      </c>
      <c r="S24" s="160">
        <f t="shared" si="8"/>
        <v>3.7554723297583616</v>
      </c>
      <c r="T24" s="43">
        <v>0</v>
      </c>
      <c r="U24" s="160">
        <f t="shared" si="9"/>
        <v>0</v>
      </c>
      <c r="V24" s="43">
        <v>26283</v>
      </c>
      <c r="W24" s="43">
        <v>7264</v>
      </c>
      <c r="X24" s="43">
        <f t="shared" si="10"/>
        <v>7264</v>
      </c>
      <c r="Y24" s="43">
        <f t="shared" si="11"/>
        <v>0</v>
      </c>
      <c r="Z24" s="43">
        <f t="shared" si="12"/>
        <v>7264</v>
      </c>
    </row>
    <row r="25" spans="1:26" x14ac:dyDescent="0.2">
      <c r="A25" s="117">
        <v>19</v>
      </c>
      <c r="B25" s="117" t="s">
        <v>48</v>
      </c>
      <c r="C25" s="51">
        <v>9680137</v>
      </c>
      <c r="D25" s="152">
        <f t="shared" si="0"/>
        <v>120.80992674129818</v>
      </c>
      <c r="E25" s="169"/>
      <c r="F25" s="152">
        <f t="shared" si="1"/>
        <v>89.316692296387103</v>
      </c>
      <c r="G25" s="51">
        <v>431870</v>
      </c>
      <c r="H25" s="152">
        <f t="shared" si="2"/>
        <v>5.3898186628726892</v>
      </c>
      <c r="I25" s="169"/>
      <c r="J25" s="152">
        <f t="shared" si="3"/>
        <v>13.538404345514818</v>
      </c>
      <c r="K25" s="51">
        <v>1725740</v>
      </c>
      <c r="L25" s="152">
        <f t="shared" si="4"/>
        <v>21.537559124889238</v>
      </c>
      <c r="M25" s="169"/>
      <c r="N25" s="152">
        <f t="shared" si="5"/>
        <v>50.725727745495853</v>
      </c>
      <c r="O25" s="51">
        <f t="shared" si="6"/>
        <v>11837747</v>
      </c>
      <c r="P25" s="51">
        <v>241344</v>
      </c>
      <c r="Q25" s="158">
        <f t="shared" si="7"/>
        <v>2.0387663294375189</v>
      </c>
      <c r="R25" s="51">
        <v>30023</v>
      </c>
      <c r="S25" s="158">
        <f t="shared" si="8"/>
        <v>0.25362089593568776</v>
      </c>
      <c r="T25" s="51">
        <v>1817467</v>
      </c>
      <c r="U25" s="158">
        <f t="shared" si="9"/>
        <v>15.353149547798242</v>
      </c>
      <c r="V25" s="51">
        <v>648589</v>
      </c>
      <c r="W25" s="51">
        <v>80127</v>
      </c>
      <c r="X25" s="51">
        <f t="shared" si="10"/>
        <v>80127</v>
      </c>
      <c r="Y25" s="51">
        <f t="shared" si="11"/>
        <v>80127</v>
      </c>
      <c r="Z25" s="51">
        <f t="shared" si="12"/>
        <v>80127</v>
      </c>
    </row>
    <row r="26" spans="1:26" x14ac:dyDescent="0.2">
      <c r="A26" s="114">
        <v>20</v>
      </c>
      <c r="B26" s="114" t="s">
        <v>50</v>
      </c>
      <c r="C26" s="43">
        <v>3301937</v>
      </c>
      <c r="D26" s="151">
        <f t="shared" si="0"/>
        <v>77.462980340637174</v>
      </c>
      <c r="F26" s="151">
        <f t="shared" si="1"/>
        <v>57.269608268710613</v>
      </c>
      <c r="G26" s="43">
        <v>2169575</v>
      </c>
      <c r="H26" s="151">
        <f t="shared" si="2"/>
        <v>50.897926148360156</v>
      </c>
      <c r="J26" s="151">
        <f t="shared" si="3"/>
        <v>127.84784565968761</v>
      </c>
      <c r="K26" s="43">
        <v>1273080</v>
      </c>
      <c r="L26" s="151">
        <f t="shared" si="4"/>
        <v>29.866278796978371</v>
      </c>
      <c r="N26" s="151">
        <f t="shared" si="5"/>
        <v>70.341709487211503</v>
      </c>
      <c r="O26" s="43">
        <f t="shared" si="6"/>
        <v>6744592</v>
      </c>
      <c r="P26" s="43">
        <v>4500</v>
      </c>
      <c r="Q26" s="160">
        <f t="shared" si="7"/>
        <v>6.6720121839838498E-2</v>
      </c>
      <c r="R26" s="43">
        <v>0</v>
      </c>
      <c r="S26" s="160">
        <f t="shared" si="8"/>
        <v>0</v>
      </c>
      <c r="T26" s="43">
        <v>0</v>
      </c>
      <c r="U26" s="160">
        <f t="shared" si="9"/>
        <v>0</v>
      </c>
      <c r="V26" s="43">
        <v>192710</v>
      </c>
      <c r="W26" s="43">
        <v>42626</v>
      </c>
      <c r="X26" s="43">
        <f t="shared" si="10"/>
        <v>42626</v>
      </c>
      <c r="Y26" s="43">
        <f t="shared" si="11"/>
        <v>42626</v>
      </c>
      <c r="Z26" s="43">
        <f t="shared" si="12"/>
        <v>42626</v>
      </c>
    </row>
    <row r="27" spans="1:26" x14ac:dyDescent="0.2">
      <c r="A27" s="117">
        <v>21</v>
      </c>
      <c r="B27" s="117" t="s">
        <v>52</v>
      </c>
      <c r="C27" s="51">
        <v>4106786</v>
      </c>
      <c r="D27" s="152">
        <f t="shared" si="0"/>
        <v>237.70249464606124</v>
      </c>
      <c r="E27" s="169"/>
      <c r="F27" s="152">
        <f t="shared" si="1"/>
        <v>175.73721915955954</v>
      </c>
      <c r="G27" s="51">
        <v>0</v>
      </c>
      <c r="H27" s="152">
        <f t="shared" si="2"/>
        <v>0</v>
      </c>
      <c r="I27" s="169"/>
      <c r="J27" s="152">
        <f t="shared" si="3"/>
        <v>0</v>
      </c>
      <c r="K27" s="51">
        <v>758279</v>
      </c>
      <c r="L27" s="152">
        <f t="shared" si="4"/>
        <v>43.889506280025465</v>
      </c>
      <c r="M27" s="169"/>
      <c r="N27" s="152">
        <f t="shared" si="5"/>
        <v>103.36951989475973</v>
      </c>
      <c r="O27" s="51">
        <f t="shared" si="6"/>
        <v>4865065</v>
      </c>
      <c r="P27" s="51">
        <v>161730</v>
      </c>
      <c r="Q27" s="158">
        <f t="shared" si="7"/>
        <v>3.3243132414469279</v>
      </c>
      <c r="R27" s="51">
        <v>273525</v>
      </c>
      <c r="S27" s="158">
        <f t="shared" si="8"/>
        <v>5.6222270411597792</v>
      </c>
      <c r="T27" s="51">
        <v>0</v>
      </c>
      <c r="U27" s="158">
        <f t="shared" si="9"/>
        <v>0</v>
      </c>
      <c r="V27" s="51">
        <v>1140333</v>
      </c>
      <c r="W27" s="51">
        <v>17277</v>
      </c>
      <c r="X27" s="51">
        <f t="shared" si="10"/>
        <v>17277</v>
      </c>
      <c r="Y27" s="51">
        <f t="shared" si="11"/>
        <v>0</v>
      </c>
      <c r="Z27" s="51">
        <f t="shared" si="12"/>
        <v>17277</v>
      </c>
    </row>
    <row r="28" spans="1:26" x14ac:dyDescent="0.2">
      <c r="A28" s="114">
        <v>22</v>
      </c>
      <c r="B28" s="114" t="s">
        <v>54</v>
      </c>
      <c r="C28" s="43">
        <v>606350</v>
      </c>
      <c r="D28" s="151">
        <f t="shared" si="0"/>
        <v>45.817591053347435</v>
      </c>
      <c r="F28" s="151">
        <f t="shared" si="1"/>
        <v>33.87367075088715</v>
      </c>
      <c r="G28" s="43">
        <v>0</v>
      </c>
      <c r="H28" s="151">
        <f t="shared" si="2"/>
        <v>0</v>
      </c>
      <c r="J28" s="151">
        <f t="shared" si="3"/>
        <v>0</v>
      </c>
      <c r="K28" s="43">
        <v>437697</v>
      </c>
      <c r="L28" s="151">
        <f t="shared" si="4"/>
        <v>33.073673870333991</v>
      </c>
      <c r="N28" s="151">
        <f t="shared" si="5"/>
        <v>77.895836132661572</v>
      </c>
      <c r="O28" s="43">
        <f t="shared" si="6"/>
        <v>1044047</v>
      </c>
      <c r="P28" s="43">
        <v>104813</v>
      </c>
      <c r="Q28" s="160">
        <f t="shared" si="7"/>
        <v>10.039107434818547</v>
      </c>
      <c r="R28" s="43">
        <v>22088</v>
      </c>
      <c r="S28" s="160">
        <f t="shared" si="8"/>
        <v>2.1156135691209306</v>
      </c>
      <c r="T28" s="43">
        <v>13052</v>
      </c>
      <c r="U28" s="160">
        <f t="shared" si="9"/>
        <v>1.2501352908441863</v>
      </c>
      <c r="V28" s="43">
        <v>8604</v>
      </c>
      <c r="W28" s="43">
        <v>13234</v>
      </c>
      <c r="X28" s="43">
        <f t="shared" si="10"/>
        <v>13234</v>
      </c>
      <c r="Y28" s="43">
        <f t="shared" si="11"/>
        <v>0</v>
      </c>
      <c r="Z28" s="43">
        <f t="shared" si="12"/>
        <v>13234</v>
      </c>
    </row>
    <row r="29" spans="1:26" x14ac:dyDescent="0.2">
      <c r="A29" s="117">
        <v>23</v>
      </c>
      <c r="B29" s="117" t="s">
        <v>56</v>
      </c>
      <c r="C29" s="51">
        <v>35718066</v>
      </c>
      <c r="D29" s="152">
        <f t="shared" si="0"/>
        <v>194.64461810096782</v>
      </c>
      <c r="E29" s="169"/>
      <c r="F29" s="152">
        <f t="shared" si="1"/>
        <v>143.9038490545575</v>
      </c>
      <c r="G29" s="51">
        <v>3186614</v>
      </c>
      <c r="H29" s="152">
        <f t="shared" si="2"/>
        <v>17.3653653326358</v>
      </c>
      <c r="I29" s="169"/>
      <c r="J29" s="152">
        <f t="shared" si="3"/>
        <v>43.619155334533019</v>
      </c>
      <c r="K29" s="51">
        <v>6987691</v>
      </c>
      <c r="L29" s="152">
        <f t="shared" si="4"/>
        <v>38.079229880547565</v>
      </c>
      <c r="M29" s="169"/>
      <c r="N29" s="152">
        <f t="shared" si="5"/>
        <v>89.68503053099522</v>
      </c>
      <c r="O29" s="51">
        <f t="shared" si="6"/>
        <v>45892371</v>
      </c>
      <c r="P29" s="51">
        <v>231475</v>
      </c>
      <c r="Q29" s="158">
        <f t="shared" si="7"/>
        <v>0.50438666592318804</v>
      </c>
      <c r="R29" s="51">
        <v>485540</v>
      </c>
      <c r="S29" s="158">
        <f t="shared" si="8"/>
        <v>1.0579971995781172</v>
      </c>
      <c r="T29" s="51">
        <v>4295356</v>
      </c>
      <c r="U29" s="158">
        <f t="shared" si="9"/>
        <v>9.3596297301789004</v>
      </c>
      <c r="V29" s="51">
        <v>7248579</v>
      </c>
      <c r="W29" s="51">
        <v>183504</v>
      </c>
      <c r="X29" s="51">
        <f t="shared" si="10"/>
        <v>183504</v>
      </c>
      <c r="Y29" s="51">
        <f t="shared" si="11"/>
        <v>183504</v>
      </c>
      <c r="Z29" s="51">
        <f t="shared" si="12"/>
        <v>183504</v>
      </c>
    </row>
    <row r="30" spans="1:26" x14ac:dyDescent="0.2">
      <c r="A30" s="114">
        <v>24</v>
      </c>
      <c r="B30" s="114" t="s">
        <v>58</v>
      </c>
      <c r="C30" s="43">
        <v>31344586</v>
      </c>
      <c r="D30" s="151">
        <f t="shared" si="0"/>
        <v>131.82733734281027</v>
      </c>
      <c r="F30" s="151">
        <f t="shared" si="1"/>
        <v>97.462038454119849</v>
      </c>
      <c r="G30" s="43">
        <v>21347323</v>
      </c>
      <c r="H30" s="151">
        <f t="shared" si="2"/>
        <v>89.781397989653868</v>
      </c>
      <c r="J30" s="151">
        <f t="shared" si="3"/>
        <v>225.51721026578738</v>
      </c>
      <c r="K30" s="43">
        <v>12305860</v>
      </c>
      <c r="L30" s="151">
        <f t="shared" si="4"/>
        <v>51.755309753122766</v>
      </c>
      <c r="N30" s="151">
        <f t="shared" si="5"/>
        <v>121.89523133505095</v>
      </c>
      <c r="O30" s="43">
        <f t="shared" si="6"/>
        <v>64997769</v>
      </c>
      <c r="P30" s="43">
        <v>241250</v>
      </c>
      <c r="Q30" s="160">
        <f t="shared" si="7"/>
        <v>0.37116658573311956</v>
      </c>
      <c r="R30" s="43">
        <v>26795</v>
      </c>
      <c r="S30" s="160">
        <f t="shared" si="8"/>
        <v>4.1224491874482648E-2</v>
      </c>
      <c r="T30" s="43">
        <v>48705</v>
      </c>
      <c r="U30" s="160">
        <f t="shared" si="9"/>
        <v>7.4933341173602439E-2</v>
      </c>
      <c r="V30" s="43">
        <v>6677823</v>
      </c>
      <c r="W30" s="43">
        <v>237770</v>
      </c>
      <c r="X30" s="43">
        <f t="shared" si="10"/>
        <v>237770</v>
      </c>
      <c r="Y30" s="43">
        <f t="shared" si="11"/>
        <v>237770</v>
      </c>
      <c r="Z30" s="43">
        <f t="shared" si="12"/>
        <v>237770</v>
      </c>
    </row>
    <row r="31" spans="1:26" x14ac:dyDescent="0.2">
      <c r="A31" s="117">
        <v>25</v>
      </c>
      <c r="B31" s="117" t="s">
        <v>60</v>
      </c>
      <c r="C31" s="51">
        <v>0</v>
      </c>
      <c r="D31" s="152">
        <f t="shared" si="0"/>
        <v>0</v>
      </c>
      <c r="E31" s="169"/>
      <c r="F31" s="152">
        <f t="shared" si="1"/>
        <v>0</v>
      </c>
      <c r="G31" s="51">
        <v>0</v>
      </c>
      <c r="H31" s="152">
        <f t="shared" si="2"/>
        <v>0</v>
      </c>
      <c r="I31" s="169"/>
      <c r="J31" s="152">
        <f t="shared" si="3"/>
        <v>0</v>
      </c>
      <c r="K31" s="51">
        <v>0</v>
      </c>
      <c r="L31" s="152">
        <f t="shared" si="4"/>
        <v>0</v>
      </c>
      <c r="M31" s="169"/>
      <c r="N31" s="152">
        <f t="shared" si="5"/>
        <v>0</v>
      </c>
      <c r="O31" s="51">
        <f t="shared" si="6"/>
        <v>0</v>
      </c>
      <c r="P31" s="51">
        <v>0</v>
      </c>
      <c r="Q31" s="158">
        <f t="shared" si="7"/>
        <v>0</v>
      </c>
      <c r="R31" s="51">
        <v>0</v>
      </c>
      <c r="S31" s="158">
        <f t="shared" si="8"/>
        <v>0</v>
      </c>
      <c r="T31" s="51">
        <v>0</v>
      </c>
      <c r="U31" s="158">
        <f t="shared" si="9"/>
        <v>0</v>
      </c>
      <c r="V31" s="51">
        <v>0</v>
      </c>
      <c r="W31" s="51">
        <v>0</v>
      </c>
      <c r="X31" s="51">
        <f t="shared" si="10"/>
        <v>0</v>
      </c>
      <c r="Y31" s="51">
        <f t="shared" si="11"/>
        <v>0</v>
      </c>
      <c r="Z31" s="51">
        <f t="shared" si="12"/>
        <v>0</v>
      </c>
    </row>
    <row r="32" spans="1:26" x14ac:dyDescent="0.2">
      <c r="A32" s="114">
        <v>26</v>
      </c>
      <c r="B32" s="114" t="s">
        <v>62</v>
      </c>
      <c r="C32" s="43">
        <v>0</v>
      </c>
      <c r="D32" s="151">
        <f t="shared" si="0"/>
        <v>0</v>
      </c>
      <c r="F32" s="151">
        <f t="shared" si="1"/>
        <v>0</v>
      </c>
      <c r="G32" s="43">
        <v>0</v>
      </c>
      <c r="H32" s="151">
        <f t="shared" si="2"/>
        <v>0</v>
      </c>
      <c r="J32" s="151">
        <f t="shared" si="3"/>
        <v>0</v>
      </c>
      <c r="K32" s="43">
        <v>0</v>
      </c>
      <c r="L32" s="151">
        <f t="shared" si="4"/>
        <v>0</v>
      </c>
      <c r="N32" s="151">
        <f t="shared" si="5"/>
        <v>0</v>
      </c>
      <c r="O32" s="43">
        <f t="shared" si="6"/>
        <v>0</v>
      </c>
      <c r="P32" s="43">
        <v>0</v>
      </c>
      <c r="Q32" s="160">
        <f t="shared" si="7"/>
        <v>0</v>
      </c>
      <c r="R32" s="43">
        <v>0</v>
      </c>
      <c r="S32" s="160">
        <f t="shared" si="8"/>
        <v>0</v>
      </c>
      <c r="T32" s="43">
        <v>0</v>
      </c>
      <c r="U32" s="160">
        <f t="shared" si="9"/>
        <v>0</v>
      </c>
      <c r="V32" s="43">
        <v>0</v>
      </c>
      <c r="W32" s="43">
        <v>0</v>
      </c>
      <c r="X32" s="43">
        <f t="shared" si="10"/>
        <v>0</v>
      </c>
      <c r="Y32" s="43">
        <f t="shared" si="11"/>
        <v>0</v>
      </c>
      <c r="Z32" s="43">
        <f t="shared" si="12"/>
        <v>0</v>
      </c>
    </row>
    <row r="33" spans="1:26" x14ac:dyDescent="0.2">
      <c r="A33" s="117">
        <v>27</v>
      </c>
      <c r="B33" s="117" t="s">
        <v>64</v>
      </c>
      <c r="C33" s="51">
        <v>1028201</v>
      </c>
      <c r="D33" s="152">
        <f t="shared" si="0"/>
        <v>81.448114702154626</v>
      </c>
      <c r="E33" s="169"/>
      <c r="F33" s="152">
        <f t="shared" si="1"/>
        <v>60.215881221012125</v>
      </c>
      <c r="G33" s="51">
        <v>0</v>
      </c>
      <c r="H33" s="152">
        <f t="shared" si="2"/>
        <v>0</v>
      </c>
      <c r="I33" s="169"/>
      <c r="J33" s="152">
        <f t="shared" si="3"/>
        <v>0</v>
      </c>
      <c r="K33" s="51">
        <v>1046738</v>
      </c>
      <c r="L33" s="152">
        <f t="shared" si="4"/>
        <v>82.916508238276293</v>
      </c>
      <c r="M33" s="169"/>
      <c r="N33" s="152">
        <f t="shared" si="5"/>
        <v>195.28676383952106</v>
      </c>
      <c r="O33" s="51">
        <f t="shared" si="6"/>
        <v>2074939</v>
      </c>
      <c r="P33" s="51">
        <v>183100</v>
      </c>
      <c r="Q33" s="158">
        <f t="shared" si="7"/>
        <v>8.8243558003391911</v>
      </c>
      <c r="R33" s="51">
        <v>905</v>
      </c>
      <c r="S33" s="158">
        <f t="shared" si="8"/>
        <v>4.3615740028983982E-2</v>
      </c>
      <c r="T33" s="51">
        <v>0</v>
      </c>
      <c r="U33" s="158">
        <f t="shared" si="9"/>
        <v>0</v>
      </c>
      <c r="V33" s="51">
        <v>435405</v>
      </c>
      <c r="W33" s="51">
        <v>12624</v>
      </c>
      <c r="X33" s="51">
        <f t="shared" si="10"/>
        <v>12624</v>
      </c>
      <c r="Y33" s="51">
        <f t="shared" si="11"/>
        <v>0</v>
      </c>
      <c r="Z33" s="51">
        <f t="shared" si="12"/>
        <v>12624</v>
      </c>
    </row>
    <row r="34" spans="1:26" x14ac:dyDescent="0.2">
      <c r="A34" s="114">
        <v>28</v>
      </c>
      <c r="B34" s="114" t="s">
        <v>66</v>
      </c>
      <c r="C34" s="43">
        <v>0</v>
      </c>
      <c r="D34" s="151">
        <f t="shared" si="0"/>
        <v>0</v>
      </c>
      <c r="F34" s="151">
        <f t="shared" si="1"/>
        <v>0</v>
      </c>
      <c r="G34" s="43">
        <v>0</v>
      </c>
      <c r="H34" s="151">
        <f t="shared" si="2"/>
        <v>0</v>
      </c>
      <c r="J34" s="151">
        <f t="shared" si="3"/>
        <v>0</v>
      </c>
      <c r="K34" s="43">
        <v>0</v>
      </c>
      <c r="L34" s="151">
        <f t="shared" si="4"/>
        <v>0</v>
      </c>
      <c r="N34" s="151">
        <f t="shared" si="5"/>
        <v>0</v>
      </c>
      <c r="O34" s="43">
        <f t="shared" si="6"/>
        <v>0</v>
      </c>
      <c r="P34" s="43">
        <v>0</v>
      </c>
      <c r="Q34" s="160">
        <f t="shared" si="7"/>
        <v>0</v>
      </c>
      <c r="R34" s="43">
        <v>0</v>
      </c>
      <c r="S34" s="160">
        <f t="shared" si="8"/>
        <v>0</v>
      </c>
      <c r="T34" s="43">
        <v>0</v>
      </c>
      <c r="U34" s="160">
        <f t="shared" si="9"/>
        <v>0</v>
      </c>
      <c r="V34" s="43">
        <v>0</v>
      </c>
      <c r="W34" s="43">
        <v>0</v>
      </c>
      <c r="X34" s="43">
        <f t="shared" si="10"/>
        <v>0</v>
      </c>
      <c r="Y34" s="43">
        <f t="shared" si="11"/>
        <v>0</v>
      </c>
      <c r="Z34" s="43">
        <f t="shared" si="12"/>
        <v>0</v>
      </c>
    </row>
    <row r="35" spans="1:26" x14ac:dyDescent="0.2">
      <c r="A35" s="117">
        <v>29</v>
      </c>
      <c r="B35" s="117" t="s">
        <v>68</v>
      </c>
      <c r="C35" s="51">
        <v>1580387</v>
      </c>
      <c r="D35" s="152">
        <f t="shared" si="0"/>
        <v>93.875081675081674</v>
      </c>
      <c r="E35" s="169"/>
      <c r="F35" s="152">
        <f t="shared" si="1"/>
        <v>69.403334729489956</v>
      </c>
      <c r="G35" s="51">
        <v>53893</v>
      </c>
      <c r="H35" s="152">
        <f t="shared" si="2"/>
        <v>3.201247401247401</v>
      </c>
      <c r="I35" s="169"/>
      <c r="J35" s="152">
        <f t="shared" si="3"/>
        <v>8.0410463577667759</v>
      </c>
      <c r="K35" s="51">
        <v>999866</v>
      </c>
      <c r="L35" s="152">
        <f t="shared" si="4"/>
        <v>59.392099792099792</v>
      </c>
      <c r="M35" s="169"/>
      <c r="N35" s="152">
        <f t="shared" si="5"/>
        <v>139.88156535370013</v>
      </c>
      <c r="O35" s="51">
        <f t="shared" si="6"/>
        <v>2634146</v>
      </c>
      <c r="P35" s="51">
        <v>237880</v>
      </c>
      <c r="Q35" s="158">
        <f t="shared" si="7"/>
        <v>9.0306308002669553</v>
      </c>
      <c r="R35" s="51">
        <v>6779</v>
      </c>
      <c r="S35" s="158">
        <f t="shared" si="8"/>
        <v>0.25735095928623547</v>
      </c>
      <c r="T35" s="51">
        <v>0</v>
      </c>
      <c r="U35" s="158">
        <f t="shared" si="9"/>
        <v>0</v>
      </c>
      <c r="V35" s="51">
        <v>84380</v>
      </c>
      <c r="W35" s="51">
        <v>16835</v>
      </c>
      <c r="X35" s="51">
        <f t="shared" si="10"/>
        <v>16835</v>
      </c>
      <c r="Y35" s="51">
        <f t="shared" si="11"/>
        <v>16835</v>
      </c>
      <c r="Z35" s="51">
        <f t="shared" si="12"/>
        <v>16835</v>
      </c>
    </row>
    <row r="36" spans="1:26" x14ac:dyDescent="0.2">
      <c r="A36" s="114">
        <v>30</v>
      </c>
      <c r="B36" s="114" t="s">
        <v>70</v>
      </c>
      <c r="C36" s="43">
        <v>33133358</v>
      </c>
      <c r="D36" s="151">
        <f t="shared" si="0"/>
        <v>145.98315173571487</v>
      </c>
      <c r="F36" s="151">
        <f t="shared" si="1"/>
        <v>107.9276562426589</v>
      </c>
      <c r="G36" s="43">
        <v>19193903</v>
      </c>
      <c r="H36" s="151">
        <f t="shared" si="2"/>
        <v>84.566932637784348</v>
      </c>
      <c r="J36" s="151">
        <f t="shared" si="3"/>
        <v>212.4192667550756</v>
      </c>
      <c r="K36" s="43">
        <v>7741610</v>
      </c>
      <c r="L36" s="151">
        <f t="shared" si="4"/>
        <v>34.10896738292351</v>
      </c>
      <c r="N36" s="151">
        <f t="shared" si="5"/>
        <v>80.334181933676945</v>
      </c>
      <c r="O36" s="43">
        <f t="shared" si="6"/>
        <v>60068871</v>
      </c>
      <c r="P36" s="43">
        <v>5976366</v>
      </c>
      <c r="Q36" s="160">
        <f t="shared" si="7"/>
        <v>9.9491898224622872</v>
      </c>
      <c r="R36" s="43">
        <v>349778</v>
      </c>
      <c r="S36" s="160">
        <f t="shared" si="8"/>
        <v>0.58229494607947596</v>
      </c>
      <c r="T36" s="43">
        <v>23985</v>
      </c>
      <c r="U36" s="160">
        <f t="shared" si="9"/>
        <v>3.9929167305308599E-2</v>
      </c>
      <c r="V36" s="43">
        <v>2044268</v>
      </c>
      <c r="W36" s="43">
        <v>226967</v>
      </c>
      <c r="X36" s="43">
        <f t="shared" si="10"/>
        <v>226967</v>
      </c>
      <c r="Y36" s="43">
        <f t="shared" si="11"/>
        <v>226967</v>
      </c>
      <c r="Z36" s="43">
        <f t="shared" si="12"/>
        <v>226967</v>
      </c>
    </row>
    <row r="37" spans="1:26" x14ac:dyDescent="0.2">
      <c r="A37" s="117">
        <v>31</v>
      </c>
      <c r="B37" s="117" t="s">
        <v>72</v>
      </c>
      <c r="C37" s="51">
        <v>11467952</v>
      </c>
      <c r="D37" s="152">
        <f t="shared" si="0"/>
        <v>115.10078888732762</v>
      </c>
      <c r="E37" s="169"/>
      <c r="F37" s="152">
        <f t="shared" si="1"/>
        <v>85.095836256364109</v>
      </c>
      <c r="G37" s="51">
        <v>336500</v>
      </c>
      <c r="H37" s="152">
        <f t="shared" si="2"/>
        <v>3.3773611417789109</v>
      </c>
      <c r="I37" s="169"/>
      <c r="J37" s="152">
        <f t="shared" si="3"/>
        <v>8.4834172758350785</v>
      </c>
      <c r="K37" s="51">
        <v>4526597</v>
      </c>
      <c r="L37" s="152">
        <f t="shared" si="4"/>
        <v>45.432252042475461</v>
      </c>
      <c r="M37" s="169"/>
      <c r="N37" s="152">
        <f t="shared" si="5"/>
        <v>107.00302827297332</v>
      </c>
      <c r="O37" s="51">
        <f t="shared" si="6"/>
        <v>16331049</v>
      </c>
      <c r="P37" s="51">
        <v>785187</v>
      </c>
      <c r="Q37" s="158">
        <f t="shared" si="7"/>
        <v>4.807939771658269</v>
      </c>
      <c r="R37" s="51">
        <v>28602</v>
      </c>
      <c r="S37" s="158">
        <f t="shared" si="8"/>
        <v>0.17513878012367728</v>
      </c>
      <c r="T37" s="51">
        <v>19265</v>
      </c>
      <c r="U37" s="158">
        <f t="shared" si="9"/>
        <v>0.11796547790653253</v>
      </c>
      <c r="V37" s="51">
        <v>643299</v>
      </c>
      <c r="W37" s="51">
        <v>99634</v>
      </c>
      <c r="X37" s="51">
        <f t="shared" si="10"/>
        <v>99634</v>
      </c>
      <c r="Y37" s="51">
        <f t="shared" si="11"/>
        <v>99634</v>
      </c>
      <c r="Z37" s="51">
        <f t="shared" si="12"/>
        <v>99634</v>
      </c>
    </row>
    <row r="38" spans="1:26" x14ac:dyDescent="0.2">
      <c r="A38" s="114">
        <v>32</v>
      </c>
      <c r="B38" s="114" t="s">
        <v>74</v>
      </c>
      <c r="C38" s="43">
        <v>6180802</v>
      </c>
      <c r="D38" s="151">
        <f t="shared" si="0"/>
        <v>247.98595731022309</v>
      </c>
      <c r="F38" s="151">
        <f t="shared" si="1"/>
        <v>183.33994598252309</v>
      </c>
      <c r="G38" s="43">
        <v>810800</v>
      </c>
      <c r="H38" s="151">
        <f t="shared" si="2"/>
        <v>32.530893917509225</v>
      </c>
      <c r="J38" s="151">
        <f t="shared" si="3"/>
        <v>81.712655494341504</v>
      </c>
      <c r="K38" s="43">
        <v>1489409</v>
      </c>
      <c r="L38" s="151">
        <f t="shared" si="4"/>
        <v>59.758024394158241</v>
      </c>
      <c r="N38" s="151">
        <f t="shared" si="5"/>
        <v>140.74339893622275</v>
      </c>
      <c r="O38" s="43">
        <f t="shared" si="6"/>
        <v>8481011</v>
      </c>
      <c r="P38" s="43">
        <v>234909</v>
      </c>
      <c r="Q38" s="160">
        <f t="shared" si="7"/>
        <v>2.7698230788758558</v>
      </c>
      <c r="R38" s="43">
        <v>0</v>
      </c>
      <c r="S38" s="160">
        <f t="shared" si="8"/>
        <v>0</v>
      </c>
      <c r="T38" s="43">
        <v>0</v>
      </c>
      <c r="U38" s="160">
        <f t="shared" si="9"/>
        <v>0</v>
      </c>
      <c r="V38" s="43">
        <v>551094</v>
      </c>
      <c r="W38" s="43">
        <v>24924</v>
      </c>
      <c r="X38" s="43">
        <f t="shared" si="10"/>
        <v>24924</v>
      </c>
      <c r="Y38" s="43">
        <f t="shared" si="11"/>
        <v>24924</v>
      </c>
      <c r="Z38" s="43">
        <f t="shared" si="12"/>
        <v>24924</v>
      </c>
    </row>
    <row r="39" spans="1:26" x14ac:dyDescent="0.2">
      <c r="A39" s="117">
        <v>33</v>
      </c>
      <c r="B39" s="117" t="s">
        <v>76</v>
      </c>
      <c r="C39" s="51">
        <v>3463131</v>
      </c>
      <c r="D39" s="152">
        <f t="shared" si="0"/>
        <v>134.37050401583053</v>
      </c>
      <c r="E39" s="169"/>
      <c r="F39" s="152">
        <f t="shared" si="1"/>
        <v>99.342241855608449</v>
      </c>
      <c r="G39" s="51">
        <v>15500</v>
      </c>
      <c r="H39" s="152">
        <f t="shared" si="2"/>
        <v>0.60140457067473718</v>
      </c>
      <c r="I39" s="169"/>
      <c r="J39" s="152">
        <f t="shared" si="3"/>
        <v>1.5106367694930474</v>
      </c>
      <c r="K39" s="51">
        <v>1280576</v>
      </c>
      <c r="L39" s="152">
        <f t="shared" si="4"/>
        <v>49.686726419120788</v>
      </c>
      <c r="M39" s="169"/>
      <c r="N39" s="152">
        <f t="shared" si="5"/>
        <v>117.02325887006559</v>
      </c>
      <c r="O39" s="51">
        <f t="shared" si="6"/>
        <v>4759207</v>
      </c>
      <c r="P39" s="51">
        <v>196202</v>
      </c>
      <c r="Q39" s="158">
        <f t="shared" si="7"/>
        <v>4.1225775638672584</v>
      </c>
      <c r="R39" s="51">
        <v>0</v>
      </c>
      <c r="S39" s="158">
        <f t="shared" si="8"/>
        <v>0</v>
      </c>
      <c r="T39" s="51">
        <v>0</v>
      </c>
      <c r="U39" s="158">
        <f t="shared" si="9"/>
        <v>0</v>
      </c>
      <c r="V39" s="51">
        <v>703633</v>
      </c>
      <c r="W39" s="51">
        <v>25773</v>
      </c>
      <c r="X39" s="51">
        <f t="shared" si="10"/>
        <v>25773</v>
      </c>
      <c r="Y39" s="51">
        <f t="shared" si="11"/>
        <v>25773</v>
      </c>
      <c r="Z39" s="51">
        <f t="shared" si="12"/>
        <v>25773</v>
      </c>
    </row>
    <row r="40" spans="1:26" x14ac:dyDescent="0.2">
      <c r="A40" s="114">
        <v>34</v>
      </c>
      <c r="B40" s="114" t="s">
        <v>78</v>
      </c>
      <c r="C40" s="43">
        <v>9838877</v>
      </c>
      <c r="D40" s="151">
        <f t="shared" si="0"/>
        <v>99.203228506034549</v>
      </c>
      <c r="F40" s="151">
        <f t="shared" si="1"/>
        <v>73.34251807184279</v>
      </c>
      <c r="G40" s="43">
        <v>1439500</v>
      </c>
      <c r="H40" s="151">
        <f t="shared" si="2"/>
        <v>14.514161263977254</v>
      </c>
      <c r="J40" s="151">
        <f t="shared" si="3"/>
        <v>36.457364564284212</v>
      </c>
      <c r="K40" s="43">
        <v>3956355</v>
      </c>
      <c r="L40" s="151">
        <f t="shared" si="4"/>
        <v>39.891055566198489</v>
      </c>
      <c r="N40" s="151">
        <f t="shared" si="5"/>
        <v>93.95228179747771</v>
      </c>
      <c r="O40" s="43">
        <f t="shared" si="6"/>
        <v>15234732</v>
      </c>
      <c r="P40" s="43">
        <v>162086</v>
      </c>
      <c r="Q40" s="160">
        <f t="shared" si="7"/>
        <v>1.0639241963691912</v>
      </c>
      <c r="R40" s="43">
        <v>0</v>
      </c>
      <c r="S40" s="160">
        <f t="shared" si="8"/>
        <v>0</v>
      </c>
      <c r="T40" s="43">
        <v>23504</v>
      </c>
      <c r="U40" s="160">
        <f t="shared" si="9"/>
        <v>0.15427905131511338</v>
      </c>
      <c r="V40" s="43">
        <v>921014</v>
      </c>
      <c r="W40" s="43">
        <v>99179</v>
      </c>
      <c r="X40" s="43">
        <f t="shared" si="10"/>
        <v>99179</v>
      </c>
      <c r="Y40" s="43">
        <f t="shared" si="11"/>
        <v>99179</v>
      </c>
      <c r="Z40" s="43">
        <f t="shared" si="12"/>
        <v>99179</v>
      </c>
    </row>
    <row r="41" spans="1:26" x14ac:dyDescent="0.2">
      <c r="A41" s="117">
        <v>35</v>
      </c>
      <c r="B41" s="117" t="s">
        <v>80</v>
      </c>
      <c r="C41" s="51">
        <v>55075950</v>
      </c>
      <c r="D41" s="152">
        <f t="shared" si="0"/>
        <v>120.94370697322046</v>
      </c>
      <c r="E41" s="169"/>
      <c r="F41" s="152">
        <f t="shared" si="1"/>
        <v>89.415598140734872</v>
      </c>
      <c r="G41" s="51">
        <v>17015239</v>
      </c>
      <c r="H41" s="152">
        <f t="shared" si="2"/>
        <v>37.364513543485181</v>
      </c>
      <c r="I41" s="169"/>
      <c r="J41" s="152">
        <f t="shared" si="3"/>
        <v>93.853972492565035</v>
      </c>
      <c r="K41" s="51">
        <v>19493097</v>
      </c>
      <c r="L41" s="152">
        <f t="shared" si="4"/>
        <v>42.805751177575019</v>
      </c>
      <c r="M41" s="169"/>
      <c r="N41" s="152">
        <f t="shared" si="5"/>
        <v>100.81703630314584</v>
      </c>
      <c r="O41" s="51">
        <f t="shared" si="6"/>
        <v>91584286</v>
      </c>
      <c r="P41" s="51">
        <v>306638</v>
      </c>
      <c r="Q41" s="158">
        <f t="shared" si="7"/>
        <v>0.334815079521393</v>
      </c>
      <c r="R41" s="51">
        <v>0</v>
      </c>
      <c r="S41" s="158">
        <f t="shared" si="8"/>
        <v>0</v>
      </c>
      <c r="T41" s="51">
        <v>0</v>
      </c>
      <c r="U41" s="158">
        <f t="shared" si="9"/>
        <v>0</v>
      </c>
      <c r="V41" s="51">
        <v>25185413</v>
      </c>
      <c r="W41" s="51">
        <v>455385</v>
      </c>
      <c r="X41" s="51">
        <f t="shared" si="10"/>
        <v>455385</v>
      </c>
      <c r="Y41" s="51">
        <f t="shared" si="11"/>
        <v>455385</v>
      </c>
      <c r="Z41" s="51">
        <f t="shared" si="12"/>
        <v>455385</v>
      </c>
    </row>
    <row r="42" spans="1:26" x14ac:dyDescent="0.2">
      <c r="A42" s="114">
        <v>36</v>
      </c>
      <c r="B42" s="114" t="s">
        <v>82</v>
      </c>
      <c r="C42" s="43">
        <v>3007639</v>
      </c>
      <c r="D42" s="151">
        <f t="shared" si="0"/>
        <v>133.45338776234635</v>
      </c>
      <c r="F42" s="151">
        <f t="shared" si="1"/>
        <v>98.664203283597132</v>
      </c>
      <c r="G42" s="43">
        <v>10625</v>
      </c>
      <c r="H42" s="151">
        <f t="shared" si="2"/>
        <v>0.47144695389803437</v>
      </c>
      <c r="J42" s="151">
        <f t="shared" si="3"/>
        <v>1.1842030110027906</v>
      </c>
      <c r="K42" s="43">
        <v>923422</v>
      </c>
      <c r="L42" s="151">
        <f t="shared" si="4"/>
        <v>40.973598970581712</v>
      </c>
      <c r="N42" s="151">
        <f t="shared" si="5"/>
        <v>96.501911571446257</v>
      </c>
      <c r="O42" s="43">
        <f t="shared" si="6"/>
        <v>3941686</v>
      </c>
      <c r="P42" s="43">
        <v>191067</v>
      </c>
      <c r="Q42" s="160">
        <f t="shared" si="7"/>
        <v>4.847341974982279</v>
      </c>
      <c r="R42" s="43">
        <v>0</v>
      </c>
      <c r="S42" s="160">
        <f t="shared" si="8"/>
        <v>0</v>
      </c>
      <c r="T42" s="43">
        <v>0</v>
      </c>
      <c r="U42" s="160">
        <f t="shared" si="9"/>
        <v>0</v>
      </c>
      <c r="V42" s="43">
        <v>90254</v>
      </c>
      <c r="W42" s="43">
        <v>22537</v>
      </c>
      <c r="X42" s="43">
        <f t="shared" si="10"/>
        <v>22537</v>
      </c>
      <c r="Y42" s="43">
        <f t="shared" si="11"/>
        <v>22537</v>
      </c>
      <c r="Z42" s="43">
        <f t="shared" si="12"/>
        <v>22537</v>
      </c>
    </row>
    <row r="43" spans="1:26" x14ac:dyDescent="0.2">
      <c r="A43" s="117">
        <v>37</v>
      </c>
      <c r="B43" s="117" t="s">
        <v>84</v>
      </c>
      <c r="C43" s="51">
        <v>1476735</v>
      </c>
      <c r="D43" s="152">
        <f t="shared" si="0"/>
        <v>91.021634615384613</v>
      </c>
      <c r="E43" s="169"/>
      <c r="F43" s="152">
        <f t="shared" si="1"/>
        <v>67.29373612373341</v>
      </c>
      <c r="G43" s="51">
        <v>0</v>
      </c>
      <c r="H43" s="152">
        <f t="shared" si="2"/>
        <v>0</v>
      </c>
      <c r="I43" s="169"/>
      <c r="J43" s="152">
        <f t="shared" si="3"/>
        <v>0</v>
      </c>
      <c r="K43" s="51">
        <v>1025911</v>
      </c>
      <c r="L43" s="152">
        <f t="shared" si="4"/>
        <v>63.234159270216963</v>
      </c>
      <c r="M43" s="169"/>
      <c r="N43" s="152">
        <f t="shared" si="5"/>
        <v>148.93046741074676</v>
      </c>
      <c r="O43" s="51">
        <f t="shared" si="6"/>
        <v>2502646</v>
      </c>
      <c r="P43" s="51">
        <v>51538</v>
      </c>
      <c r="Q43" s="158">
        <f t="shared" si="7"/>
        <v>2.0593403941268562</v>
      </c>
      <c r="R43" s="51">
        <v>0</v>
      </c>
      <c r="S43" s="158">
        <f t="shared" si="8"/>
        <v>0</v>
      </c>
      <c r="T43" s="51">
        <v>0</v>
      </c>
      <c r="U43" s="158">
        <f t="shared" si="9"/>
        <v>0</v>
      </c>
      <c r="V43" s="51">
        <v>458866</v>
      </c>
      <c r="W43" s="51">
        <v>16224</v>
      </c>
      <c r="X43" s="51">
        <f t="shared" si="10"/>
        <v>16224</v>
      </c>
      <c r="Y43" s="51">
        <f t="shared" si="11"/>
        <v>0</v>
      </c>
      <c r="Z43" s="51">
        <f t="shared" si="12"/>
        <v>16224</v>
      </c>
    </row>
    <row r="44" spans="1:26" x14ac:dyDescent="0.2">
      <c r="A44" s="114">
        <v>38</v>
      </c>
      <c r="B44" s="114" t="s">
        <v>86</v>
      </c>
      <c r="C44" s="110">
        <v>4857401</v>
      </c>
      <c r="D44" s="151">
        <f t="shared" si="0"/>
        <v>170.93292747299151</v>
      </c>
      <c r="F44" s="151">
        <f t="shared" si="1"/>
        <v>126.37342061401023</v>
      </c>
      <c r="G44" s="110">
        <v>0</v>
      </c>
      <c r="H44" s="151">
        <f t="shared" si="2"/>
        <v>0</v>
      </c>
      <c r="J44" s="151">
        <f t="shared" si="3"/>
        <v>0</v>
      </c>
      <c r="K44" s="110">
        <v>684327</v>
      </c>
      <c r="L44" s="151">
        <f t="shared" si="4"/>
        <v>24.081606080867086</v>
      </c>
      <c r="N44" s="151">
        <f t="shared" si="5"/>
        <v>56.71752247545475</v>
      </c>
      <c r="O44" s="110">
        <f t="shared" si="6"/>
        <v>5541728</v>
      </c>
      <c r="P44" s="110">
        <v>111680</v>
      </c>
      <c r="Q44" s="160">
        <f t="shared" si="7"/>
        <v>2.0152558913032181</v>
      </c>
      <c r="R44" s="110">
        <v>4500</v>
      </c>
      <c r="S44" s="160">
        <f t="shared" si="8"/>
        <v>8.1202108800720652E-2</v>
      </c>
      <c r="T44" s="110">
        <v>0</v>
      </c>
      <c r="U44" s="160">
        <f t="shared" si="9"/>
        <v>0</v>
      </c>
      <c r="V44" s="110">
        <v>553731</v>
      </c>
      <c r="W44" s="110">
        <v>28417</v>
      </c>
      <c r="X44" s="110">
        <f t="shared" si="10"/>
        <v>28417</v>
      </c>
      <c r="Y44" s="110">
        <f t="shared" si="11"/>
        <v>0</v>
      </c>
      <c r="Z44" s="110">
        <f t="shared" si="12"/>
        <v>28417</v>
      </c>
    </row>
    <row r="45" spans="1:26" ht="13.5" thickBot="1" x14ac:dyDescent="0.25">
      <c r="A45" s="129">
        <f>A44</f>
        <v>38</v>
      </c>
      <c r="B45" s="229" t="s">
        <v>255</v>
      </c>
      <c r="C45" s="153">
        <f>SUM(C7:C44)</f>
        <v>326815939</v>
      </c>
      <c r="D45" s="154">
        <f t="shared" si="0"/>
        <v>135.26018892460149</v>
      </c>
      <c r="E45" s="170"/>
      <c r="F45" s="155">
        <f t="shared" si="1"/>
        <v>100</v>
      </c>
      <c r="G45" s="153">
        <f>SUM(G7:G44)</f>
        <v>77222751</v>
      </c>
      <c r="H45" s="154">
        <f>IF(G45=0,0,IF(ISNONTEXT(I$45),G45/$W45,G45/Y45))</f>
        <v>39.811328760159981</v>
      </c>
      <c r="I45" s="170" t="s">
        <v>352</v>
      </c>
      <c r="J45" s="155">
        <f t="shared" si="3"/>
        <v>100</v>
      </c>
      <c r="K45" s="153">
        <f>SUM(K7:K44)</f>
        <v>102589151</v>
      </c>
      <c r="L45" s="154">
        <f t="shared" si="4"/>
        <v>42.45884698382006</v>
      </c>
      <c r="M45" s="170"/>
      <c r="N45" s="155">
        <f t="shared" si="5"/>
        <v>100</v>
      </c>
      <c r="O45" s="153">
        <f t="shared" si="6"/>
        <v>506627841</v>
      </c>
      <c r="P45" s="153">
        <f>SUM(P7:P44)</f>
        <v>11447122</v>
      </c>
      <c r="Q45" s="155">
        <f t="shared" si="7"/>
        <v>2.259473537302108</v>
      </c>
      <c r="R45" s="153">
        <f>SUM(R7:R44)</f>
        <v>2921510</v>
      </c>
      <c r="S45" s="155">
        <f t="shared" si="8"/>
        <v>0.57665800486475827</v>
      </c>
      <c r="T45" s="153">
        <f>SUM(T7:T44)</f>
        <v>8234352</v>
      </c>
      <c r="U45" s="155">
        <f t="shared" si="9"/>
        <v>1.6253256006907839</v>
      </c>
      <c r="V45" s="153">
        <f>SUM(V7:V44)</f>
        <v>70765715</v>
      </c>
      <c r="W45" s="156">
        <f>SUM(W7:W44)</f>
        <v>2416202</v>
      </c>
      <c r="X45" s="156">
        <f>SUM(X7:X44)</f>
        <v>2416202</v>
      </c>
      <c r="Y45" s="156">
        <f>SUM(Y7:Y44)</f>
        <v>1939718</v>
      </c>
      <c r="Z45" s="156">
        <f>SUM(Z7:Z44)</f>
        <v>2416202</v>
      </c>
    </row>
    <row r="46" spans="1:26" customFormat="1" x14ac:dyDescent="0.2">
      <c r="E46" s="181"/>
      <c r="I46" s="181"/>
      <c r="M46" s="181"/>
    </row>
    <row r="47" spans="1:26" s="349" customFormat="1" ht="15.75" x14ac:dyDescent="0.2">
      <c r="A47" s="319"/>
      <c r="B47" s="319"/>
      <c r="C47" s="319"/>
      <c r="D47" s="319"/>
      <c r="E47" s="319"/>
      <c r="F47" s="319"/>
      <c r="G47" s="319"/>
      <c r="H47" s="319"/>
      <c r="I47" s="319"/>
      <c r="J47" s="319"/>
      <c r="K47" s="319"/>
      <c r="L47" s="319"/>
      <c r="M47" s="319"/>
      <c r="N47" s="319"/>
      <c r="O47" s="319"/>
      <c r="P47" s="319"/>
      <c r="Q47" s="319"/>
      <c r="R47" s="319"/>
      <c r="S47" s="319"/>
      <c r="T47" s="319"/>
      <c r="U47" s="319"/>
      <c r="V47" s="319"/>
    </row>
    <row r="48" spans="1:26" s="349" customFormat="1" ht="15.75" x14ac:dyDescent="0.2">
      <c r="A48" s="321" t="str">
        <f>A1</f>
        <v>COMPARATIVE REPORT</v>
      </c>
      <c r="B48" s="321"/>
      <c r="C48" s="321"/>
      <c r="D48" s="321"/>
      <c r="E48" s="321"/>
      <c r="F48" s="321"/>
      <c r="G48" s="321"/>
      <c r="H48" s="321"/>
      <c r="I48" s="321"/>
      <c r="J48" s="321"/>
      <c r="K48" s="321"/>
      <c r="L48" s="321"/>
      <c r="M48" s="321"/>
      <c r="N48" s="321"/>
      <c r="O48" s="321"/>
      <c r="P48" s="321"/>
      <c r="Q48" s="321"/>
      <c r="R48" s="321"/>
      <c r="S48" s="321"/>
      <c r="T48" s="321"/>
      <c r="U48" s="321"/>
      <c r="V48" s="321"/>
    </row>
    <row r="49" spans="1:26" s="349" customFormat="1" ht="15.75" x14ac:dyDescent="0.2">
      <c r="A49" s="321" t="str">
        <f>A2</f>
        <v>EXHIBIT C7: PARKS, RECREATION, AND CULTURAL EXPENDITURES BY ACTIVITY</v>
      </c>
      <c r="B49" s="321"/>
      <c r="C49" s="321"/>
      <c r="D49" s="321"/>
      <c r="E49" s="321"/>
      <c r="F49" s="321"/>
      <c r="G49" s="321"/>
      <c r="H49" s="321"/>
      <c r="I49" s="321"/>
      <c r="J49" s="321"/>
      <c r="K49" s="321"/>
      <c r="L49" s="321"/>
      <c r="M49" s="321"/>
      <c r="N49" s="321"/>
      <c r="O49" s="321"/>
      <c r="P49" s="321"/>
      <c r="Q49" s="321"/>
      <c r="R49" s="321"/>
      <c r="S49" s="321"/>
      <c r="T49" s="321"/>
      <c r="U49" s="321"/>
      <c r="V49" s="321"/>
    </row>
    <row r="50" spans="1:26" s="349" customFormat="1" ht="15.75" x14ac:dyDescent="0.2">
      <c r="A50" s="319" t="str">
        <f>A3</f>
        <v>FOR THE YEAR ENDED JUNE 30, 2023</v>
      </c>
      <c r="B50" s="319"/>
      <c r="C50" s="319"/>
      <c r="D50" s="319"/>
      <c r="E50" s="319"/>
      <c r="F50" s="319"/>
      <c r="G50" s="319"/>
      <c r="H50" s="319"/>
      <c r="I50" s="319"/>
      <c r="J50" s="319"/>
      <c r="K50" s="319"/>
      <c r="L50" s="319"/>
      <c r="M50" s="319"/>
      <c r="N50" s="319"/>
      <c r="O50" s="319"/>
      <c r="P50" s="319"/>
      <c r="Q50" s="319"/>
      <c r="R50" s="319"/>
      <c r="S50" s="319"/>
      <c r="T50" s="319"/>
      <c r="U50" s="319"/>
      <c r="V50" s="319"/>
    </row>
    <row r="51" spans="1:26" ht="15.75" thickBot="1" x14ac:dyDescent="0.25">
      <c r="A51" s="66"/>
      <c r="B51" s="66"/>
      <c r="C51" s="66"/>
      <c r="D51" s="66"/>
      <c r="E51" s="66"/>
      <c r="F51" s="66"/>
      <c r="G51" s="66"/>
      <c r="H51" s="66"/>
      <c r="I51" s="66"/>
      <c r="J51" s="66"/>
      <c r="K51" s="66"/>
      <c r="L51" s="66"/>
      <c r="M51" s="66"/>
      <c r="N51" s="66"/>
      <c r="O51" s="66"/>
      <c r="P51" s="66"/>
      <c r="Q51" s="66"/>
      <c r="R51" s="66"/>
      <c r="S51" s="94"/>
    </row>
    <row r="52" spans="1:26" ht="15" x14ac:dyDescent="0.2">
      <c r="N52" s="82"/>
      <c r="O52" s="82"/>
      <c r="P52" s="439" t="s">
        <v>346</v>
      </c>
      <c r="Q52" s="440"/>
      <c r="R52" s="440"/>
      <c r="S52" s="440"/>
      <c r="T52" s="440"/>
      <c r="U52" s="440"/>
      <c r="V52" s="441"/>
      <c r="W52"/>
    </row>
    <row r="53" spans="1:26" ht="30.75" thickBot="1" x14ac:dyDescent="0.3">
      <c r="A53" s="178" t="s">
        <v>1</v>
      </c>
      <c r="B53" s="381" t="s">
        <v>341</v>
      </c>
      <c r="C53" s="179" t="s">
        <v>365</v>
      </c>
      <c r="D53" s="179" t="s">
        <v>362</v>
      </c>
      <c r="E53" s="180"/>
      <c r="F53" s="179" t="s">
        <v>363</v>
      </c>
      <c r="G53" s="179" t="s">
        <v>366</v>
      </c>
      <c r="H53" s="179" t="s">
        <v>362</v>
      </c>
      <c r="I53" s="180"/>
      <c r="J53" s="179" t="s">
        <v>363</v>
      </c>
      <c r="K53" s="179" t="s">
        <v>367</v>
      </c>
      <c r="L53" s="179" t="s">
        <v>362</v>
      </c>
      <c r="M53" s="180"/>
      <c r="N53" s="179" t="s">
        <v>363</v>
      </c>
      <c r="O53" s="179" t="s">
        <v>255</v>
      </c>
      <c r="P53" s="179" t="s">
        <v>349</v>
      </c>
      <c r="Q53" s="179" t="s">
        <v>364</v>
      </c>
      <c r="R53" s="179" t="s">
        <v>368</v>
      </c>
      <c r="S53" s="179" t="s">
        <v>364</v>
      </c>
      <c r="T53" s="179" t="s">
        <v>369</v>
      </c>
      <c r="U53" s="179" t="s">
        <v>364</v>
      </c>
      <c r="V53" s="179" t="s">
        <v>353</v>
      </c>
      <c r="W53" s="179" t="s">
        <v>253</v>
      </c>
      <c r="X53" s="179" t="s">
        <v>354</v>
      </c>
      <c r="Y53" s="179" t="s">
        <v>354</v>
      </c>
      <c r="Z53" s="179" t="s">
        <v>354</v>
      </c>
    </row>
    <row r="54" spans="1:26" x14ac:dyDescent="0.2">
      <c r="A54" s="143">
        <v>1</v>
      </c>
      <c r="B54" s="143" t="s">
        <v>88</v>
      </c>
      <c r="C54" s="148">
        <v>0</v>
      </c>
      <c r="D54" s="159">
        <f t="shared" ref="D54:D85" si="13">IFERROR((C54/$W54),0)</f>
        <v>0</v>
      </c>
      <c r="E54" s="171"/>
      <c r="F54" s="149">
        <f t="shared" ref="F54:F85" si="14">IF(D$149,D54/D$149*100,0)</f>
        <v>0</v>
      </c>
      <c r="G54" s="148">
        <v>0</v>
      </c>
      <c r="H54" s="159">
        <f t="shared" ref="H54:H85" si="15">IFERROR((G54/$W54),0)</f>
        <v>0</v>
      </c>
      <c r="I54" s="171"/>
      <c r="J54" s="149">
        <f t="shared" ref="J54:J85" si="16">IF(H$149,H54/H$149*100,0)</f>
        <v>0</v>
      </c>
      <c r="K54" s="148">
        <v>0</v>
      </c>
      <c r="L54" s="159">
        <f t="shared" ref="L54:L85" si="17">IFERROR((K54/$W54),0)</f>
        <v>0</v>
      </c>
      <c r="M54" s="171"/>
      <c r="N54" s="149">
        <f t="shared" ref="N54:N85" si="18">IF(L$149,L54/L$149*100,0)</f>
        <v>0</v>
      </c>
      <c r="O54" s="148">
        <f t="shared" ref="O54:O85" si="19">(C54+G54+K54)</f>
        <v>0</v>
      </c>
      <c r="P54" s="148">
        <v>0</v>
      </c>
      <c r="Q54" s="149">
        <f t="shared" ref="Q54:Q85" si="20">IF($O54,P54/$O54*100,0)</f>
        <v>0</v>
      </c>
      <c r="R54" s="148">
        <v>0</v>
      </c>
      <c r="S54" s="149">
        <f t="shared" ref="S54:S85" si="21">IF($O54,R54/$O54*100,0)</f>
        <v>0</v>
      </c>
      <c r="T54" s="148">
        <v>0</v>
      </c>
      <c r="U54" s="149">
        <f t="shared" ref="U54:U85" si="22">IF($O54,T54/$O54*100,0)</f>
        <v>0</v>
      </c>
      <c r="V54" s="148">
        <v>0</v>
      </c>
      <c r="W54" s="150">
        <v>0</v>
      </c>
      <c r="X54" s="150">
        <f t="shared" ref="X54:X85" si="23">IF(C54,W54,0)</f>
        <v>0</v>
      </c>
      <c r="Y54" s="150">
        <f t="shared" ref="Y54:Y85" si="24">IF(G54,W54,0)</f>
        <v>0</v>
      </c>
      <c r="Z54" s="150">
        <f t="shared" ref="Z54:Z85" si="25">IF(K54,W54,0)</f>
        <v>0</v>
      </c>
    </row>
    <row r="55" spans="1:26" x14ac:dyDescent="0.2">
      <c r="A55" s="114">
        <v>2</v>
      </c>
      <c r="B55" s="114" t="s">
        <v>89</v>
      </c>
      <c r="C55" s="43">
        <v>4922564</v>
      </c>
      <c r="D55" s="151">
        <f t="shared" si="13"/>
        <v>42.621446815879473</v>
      </c>
      <c r="F55" s="151">
        <f t="shared" si="14"/>
        <v>57.708550553146132</v>
      </c>
      <c r="G55" s="43">
        <v>1055329</v>
      </c>
      <c r="H55" s="151">
        <f t="shared" si="15"/>
        <v>9.1374431793584137</v>
      </c>
      <c r="J55" s="151">
        <f t="shared" si="16"/>
        <v>227.33905079222231</v>
      </c>
      <c r="K55" s="43">
        <v>6056025</v>
      </c>
      <c r="L55" s="151">
        <f t="shared" si="17"/>
        <v>52.435386813281958</v>
      </c>
      <c r="N55" s="151">
        <f t="shared" si="18"/>
        <v>131.85322357138273</v>
      </c>
      <c r="O55" s="43">
        <f t="shared" si="19"/>
        <v>12033918</v>
      </c>
      <c r="P55" s="43">
        <v>622665</v>
      </c>
      <c r="Q55" s="151">
        <f t="shared" si="20"/>
        <v>5.1742499824246764</v>
      </c>
      <c r="R55" s="43">
        <v>369291</v>
      </c>
      <c r="S55" s="151">
        <f t="shared" si="21"/>
        <v>3.0687511748044152</v>
      </c>
      <c r="T55" s="43">
        <v>0</v>
      </c>
      <c r="U55" s="151">
        <f t="shared" si="22"/>
        <v>0</v>
      </c>
      <c r="V55" s="43">
        <v>443990</v>
      </c>
      <c r="W55" s="43">
        <v>115495</v>
      </c>
      <c r="X55" s="43">
        <f t="shared" si="23"/>
        <v>115495</v>
      </c>
      <c r="Y55" s="43">
        <f t="shared" si="24"/>
        <v>115495</v>
      </c>
      <c r="Z55" s="43">
        <f t="shared" si="25"/>
        <v>115495</v>
      </c>
    </row>
    <row r="56" spans="1:26" x14ac:dyDescent="0.2">
      <c r="A56" s="117">
        <v>3</v>
      </c>
      <c r="B56" s="117" t="s">
        <v>256</v>
      </c>
      <c r="C56" s="51">
        <v>767709</v>
      </c>
      <c r="D56" s="152">
        <f t="shared" si="13"/>
        <v>51.531010873942812</v>
      </c>
      <c r="E56" s="169"/>
      <c r="F56" s="152">
        <f t="shared" si="14"/>
        <v>69.771914569678813</v>
      </c>
      <c r="G56" s="51">
        <v>11300</v>
      </c>
      <c r="H56" s="152">
        <f t="shared" si="15"/>
        <v>0.75849107262719828</v>
      </c>
      <c r="I56" s="169"/>
      <c r="J56" s="152">
        <f t="shared" si="16"/>
        <v>18.871213434735616</v>
      </c>
      <c r="K56" s="51">
        <v>274737</v>
      </c>
      <c r="L56" s="152">
        <f t="shared" si="17"/>
        <v>18.441200161095448</v>
      </c>
      <c r="M56" s="169"/>
      <c r="N56" s="152">
        <f t="shared" si="18"/>
        <v>46.37196053161616</v>
      </c>
      <c r="O56" s="51">
        <f t="shared" si="19"/>
        <v>1053746</v>
      </c>
      <c r="P56" s="51">
        <v>71253</v>
      </c>
      <c r="Q56" s="152">
        <f t="shared" si="20"/>
        <v>6.7618762016652969</v>
      </c>
      <c r="R56" s="51">
        <v>1797</v>
      </c>
      <c r="S56" s="152">
        <f t="shared" si="21"/>
        <v>0.17053445517230909</v>
      </c>
      <c r="T56" s="51">
        <v>0</v>
      </c>
      <c r="U56" s="152">
        <f t="shared" si="22"/>
        <v>0</v>
      </c>
      <c r="V56" s="51">
        <v>32074</v>
      </c>
      <c r="W56" s="51">
        <v>14898</v>
      </c>
      <c r="X56" s="51">
        <f t="shared" si="23"/>
        <v>14898</v>
      </c>
      <c r="Y56" s="51">
        <f t="shared" si="24"/>
        <v>14898</v>
      </c>
      <c r="Z56" s="51">
        <f t="shared" si="25"/>
        <v>14898</v>
      </c>
    </row>
    <row r="57" spans="1:26" x14ac:dyDescent="0.2">
      <c r="A57" s="114">
        <v>4</v>
      </c>
      <c r="B57" s="114" t="s">
        <v>91</v>
      </c>
      <c r="C57" s="43">
        <v>417442</v>
      </c>
      <c r="D57" s="151">
        <f t="shared" si="13"/>
        <v>31.474176279876346</v>
      </c>
      <c r="F57" s="151">
        <f t="shared" si="14"/>
        <v>42.615378610028017</v>
      </c>
      <c r="G57" s="43">
        <v>0</v>
      </c>
      <c r="H57" s="151">
        <f t="shared" si="15"/>
        <v>0</v>
      </c>
      <c r="J57" s="151">
        <f t="shared" si="16"/>
        <v>0</v>
      </c>
      <c r="K57" s="43">
        <v>399669</v>
      </c>
      <c r="L57" s="151">
        <f t="shared" si="17"/>
        <v>30.134132549197016</v>
      </c>
      <c r="N57" s="151">
        <f t="shared" si="18"/>
        <v>75.774829892787537</v>
      </c>
      <c r="O57" s="43">
        <f t="shared" si="19"/>
        <v>817111</v>
      </c>
      <c r="P57" s="43">
        <v>89204</v>
      </c>
      <c r="Q57" s="151">
        <f t="shared" si="20"/>
        <v>10.916999036850562</v>
      </c>
      <c r="R57" s="43">
        <v>11267</v>
      </c>
      <c r="S57" s="151">
        <f t="shared" si="21"/>
        <v>1.3788824284583123</v>
      </c>
      <c r="T57" s="43">
        <v>0</v>
      </c>
      <c r="U57" s="151">
        <f t="shared" si="22"/>
        <v>0</v>
      </c>
      <c r="V57" s="43">
        <v>240206</v>
      </c>
      <c r="W57" s="43">
        <v>13263</v>
      </c>
      <c r="X57" s="43">
        <f t="shared" si="23"/>
        <v>13263</v>
      </c>
      <c r="Y57" s="43">
        <f t="shared" si="24"/>
        <v>0</v>
      </c>
      <c r="Z57" s="43">
        <f t="shared" si="25"/>
        <v>13263</v>
      </c>
    </row>
    <row r="58" spans="1:26" x14ac:dyDescent="0.2">
      <c r="A58" s="117">
        <v>5</v>
      </c>
      <c r="B58" s="117" t="s">
        <v>92</v>
      </c>
      <c r="C58" s="51">
        <v>0</v>
      </c>
      <c r="D58" s="152">
        <f t="shared" si="13"/>
        <v>0</v>
      </c>
      <c r="E58" s="169"/>
      <c r="F58" s="152">
        <f t="shared" si="14"/>
        <v>0</v>
      </c>
      <c r="G58" s="51">
        <v>0</v>
      </c>
      <c r="H58" s="152">
        <f t="shared" si="15"/>
        <v>0</v>
      </c>
      <c r="I58" s="169"/>
      <c r="J58" s="152">
        <f t="shared" si="16"/>
        <v>0</v>
      </c>
      <c r="K58" s="51">
        <v>0</v>
      </c>
      <c r="L58" s="152">
        <f t="shared" si="17"/>
        <v>0</v>
      </c>
      <c r="M58" s="169"/>
      <c r="N58" s="152">
        <f t="shared" si="18"/>
        <v>0</v>
      </c>
      <c r="O58" s="51">
        <f t="shared" si="19"/>
        <v>0</v>
      </c>
      <c r="P58" s="51">
        <v>0</v>
      </c>
      <c r="Q58" s="158">
        <f t="shared" si="20"/>
        <v>0</v>
      </c>
      <c r="R58" s="51">
        <v>0</v>
      </c>
      <c r="S58" s="158">
        <f t="shared" si="21"/>
        <v>0</v>
      </c>
      <c r="T58" s="51">
        <v>0</v>
      </c>
      <c r="U58" s="158">
        <f t="shared" si="22"/>
        <v>0</v>
      </c>
      <c r="V58" s="51">
        <v>0</v>
      </c>
      <c r="W58" s="51">
        <v>0</v>
      </c>
      <c r="X58" s="51">
        <f t="shared" si="23"/>
        <v>0</v>
      </c>
      <c r="Y58" s="51">
        <f t="shared" si="24"/>
        <v>0</v>
      </c>
      <c r="Z58" s="51">
        <f t="shared" si="25"/>
        <v>0</v>
      </c>
    </row>
    <row r="59" spans="1:26" x14ac:dyDescent="0.2">
      <c r="A59" s="114">
        <v>6</v>
      </c>
      <c r="B59" s="114" t="s">
        <v>93</v>
      </c>
      <c r="C59" s="43">
        <v>197744</v>
      </c>
      <c r="D59" s="151">
        <f t="shared" si="13"/>
        <v>11.959840329018991</v>
      </c>
      <c r="F59" s="151">
        <f t="shared" si="14"/>
        <v>16.193374505006386</v>
      </c>
      <c r="G59" s="43">
        <v>11000</v>
      </c>
      <c r="H59" s="151">
        <f t="shared" si="15"/>
        <v>0.66529575420345954</v>
      </c>
      <c r="J59" s="151">
        <f t="shared" si="16"/>
        <v>16.55251937417027</v>
      </c>
      <c r="K59" s="43">
        <v>271423</v>
      </c>
      <c r="L59" s="151">
        <f t="shared" si="17"/>
        <v>16.416051772105963</v>
      </c>
      <c r="N59" s="151">
        <f t="shared" si="18"/>
        <v>41.279553294314738</v>
      </c>
      <c r="O59" s="43">
        <f t="shared" si="19"/>
        <v>480167</v>
      </c>
      <c r="P59" s="43">
        <v>91499</v>
      </c>
      <c r="Q59" s="160">
        <f t="shared" si="20"/>
        <v>19.055661884302751</v>
      </c>
      <c r="R59" s="43">
        <v>0</v>
      </c>
      <c r="S59" s="160">
        <f t="shared" si="21"/>
        <v>0</v>
      </c>
      <c r="T59" s="43">
        <v>0</v>
      </c>
      <c r="U59" s="160">
        <f t="shared" si="22"/>
        <v>0</v>
      </c>
      <c r="V59" s="43">
        <v>25682</v>
      </c>
      <c r="W59" s="43">
        <v>16534</v>
      </c>
      <c r="X59" s="43">
        <f t="shared" si="23"/>
        <v>16534</v>
      </c>
      <c r="Y59" s="43">
        <f t="shared" si="24"/>
        <v>16534</v>
      </c>
      <c r="Z59" s="43">
        <f t="shared" si="25"/>
        <v>16534</v>
      </c>
    </row>
    <row r="60" spans="1:26" x14ac:dyDescent="0.2">
      <c r="A60" s="117">
        <v>7</v>
      </c>
      <c r="B60" s="117" t="s">
        <v>94</v>
      </c>
      <c r="C60" s="51">
        <v>64992047</v>
      </c>
      <c r="D60" s="152">
        <f t="shared" si="13"/>
        <v>269.36024087896783</v>
      </c>
      <c r="E60" s="169"/>
      <c r="F60" s="152">
        <f t="shared" si="14"/>
        <v>364.70815138964639</v>
      </c>
      <c r="G60" s="51">
        <v>881462</v>
      </c>
      <c r="H60" s="152">
        <f t="shared" si="15"/>
        <v>3.6532287811408182</v>
      </c>
      <c r="I60" s="169"/>
      <c r="J60" s="152">
        <f t="shared" si="16"/>
        <v>90.892117973169832</v>
      </c>
      <c r="K60" s="51">
        <v>20081096</v>
      </c>
      <c r="L60" s="152">
        <f t="shared" si="17"/>
        <v>83.226319301401261</v>
      </c>
      <c r="M60" s="169"/>
      <c r="N60" s="152">
        <f t="shared" si="18"/>
        <v>209.27963256850242</v>
      </c>
      <c r="O60" s="51">
        <f t="shared" si="19"/>
        <v>85954605</v>
      </c>
      <c r="P60" s="51">
        <v>296190</v>
      </c>
      <c r="Q60" s="158">
        <f t="shared" si="20"/>
        <v>0.34458886757725199</v>
      </c>
      <c r="R60" s="51">
        <v>396336</v>
      </c>
      <c r="S60" s="158">
        <f t="shared" si="21"/>
        <v>0.46109920463249177</v>
      </c>
      <c r="T60" s="51">
        <v>0</v>
      </c>
      <c r="U60" s="158">
        <f t="shared" si="22"/>
        <v>0</v>
      </c>
      <c r="V60" s="51">
        <v>10030995</v>
      </c>
      <c r="W60" s="51">
        <v>241283</v>
      </c>
      <c r="X60" s="51">
        <f t="shared" si="23"/>
        <v>241283</v>
      </c>
      <c r="Y60" s="51">
        <f t="shared" si="24"/>
        <v>241283</v>
      </c>
      <c r="Z60" s="51">
        <f t="shared" si="25"/>
        <v>241283</v>
      </c>
    </row>
    <row r="61" spans="1:26" x14ac:dyDescent="0.2">
      <c r="A61" s="114">
        <v>8</v>
      </c>
      <c r="B61" s="114" t="s">
        <v>95</v>
      </c>
      <c r="C61" s="43">
        <v>986366</v>
      </c>
      <c r="D61" s="151">
        <f t="shared" si="13"/>
        <v>12.685074204583451</v>
      </c>
      <c r="F61" s="151">
        <f t="shared" si="14"/>
        <v>17.175326055165236</v>
      </c>
      <c r="G61" s="43">
        <v>9500</v>
      </c>
      <c r="H61" s="151">
        <f t="shared" si="15"/>
        <v>0.12217392422644616</v>
      </c>
      <c r="J61" s="151">
        <f t="shared" si="16"/>
        <v>3.0396800746126642</v>
      </c>
      <c r="K61" s="43">
        <v>1822345</v>
      </c>
      <c r="L61" s="151">
        <f t="shared" si="17"/>
        <v>23.436109467836108</v>
      </c>
      <c r="N61" s="151">
        <f t="shared" si="18"/>
        <v>58.932083257241473</v>
      </c>
      <c r="O61" s="43">
        <f t="shared" si="19"/>
        <v>2818211</v>
      </c>
      <c r="P61" s="43">
        <v>214933</v>
      </c>
      <c r="Q61" s="160">
        <f t="shared" si="20"/>
        <v>7.6265758667466699</v>
      </c>
      <c r="R61" s="43">
        <v>0</v>
      </c>
      <c r="S61" s="160">
        <f t="shared" si="21"/>
        <v>0</v>
      </c>
      <c r="T61" s="43">
        <v>0</v>
      </c>
      <c r="U61" s="160">
        <f t="shared" si="22"/>
        <v>0</v>
      </c>
      <c r="V61" s="43">
        <v>618896</v>
      </c>
      <c r="W61" s="43">
        <v>77758</v>
      </c>
      <c r="X61" s="43">
        <f t="shared" si="23"/>
        <v>77758</v>
      </c>
      <c r="Y61" s="43">
        <f t="shared" si="24"/>
        <v>77758</v>
      </c>
      <c r="Z61" s="43">
        <f t="shared" si="25"/>
        <v>77758</v>
      </c>
    </row>
    <row r="62" spans="1:26" x14ac:dyDescent="0.2">
      <c r="A62" s="117">
        <v>9</v>
      </c>
      <c r="B62" s="117" t="s">
        <v>96</v>
      </c>
      <c r="C62" s="51">
        <v>462972</v>
      </c>
      <c r="D62" s="152">
        <f t="shared" si="13"/>
        <v>109.50141911069063</v>
      </c>
      <c r="E62" s="169"/>
      <c r="F62" s="152">
        <f t="shared" si="14"/>
        <v>148.26263894064243</v>
      </c>
      <c r="G62" s="51">
        <v>0</v>
      </c>
      <c r="H62" s="152">
        <f t="shared" si="15"/>
        <v>0</v>
      </c>
      <c r="I62" s="169"/>
      <c r="J62" s="152">
        <f t="shared" si="16"/>
        <v>0</v>
      </c>
      <c r="K62" s="51">
        <v>334406</v>
      </c>
      <c r="L62" s="152">
        <f t="shared" si="17"/>
        <v>79.093188268684955</v>
      </c>
      <c r="M62" s="169"/>
      <c r="N62" s="152">
        <f t="shared" si="18"/>
        <v>198.88652434090142</v>
      </c>
      <c r="O62" s="51">
        <f t="shared" si="19"/>
        <v>797378</v>
      </c>
      <c r="P62" s="51">
        <v>61728</v>
      </c>
      <c r="Q62" s="158">
        <f t="shared" si="20"/>
        <v>7.7413723478701444</v>
      </c>
      <c r="R62" s="51">
        <v>5913</v>
      </c>
      <c r="S62" s="158">
        <f t="shared" si="21"/>
        <v>0.7415554479807569</v>
      </c>
      <c r="T62" s="51">
        <v>0</v>
      </c>
      <c r="U62" s="158">
        <f t="shared" si="22"/>
        <v>0</v>
      </c>
      <c r="V62" s="51">
        <v>12382</v>
      </c>
      <c r="W62" s="51">
        <v>4228</v>
      </c>
      <c r="X62" s="51">
        <f t="shared" si="23"/>
        <v>4228</v>
      </c>
      <c r="Y62" s="51">
        <f t="shared" si="24"/>
        <v>0</v>
      </c>
      <c r="Z62" s="51">
        <f t="shared" si="25"/>
        <v>4228</v>
      </c>
    </row>
    <row r="63" spans="1:26" x14ac:dyDescent="0.2">
      <c r="A63" s="114">
        <v>10</v>
      </c>
      <c r="B63" s="114" t="s">
        <v>97</v>
      </c>
      <c r="C63" s="43">
        <v>1511113</v>
      </c>
      <c r="D63" s="151">
        <f t="shared" si="13"/>
        <v>18.902380446067824</v>
      </c>
      <c r="F63" s="151">
        <f t="shared" si="14"/>
        <v>25.593429107627003</v>
      </c>
      <c r="G63" s="43">
        <v>127750</v>
      </c>
      <c r="H63" s="151">
        <f t="shared" si="15"/>
        <v>1.5980135846790839</v>
      </c>
      <c r="J63" s="151">
        <f t="shared" si="16"/>
        <v>39.758484333418096</v>
      </c>
      <c r="K63" s="43">
        <v>2348142</v>
      </c>
      <c r="L63" s="151">
        <f t="shared" si="17"/>
        <v>29.372703050923782</v>
      </c>
      <c r="N63" s="151">
        <f t="shared" si="18"/>
        <v>73.860150895049401</v>
      </c>
      <c r="O63" s="43">
        <f t="shared" si="19"/>
        <v>3987005</v>
      </c>
      <c r="P63" s="43">
        <v>285421</v>
      </c>
      <c r="Q63" s="160">
        <f t="shared" si="20"/>
        <v>7.1587820933256916</v>
      </c>
      <c r="R63" s="43">
        <v>0</v>
      </c>
      <c r="S63" s="160">
        <f t="shared" si="21"/>
        <v>0</v>
      </c>
      <c r="T63" s="43">
        <v>0</v>
      </c>
      <c r="U63" s="160">
        <f t="shared" si="22"/>
        <v>0</v>
      </c>
      <c r="V63" s="43">
        <v>116488</v>
      </c>
      <c r="W63" s="43">
        <v>79943</v>
      </c>
      <c r="X63" s="43">
        <f t="shared" si="23"/>
        <v>79943</v>
      </c>
      <c r="Y63" s="43">
        <f t="shared" si="24"/>
        <v>79943</v>
      </c>
      <c r="Z63" s="43">
        <f t="shared" si="25"/>
        <v>79943</v>
      </c>
    </row>
    <row r="64" spans="1:26" x14ac:dyDescent="0.2">
      <c r="A64" s="117">
        <v>11</v>
      </c>
      <c r="B64" s="117" t="s">
        <v>257</v>
      </c>
      <c r="C64" s="51">
        <v>255202</v>
      </c>
      <c r="D64" s="152">
        <f t="shared" si="13"/>
        <v>40.540428911834788</v>
      </c>
      <c r="E64" s="169"/>
      <c r="F64" s="152">
        <f t="shared" si="14"/>
        <v>54.890895689472622</v>
      </c>
      <c r="G64" s="51">
        <v>151150</v>
      </c>
      <c r="H64" s="152">
        <f t="shared" si="15"/>
        <v>24.011119936457504</v>
      </c>
      <c r="I64" s="169"/>
      <c r="J64" s="152">
        <f t="shared" si="16"/>
        <v>597.39525682016165</v>
      </c>
      <c r="K64" s="51">
        <v>232940</v>
      </c>
      <c r="L64" s="152">
        <f t="shared" si="17"/>
        <v>37.003971405877678</v>
      </c>
      <c r="M64" s="169"/>
      <c r="N64" s="152">
        <f t="shared" si="18"/>
        <v>93.049621855223194</v>
      </c>
      <c r="O64" s="51">
        <f t="shared" si="19"/>
        <v>639292</v>
      </c>
      <c r="P64" s="51">
        <v>49300</v>
      </c>
      <c r="Q64" s="158">
        <f t="shared" si="20"/>
        <v>7.7116560194715396</v>
      </c>
      <c r="R64" s="51">
        <v>262181</v>
      </c>
      <c r="S64" s="158">
        <f t="shared" si="21"/>
        <v>41.011149834504415</v>
      </c>
      <c r="T64" s="51">
        <v>0</v>
      </c>
      <c r="U64" s="158">
        <f t="shared" si="22"/>
        <v>0</v>
      </c>
      <c r="V64" s="51">
        <v>11330</v>
      </c>
      <c r="W64" s="51">
        <v>6295</v>
      </c>
      <c r="X64" s="51">
        <f t="shared" si="23"/>
        <v>6295</v>
      </c>
      <c r="Y64" s="51">
        <f t="shared" si="24"/>
        <v>6295</v>
      </c>
      <c r="Z64" s="51">
        <f t="shared" si="25"/>
        <v>6295</v>
      </c>
    </row>
    <row r="65" spans="1:26" x14ac:dyDescent="0.2">
      <c r="A65" s="114">
        <v>12</v>
      </c>
      <c r="B65" s="114" t="s">
        <v>99</v>
      </c>
      <c r="C65" s="43">
        <v>1362829</v>
      </c>
      <c r="D65" s="151">
        <f t="shared" si="13"/>
        <v>40.669322590271562</v>
      </c>
      <c r="F65" s="151">
        <f t="shared" si="14"/>
        <v>55.065415043312996</v>
      </c>
      <c r="G65" s="43">
        <v>31158</v>
      </c>
      <c r="H65" s="151">
        <f t="shared" si="15"/>
        <v>0.92981199641897938</v>
      </c>
      <c r="J65" s="151">
        <f t="shared" si="16"/>
        <v>23.133667978218195</v>
      </c>
      <c r="K65" s="43">
        <v>1364427</v>
      </c>
      <c r="L65" s="151">
        <f t="shared" si="17"/>
        <v>40.717009847806622</v>
      </c>
      <c r="N65" s="151">
        <f t="shared" si="18"/>
        <v>102.38637166420497</v>
      </c>
      <c r="O65" s="43">
        <f t="shared" si="19"/>
        <v>2758414</v>
      </c>
      <c r="P65" s="43">
        <v>254255</v>
      </c>
      <c r="Q65" s="160">
        <f t="shared" si="20"/>
        <v>9.2174343662698934</v>
      </c>
      <c r="R65" s="43">
        <v>0</v>
      </c>
      <c r="S65" s="160">
        <f t="shared" si="21"/>
        <v>0</v>
      </c>
      <c r="T65" s="43">
        <v>0</v>
      </c>
      <c r="U65" s="160">
        <f t="shared" si="22"/>
        <v>0</v>
      </c>
      <c r="V65" s="43">
        <v>226061</v>
      </c>
      <c r="W65" s="43">
        <v>33510</v>
      </c>
      <c r="X65" s="43">
        <f t="shared" si="23"/>
        <v>33510</v>
      </c>
      <c r="Y65" s="43">
        <f t="shared" si="24"/>
        <v>33510</v>
      </c>
      <c r="Z65" s="43">
        <f t="shared" si="25"/>
        <v>33510</v>
      </c>
    </row>
    <row r="66" spans="1:26" x14ac:dyDescent="0.2">
      <c r="A66" s="117">
        <v>13</v>
      </c>
      <c r="B66" s="117" t="s">
        <v>100</v>
      </c>
      <c r="C66" s="51">
        <v>39259</v>
      </c>
      <c r="D66" s="152">
        <f t="shared" si="13"/>
        <v>2.5385709666989977</v>
      </c>
      <c r="E66" s="169"/>
      <c r="F66" s="152">
        <f t="shared" si="14"/>
        <v>3.4371721729051599</v>
      </c>
      <c r="G66" s="51">
        <v>310062</v>
      </c>
      <c r="H66" s="152">
        <f t="shared" si="15"/>
        <v>20.049272550921437</v>
      </c>
      <c r="I66" s="169"/>
      <c r="J66" s="152">
        <f t="shared" si="16"/>
        <v>498.8247260565812</v>
      </c>
      <c r="K66" s="51">
        <v>350107</v>
      </c>
      <c r="L66" s="152">
        <f t="shared" si="17"/>
        <v>22.638667959909473</v>
      </c>
      <c r="M66" s="169"/>
      <c r="N66" s="152">
        <f t="shared" si="18"/>
        <v>56.926849009534578</v>
      </c>
      <c r="O66" s="51">
        <f t="shared" si="19"/>
        <v>699428</v>
      </c>
      <c r="P66" s="51">
        <v>242023</v>
      </c>
      <c r="Q66" s="158">
        <f t="shared" si="20"/>
        <v>34.60298987172375</v>
      </c>
      <c r="R66" s="51">
        <v>6891</v>
      </c>
      <c r="S66" s="158">
        <f t="shared" si="21"/>
        <v>0.98523364806670599</v>
      </c>
      <c r="T66" s="51">
        <v>0</v>
      </c>
      <c r="U66" s="158">
        <f t="shared" si="22"/>
        <v>0</v>
      </c>
      <c r="V66" s="51">
        <v>7335</v>
      </c>
      <c r="W66" s="51">
        <v>15465</v>
      </c>
      <c r="X66" s="51">
        <f t="shared" si="23"/>
        <v>15465</v>
      </c>
      <c r="Y66" s="51">
        <f t="shared" si="24"/>
        <v>15465</v>
      </c>
      <c r="Z66" s="51">
        <f t="shared" si="25"/>
        <v>15465</v>
      </c>
    </row>
    <row r="67" spans="1:26" x14ac:dyDescent="0.2">
      <c r="A67" s="114">
        <v>14</v>
      </c>
      <c r="B67" s="114" t="s">
        <v>101</v>
      </c>
      <c r="C67" s="43">
        <v>1168921</v>
      </c>
      <c r="D67" s="151">
        <f t="shared" si="13"/>
        <v>60.148245343212928</v>
      </c>
      <c r="F67" s="151">
        <f t="shared" si="14"/>
        <v>81.439470416537432</v>
      </c>
      <c r="G67" s="43">
        <v>0</v>
      </c>
      <c r="H67" s="151">
        <f t="shared" si="15"/>
        <v>0</v>
      </c>
      <c r="J67" s="151">
        <f t="shared" si="16"/>
        <v>0</v>
      </c>
      <c r="K67" s="43">
        <v>731811</v>
      </c>
      <c r="L67" s="151">
        <f t="shared" si="17"/>
        <v>37.656221055881446</v>
      </c>
      <c r="N67" s="151">
        <f t="shared" si="18"/>
        <v>94.689758872473519</v>
      </c>
      <c r="O67" s="43">
        <f t="shared" si="19"/>
        <v>1900732</v>
      </c>
      <c r="P67" s="43">
        <v>167201</v>
      </c>
      <c r="Q67" s="160">
        <f t="shared" si="20"/>
        <v>8.7966636011810184</v>
      </c>
      <c r="R67" s="43">
        <v>0</v>
      </c>
      <c r="S67" s="160">
        <f t="shared" si="21"/>
        <v>0</v>
      </c>
      <c r="T67" s="43">
        <v>0</v>
      </c>
      <c r="U67" s="160">
        <f t="shared" si="22"/>
        <v>0</v>
      </c>
      <c r="V67" s="43">
        <v>254648</v>
      </c>
      <c r="W67" s="43">
        <v>19434</v>
      </c>
      <c r="X67" s="43">
        <f t="shared" si="23"/>
        <v>19434</v>
      </c>
      <c r="Y67" s="43">
        <f t="shared" si="24"/>
        <v>0</v>
      </c>
      <c r="Z67" s="43">
        <f t="shared" si="25"/>
        <v>19434</v>
      </c>
    </row>
    <row r="68" spans="1:26" x14ac:dyDescent="0.2">
      <c r="A68" s="117">
        <v>15</v>
      </c>
      <c r="B68" s="117" t="s">
        <v>102</v>
      </c>
      <c r="C68" s="51">
        <v>0</v>
      </c>
      <c r="D68" s="152">
        <f t="shared" si="13"/>
        <v>0</v>
      </c>
      <c r="E68" s="169"/>
      <c r="F68" s="152">
        <f t="shared" si="14"/>
        <v>0</v>
      </c>
      <c r="G68" s="51">
        <v>0</v>
      </c>
      <c r="H68" s="152">
        <f t="shared" si="15"/>
        <v>0</v>
      </c>
      <c r="I68" s="169"/>
      <c r="J68" s="152">
        <f t="shared" si="16"/>
        <v>0</v>
      </c>
      <c r="K68" s="51">
        <v>0</v>
      </c>
      <c r="L68" s="152">
        <f t="shared" si="17"/>
        <v>0</v>
      </c>
      <c r="M68" s="169"/>
      <c r="N68" s="152">
        <f t="shared" si="18"/>
        <v>0</v>
      </c>
      <c r="O68" s="51">
        <f t="shared" si="19"/>
        <v>0</v>
      </c>
      <c r="P68" s="51">
        <v>0</v>
      </c>
      <c r="Q68" s="158">
        <f t="shared" si="20"/>
        <v>0</v>
      </c>
      <c r="R68" s="51">
        <v>0</v>
      </c>
      <c r="S68" s="158">
        <f t="shared" si="21"/>
        <v>0</v>
      </c>
      <c r="T68" s="51">
        <v>0</v>
      </c>
      <c r="U68" s="158">
        <f t="shared" si="22"/>
        <v>0</v>
      </c>
      <c r="V68" s="51">
        <v>0</v>
      </c>
      <c r="W68" s="51">
        <v>0</v>
      </c>
      <c r="X68" s="51">
        <f t="shared" si="23"/>
        <v>0</v>
      </c>
      <c r="Y68" s="51">
        <f t="shared" si="24"/>
        <v>0</v>
      </c>
      <c r="Z68" s="51">
        <f t="shared" si="25"/>
        <v>0</v>
      </c>
    </row>
    <row r="69" spans="1:26" x14ac:dyDescent="0.2">
      <c r="A69" s="114">
        <v>16</v>
      </c>
      <c r="B69" s="114" t="s">
        <v>103</v>
      </c>
      <c r="C69" s="43">
        <v>530213</v>
      </c>
      <c r="D69" s="151">
        <f t="shared" si="13"/>
        <v>9.4757036904655525</v>
      </c>
      <c r="F69" s="151">
        <f t="shared" si="14"/>
        <v>12.829905277737605</v>
      </c>
      <c r="G69" s="43">
        <v>346996</v>
      </c>
      <c r="H69" s="151">
        <f t="shared" si="15"/>
        <v>6.2013403627915293</v>
      </c>
      <c r="J69" s="151">
        <f t="shared" si="16"/>
        <v>154.28898478967193</v>
      </c>
      <c r="K69" s="43">
        <v>1431437</v>
      </c>
      <c r="L69" s="151">
        <f t="shared" si="17"/>
        <v>25.581931909570191</v>
      </c>
      <c r="N69" s="151">
        <f t="shared" si="18"/>
        <v>64.327935626214298</v>
      </c>
      <c r="O69" s="43">
        <f t="shared" si="19"/>
        <v>2308646</v>
      </c>
      <c r="P69" s="43">
        <v>202124</v>
      </c>
      <c r="Q69" s="160">
        <f t="shared" si="20"/>
        <v>8.7550884804339848</v>
      </c>
      <c r="R69" s="43">
        <v>1378</v>
      </c>
      <c r="S69" s="160">
        <f t="shared" si="21"/>
        <v>5.968866599729885E-2</v>
      </c>
      <c r="T69" s="43">
        <v>0</v>
      </c>
      <c r="U69" s="160">
        <f t="shared" si="22"/>
        <v>0</v>
      </c>
      <c r="V69" s="43">
        <v>113977</v>
      </c>
      <c r="W69" s="43">
        <v>55955</v>
      </c>
      <c r="X69" s="43">
        <f t="shared" si="23"/>
        <v>55955</v>
      </c>
      <c r="Y69" s="43">
        <f t="shared" si="24"/>
        <v>55955</v>
      </c>
      <c r="Z69" s="43">
        <f t="shared" si="25"/>
        <v>55955</v>
      </c>
    </row>
    <row r="70" spans="1:26" x14ac:dyDescent="0.2">
      <c r="A70" s="117">
        <v>17</v>
      </c>
      <c r="B70" s="117" t="s">
        <v>104</v>
      </c>
      <c r="C70" s="51">
        <v>1188404</v>
      </c>
      <c r="D70" s="152">
        <f t="shared" si="13"/>
        <v>36.754005072060373</v>
      </c>
      <c r="E70" s="169"/>
      <c r="F70" s="152">
        <f t="shared" si="14"/>
        <v>49.764156737667498</v>
      </c>
      <c r="G70" s="51">
        <v>0</v>
      </c>
      <c r="H70" s="152">
        <f t="shared" si="15"/>
        <v>0</v>
      </c>
      <c r="I70" s="169"/>
      <c r="J70" s="152">
        <f t="shared" si="16"/>
        <v>0</v>
      </c>
      <c r="K70" s="51">
        <v>607178</v>
      </c>
      <c r="L70" s="152">
        <f t="shared" si="17"/>
        <v>18.778313849198984</v>
      </c>
      <c r="M70" s="169"/>
      <c r="N70" s="152">
        <f t="shared" si="18"/>
        <v>47.21966146771814</v>
      </c>
      <c r="O70" s="51">
        <f t="shared" si="19"/>
        <v>1795582</v>
      </c>
      <c r="P70" s="51">
        <v>178590</v>
      </c>
      <c r="Q70" s="158">
        <f t="shared" si="20"/>
        <v>9.9460787644340378</v>
      </c>
      <c r="R70" s="51">
        <v>39294</v>
      </c>
      <c r="S70" s="158">
        <f t="shared" si="21"/>
        <v>2.1883712356216534</v>
      </c>
      <c r="T70" s="51">
        <v>0</v>
      </c>
      <c r="U70" s="158">
        <f t="shared" si="22"/>
        <v>0</v>
      </c>
      <c r="V70" s="51">
        <v>94390</v>
      </c>
      <c r="W70" s="51">
        <v>32334</v>
      </c>
      <c r="X70" s="51">
        <f t="shared" si="23"/>
        <v>32334</v>
      </c>
      <c r="Y70" s="51">
        <f t="shared" si="24"/>
        <v>0</v>
      </c>
      <c r="Z70" s="51">
        <f t="shared" si="25"/>
        <v>32334</v>
      </c>
    </row>
    <row r="71" spans="1:26" x14ac:dyDescent="0.2">
      <c r="A71" s="114">
        <v>18</v>
      </c>
      <c r="B71" s="114" t="s">
        <v>105</v>
      </c>
      <c r="C71" s="43">
        <v>786546</v>
      </c>
      <c r="D71" s="151">
        <f t="shared" si="13"/>
        <v>27.30209309590753</v>
      </c>
      <c r="F71" s="151">
        <f t="shared" si="14"/>
        <v>36.966464945175765</v>
      </c>
      <c r="G71" s="43">
        <v>0</v>
      </c>
      <c r="H71" s="151">
        <f t="shared" si="15"/>
        <v>0</v>
      </c>
      <c r="J71" s="151">
        <f t="shared" si="16"/>
        <v>0</v>
      </c>
      <c r="K71" s="43">
        <v>443692</v>
      </c>
      <c r="L71" s="151">
        <f t="shared" si="17"/>
        <v>15.401159359922246</v>
      </c>
      <c r="N71" s="151">
        <f t="shared" si="18"/>
        <v>38.727520320836931</v>
      </c>
      <c r="O71" s="43">
        <f t="shared" si="19"/>
        <v>1230238</v>
      </c>
      <c r="P71" s="43">
        <v>141430</v>
      </c>
      <c r="Q71" s="160">
        <f t="shared" si="20"/>
        <v>11.496149525538961</v>
      </c>
      <c r="R71" s="43">
        <v>109481</v>
      </c>
      <c r="S71" s="160">
        <f t="shared" si="21"/>
        <v>8.8991723552678419</v>
      </c>
      <c r="T71" s="43">
        <v>0</v>
      </c>
      <c r="U71" s="160">
        <f t="shared" si="22"/>
        <v>0</v>
      </c>
      <c r="V71" s="43">
        <v>235277</v>
      </c>
      <c r="W71" s="43">
        <v>28809</v>
      </c>
      <c r="X71" s="43">
        <f t="shared" si="23"/>
        <v>28809</v>
      </c>
      <c r="Y71" s="43">
        <f t="shared" si="24"/>
        <v>0</v>
      </c>
      <c r="Z71" s="43">
        <f t="shared" si="25"/>
        <v>28809</v>
      </c>
    </row>
    <row r="72" spans="1:26" x14ac:dyDescent="0.2">
      <c r="A72" s="117">
        <v>19</v>
      </c>
      <c r="B72" s="117" t="s">
        <v>106</v>
      </c>
      <c r="C72" s="51">
        <v>744446</v>
      </c>
      <c r="D72" s="152">
        <f t="shared" si="13"/>
        <v>113.0174586306361</v>
      </c>
      <c r="E72" s="169"/>
      <c r="F72" s="152">
        <f t="shared" si="14"/>
        <v>153.02328315950635</v>
      </c>
      <c r="G72" s="51">
        <v>65207</v>
      </c>
      <c r="H72" s="152">
        <f t="shared" si="15"/>
        <v>9.899347199028389</v>
      </c>
      <c r="I72" s="169"/>
      <c r="J72" s="152">
        <f t="shared" si="16"/>
        <v>246.29517814936261</v>
      </c>
      <c r="K72" s="51">
        <v>144942</v>
      </c>
      <c r="L72" s="152">
        <f t="shared" si="17"/>
        <v>22.004250797024444</v>
      </c>
      <c r="M72" s="169"/>
      <c r="N72" s="152">
        <f t="shared" si="18"/>
        <v>55.331553292287893</v>
      </c>
      <c r="O72" s="51">
        <f t="shared" si="19"/>
        <v>954595</v>
      </c>
      <c r="P72" s="51">
        <v>0</v>
      </c>
      <c r="Q72" s="158">
        <f t="shared" si="20"/>
        <v>0</v>
      </c>
      <c r="R72" s="51">
        <v>57668</v>
      </c>
      <c r="S72" s="158">
        <f t="shared" si="21"/>
        <v>6.0410959621619638</v>
      </c>
      <c r="T72" s="51">
        <v>0</v>
      </c>
      <c r="U72" s="158">
        <f t="shared" si="22"/>
        <v>0</v>
      </c>
      <c r="V72" s="51">
        <v>41017</v>
      </c>
      <c r="W72" s="51">
        <v>6587</v>
      </c>
      <c r="X72" s="51">
        <f t="shared" si="23"/>
        <v>6587</v>
      </c>
      <c r="Y72" s="51">
        <f t="shared" si="24"/>
        <v>6587</v>
      </c>
      <c r="Z72" s="51">
        <f t="shared" si="25"/>
        <v>6587</v>
      </c>
    </row>
    <row r="73" spans="1:26" x14ac:dyDescent="0.2">
      <c r="A73" s="114">
        <v>20</v>
      </c>
      <c r="B73" s="114" t="s">
        <v>107</v>
      </c>
      <c r="C73" s="43">
        <v>14710</v>
      </c>
      <c r="D73" s="151">
        <f t="shared" si="13"/>
        <v>1.2866264322575003</v>
      </c>
      <c r="F73" s="151">
        <f t="shared" si="14"/>
        <v>1.7420653698053938</v>
      </c>
      <c r="G73" s="43">
        <v>91368</v>
      </c>
      <c r="H73" s="151">
        <f t="shared" si="15"/>
        <v>7.9916032537391759</v>
      </c>
      <c r="J73" s="151">
        <f t="shared" si="16"/>
        <v>198.83062059606337</v>
      </c>
      <c r="K73" s="43">
        <v>349059</v>
      </c>
      <c r="L73" s="151">
        <f t="shared" si="17"/>
        <v>30.530831802676463</v>
      </c>
      <c r="N73" s="151">
        <f t="shared" si="18"/>
        <v>76.772363782370235</v>
      </c>
      <c r="O73" s="43">
        <f t="shared" si="19"/>
        <v>455137</v>
      </c>
      <c r="P73" s="43">
        <v>69381</v>
      </c>
      <c r="Q73" s="160">
        <f t="shared" si="20"/>
        <v>15.243981482498675</v>
      </c>
      <c r="R73" s="43">
        <v>4629</v>
      </c>
      <c r="S73" s="160">
        <f t="shared" si="21"/>
        <v>1.0170564027973994</v>
      </c>
      <c r="T73" s="43">
        <v>0</v>
      </c>
      <c r="U73" s="160">
        <f t="shared" si="22"/>
        <v>0</v>
      </c>
      <c r="V73" s="43">
        <v>599</v>
      </c>
      <c r="W73" s="43">
        <v>11433</v>
      </c>
      <c r="X73" s="43">
        <f t="shared" si="23"/>
        <v>11433</v>
      </c>
      <c r="Y73" s="43">
        <f t="shared" si="24"/>
        <v>11433</v>
      </c>
      <c r="Z73" s="43">
        <f t="shared" si="25"/>
        <v>11433</v>
      </c>
    </row>
    <row r="74" spans="1:26" x14ac:dyDescent="0.2">
      <c r="A74" s="117">
        <v>21</v>
      </c>
      <c r="B74" s="117" t="s">
        <v>108</v>
      </c>
      <c r="C74" s="51">
        <v>16733316</v>
      </c>
      <c r="D74" s="152">
        <f t="shared" si="13"/>
        <v>43.820781547067234</v>
      </c>
      <c r="E74" s="169"/>
      <c r="F74" s="152">
        <f t="shared" si="14"/>
        <v>59.33242477928119</v>
      </c>
      <c r="G74" s="51">
        <v>1001300</v>
      </c>
      <c r="H74" s="152">
        <f t="shared" si="15"/>
        <v>2.6221789251501866</v>
      </c>
      <c r="I74" s="169"/>
      <c r="J74" s="152">
        <f t="shared" si="16"/>
        <v>65.239657981968435</v>
      </c>
      <c r="K74" s="51">
        <v>12680912</v>
      </c>
      <c r="L74" s="152">
        <f t="shared" si="17"/>
        <v>33.208449214105769</v>
      </c>
      <c r="M74" s="169"/>
      <c r="N74" s="152">
        <f t="shared" si="18"/>
        <v>83.505459667502265</v>
      </c>
      <c r="O74" s="51">
        <f t="shared" si="19"/>
        <v>30415528</v>
      </c>
      <c r="P74" s="51">
        <v>272852</v>
      </c>
      <c r="Q74" s="158">
        <f t="shared" si="20"/>
        <v>0.8970812540226164</v>
      </c>
      <c r="R74" s="51">
        <v>1551</v>
      </c>
      <c r="S74" s="158">
        <f t="shared" si="21"/>
        <v>5.0993689802130019E-3</v>
      </c>
      <c r="T74" s="51">
        <v>478532</v>
      </c>
      <c r="U74" s="158">
        <f t="shared" si="22"/>
        <v>1.573314788419915</v>
      </c>
      <c r="V74" s="51">
        <v>1496584</v>
      </c>
      <c r="W74" s="51">
        <v>381858</v>
      </c>
      <c r="X74" s="51">
        <f t="shared" si="23"/>
        <v>381858</v>
      </c>
      <c r="Y74" s="51">
        <f t="shared" si="24"/>
        <v>381858</v>
      </c>
      <c r="Z74" s="51">
        <f t="shared" si="25"/>
        <v>381858</v>
      </c>
    </row>
    <row r="75" spans="1:26" x14ac:dyDescent="0.2">
      <c r="A75" s="114">
        <v>22</v>
      </c>
      <c r="B75" s="114" t="s">
        <v>109</v>
      </c>
      <c r="C75" s="43">
        <v>1237957</v>
      </c>
      <c r="D75" s="151">
        <f t="shared" si="13"/>
        <v>80.69597809790757</v>
      </c>
      <c r="F75" s="151">
        <f t="shared" si="14"/>
        <v>109.26067225300456</v>
      </c>
      <c r="G75" s="43">
        <v>23000</v>
      </c>
      <c r="H75" s="151">
        <f t="shared" si="15"/>
        <v>1.4992503748125936</v>
      </c>
      <c r="J75" s="151">
        <f t="shared" si="16"/>
        <v>37.301261460069682</v>
      </c>
      <c r="K75" s="43">
        <v>314000</v>
      </c>
      <c r="L75" s="151">
        <f t="shared" si="17"/>
        <v>20.468026856137151</v>
      </c>
      <c r="N75" s="151">
        <f t="shared" si="18"/>
        <v>51.468588011707276</v>
      </c>
      <c r="O75" s="43">
        <f t="shared" si="19"/>
        <v>1574957</v>
      </c>
      <c r="P75" s="43">
        <v>9315</v>
      </c>
      <c r="Q75" s="160">
        <f t="shared" si="20"/>
        <v>0.59144471880819605</v>
      </c>
      <c r="R75" s="43">
        <v>7000</v>
      </c>
      <c r="S75" s="160">
        <f t="shared" si="21"/>
        <v>0.44445657881453271</v>
      </c>
      <c r="T75" s="43">
        <v>0</v>
      </c>
      <c r="U75" s="160">
        <f t="shared" si="22"/>
        <v>0</v>
      </c>
      <c r="V75" s="43">
        <v>431091</v>
      </c>
      <c r="W75" s="43">
        <v>15341</v>
      </c>
      <c r="X75" s="43">
        <f t="shared" si="23"/>
        <v>15341</v>
      </c>
      <c r="Y75" s="43">
        <f t="shared" si="24"/>
        <v>15341</v>
      </c>
      <c r="Z75" s="43">
        <f t="shared" si="25"/>
        <v>15341</v>
      </c>
    </row>
    <row r="76" spans="1:26" x14ac:dyDescent="0.2">
      <c r="A76" s="117">
        <v>23</v>
      </c>
      <c r="B76" s="117" t="s">
        <v>110</v>
      </c>
      <c r="C76" s="51">
        <v>0</v>
      </c>
      <c r="D76" s="152">
        <f t="shared" si="13"/>
        <v>0</v>
      </c>
      <c r="E76" s="169"/>
      <c r="F76" s="152">
        <f t="shared" si="14"/>
        <v>0</v>
      </c>
      <c r="G76" s="51">
        <v>1200</v>
      </c>
      <c r="H76" s="152">
        <f t="shared" si="15"/>
        <v>0.24459845087647777</v>
      </c>
      <c r="I76" s="169"/>
      <c r="J76" s="152">
        <f t="shared" si="16"/>
        <v>6.0855951228372955</v>
      </c>
      <c r="K76" s="51">
        <v>48127</v>
      </c>
      <c r="L76" s="152">
        <f t="shared" si="17"/>
        <v>9.8098247044435389</v>
      </c>
      <c r="M76" s="169"/>
      <c r="N76" s="152">
        <f t="shared" si="18"/>
        <v>24.66763551410348</v>
      </c>
      <c r="O76" s="51">
        <f t="shared" si="19"/>
        <v>49327</v>
      </c>
      <c r="P76" s="51">
        <v>10762</v>
      </c>
      <c r="Q76" s="158">
        <f t="shared" si="20"/>
        <v>21.817665781417887</v>
      </c>
      <c r="R76" s="51">
        <v>0</v>
      </c>
      <c r="S76" s="158">
        <f t="shared" si="21"/>
        <v>0</v>
      </c>
      <c r="T76" s="51">
        <v>0</v>
      </c>
      <c r="U76" s="158">
        <f t="shared" si="22"/>
        <v>0</v>
      </c>
      <c r="V76" s="51">
        <v>0</v>
      </c>
      <c r="W76" s="51">
        <v>4906</v>
      </c>
      <c r="X76" s="51">
        <f t="shared" si="23"/>
        <v>0</v>
      </c>
      <c r="Y76" s="51">
        <f t="shared" si="24"/>
        <v>4906</v>
      </c>
      <c r="Z76" s="51">
        <f t="shared" si="25"/>
        <v>4906</v>
      </c>
    </row>
    <row r="77" spans="1:26" x14ac:dyDescent="0.2">
      <c r="A77" s="114">
        <v>24</v>
      </c>
      <c r="B77" s="114" t="s">
        <v>111</v>
      </c>
      <c r="C77" s="43">
        <v>1536806</v>
      </c>
      <c r="D77" s="151">
        <f t="shared" si="13"/>
        <v>28.412542291408606</v>
      </c>
      <c r="F77" s="151">
        <f t="shared" si="14"/>
        <v>38.469990008792301</v>
      </c>
      <c r="G77" s="43">
        <v>0</v>
      </c>
      <c r="H77" s="151">
        <f t="shared" si="15"/>
        <v>0</v>
      </c>
      <c r="J77" s="151">
        <f t="shared" si="16"/>
        <v>0</v>
      </c>
      <c r="K77" s="43">
        <v>1206600</v>
      </c>
      <c r="L77" s="151">
        <f t="shared" si="17"/>
        <v>22.307678086117324</v>
      </c>
      <c r="N77" s="151">
        <f t="shared" si="18"/>
        <v>56.094546923456988</v>
      </c>
      <c r="O77" s="43">
        <f t="shared" si="19"/>
        <v>2743406</v>
      </c>
      <c r="P77" s="43">
        <v>200498</v>
      </c>
      <c r="Q77" s="160">
        <f t="shared" si="20"/>
        <v>7.3083604832824598</v>
      </c>
      <c r="R77" s="43">
        <v>0</v>
      </c>
      <c r="S77" s="160">
        <f t="shared" si="21"/>
        <v>0</v>
      </c>
      <c r="T77" s="43">
        <v>0</v>
      </c>
      <c r="U77" s="160">
        <f t="shared" si="22"/>
        <v>0</v>
      </c>
      <c r="V77" s="43">
        <v>281378</v>
      </c>
      <c r="W77" s="43">
        <v>54089</v>
      </c>
      <c r="X77" s="43">
        <f t="shared" si="23"/>
        <v>54089</v>
      </c>
      <c r="Y77" s="43">
        <f t="shared" si="24"/>
        <v>0</v>
      </c>
      <c r="Z77" s="43">
        <f t="shared" si="25"/>
        <v>54089</v>
      </c>
    </row>
    <row r="78" spans="1:26" x14ac:dyDescent="0.2">
      <c r="A78" s="117">
        <v>25</v>
      </c>
      <c r="B78" s="117" t="s">
        <v>112</v>
      </c>
      <c r="C78" s="51">
        <v>147015</v>
      </c>
      <c r="D78" s="152">
        <f t="shared" si="13"/>
        <v>14.88458033815936</v>
      </c>
      <c r="E78" s="169"/>
      <c r="F78" s="152">
        <f t="shared" si="14"/>
        <v>20.153411511760524</v>
      </c>
      <c r="G78" s="51">
        <v>0</v>
      </c>
      <c r="H78" s="152">
        <f t="shared" si="15"/>
        <v>0</v>
      </c>
      <c r="I78" s="169"/>
      <c r="J78" s="152">
        <f t="shared" si="16"/>
        <v>0</v>
      </c>
      <c r="K78" s="51">
        <v>118354</v>
      </c>
      <c r="L78" s="152">
        <f t="shared" si="17"/>
        <v>11.982788296041308</v>
      </c>
      <c r="M78" s="169"/>
      <c r="N78" s="152">
        <f t="shared" si="18"/>
        <v>30.131736604377913</v>
      </c>
      <c r="O78" s="51">
        <f t="shared" si="19"/>
        <v>265369</v>
      </c>
      <c r="P78" s="51">
        <v>0</v>
      </c>
      <c r="Q78" s="158">
        <f t="shared" si="20"/>
        <v>0</v>
      </c>
      <c r="R78" s="51">
        <v>0</v>
      </c>
      <c r="S78" s="158">
        <f t="shared" si="21"/>
        <v>0</v>
      </c>
      <c r="T78" s="51">
        <v>0</v>
      </c>
      <c r="U78" s="158">
        <f t="shared" si="22"/>
        <v>0</v>
      </c>
      <c r="V78" s="51">
        <v>61021</v>
      </c>
      <c r="W78" s="51">
        <v>9877</v>
      </c>
      <c r="X78" s="51">
        <f t="shared" si="23"/>
        <v>9877</v>
      </c>
      <c r="Y78" s="51">
        <f t="shared" si="24"/>
        <v>0</v>
      </c>
      <c r="Z78" s="51">
        <f t="shared" si="25"/>
        <v>9877</v>
      </c>
    </row>
    <row r="79" spans="1:26" x14ac:dyDescent="0.2">
      <c r="A79" s="114">
        <v>26</v>
      </c>
      <c r="B79" s="114" t="s">
        <v>113</v>
      </c>
      <c r="C79" s="43">
        <v>0</v>
      </c>
      <c r="D79" s="151">
        <f t="shared" si="13"/>
        <v>0</v>
      </c>
      <c r="F79" s="151">
        <f t="shared" si="14"/>
        <v>0</v>
      </c>
      <c r="G79" s="43">
        <v>0</v>
      </c>
      <c r="H79" s="151">
        <f t="shared" si="15"/>
        <v>0</v>
      </c>
      <c r="J79" s="151">
        <f t="shared" si="16"/>
        <v>0</v>
      </c>
      <c r="K79" s="43">
        <v>0</v>
      </c>
      <c r="L79" s="151">
        <f t="shared" si="17"/>
        <v>0</v>
      </c>
      <c r="N79" s="151">
        <f t="shared" si="18"/>
        <v>0</v>
      </c>
      <c r="O79" s="43">
        <f t="shared" si="19"/>
        <v>0</v>
      </c>
      <c r="P79" s="43">
        <v>0</v>
      </c>
      <c r="Q79" s="160">
        <f t="shared" si="20"/>
        <v>0</v>
      </c>
      <c r="R79" s="43">
        <v>0</v>
      </c>
      <c r="S79" s="160">
        <f t="shared" si="21"/>
        <v>0</v>
      </c>
      <c r="T79" s="43">
        <v>0</v>
      </c>
      <c r="U79" s="160">
        <f t="shared" si="22"/>
        <v>0</v>
      </c>
      <c r="V79" s="43">
        <v>0</v>
      </c>
      <c r="W79" s="43">
        <v>0</v>
      </c>
      <c r="X79" s="43">
        <f t="shared" si="23"/>
        <v>0</v>
      </c>
      <c r="Y79" s="43">
        <f t="shared" si="24"/>
        <v>0</v>
      </c>
      <c r="Z79" s="43">
        <f t="shared" si="25"/>
        <v>0</v>
      </c>
    </row>
    <row r="80" spans="1:26" x14ac:dyDescent="0.2">
      <c r="A80" s="117">
        <v>27</v>
      </c>
      <c r="B80" s="117" t="s">
        <v>114</v>
      </c>
      <c r="C80" s="51">
        <v>1130117</v>
      </c>
      <c r="D80" s="152">
        <f t="shared" si="13"/>
        <v>39.581010086859067</v>
      </c>
      <c r="E80" s="169"/>
      <c r="F80" s="152">
        <f t="shared" si="14"/>
        <v>53.591862599349462</v>
      </c>
      <c r="G80" s="51">
        <v>0</v>
      </c>
      <c r="H80" s="152">
        <f t="shared" si="15"/>
        <v>0</v>
      </c>
      <c r="I80" s="169"/>
      <c r="J80" s="152">
        <f t="shared" si="16"/>
        <v>0</v>
      </c>
      <c r="K80" s="51">
        <v>323072</v>
      </c>
      <c r="L80" s="152">
        <f t="shared" si="17"/>
        <v>11.315214345755113</v>
      </c>
      <c r="M80" s="169"/>
      <c r="N80" s="152">
        <f t="shared" si="18"/>
        <v>28.453065335470235</v>
      </c>
      <c r="O80" s="51">
        <f t="shared" si="19"/>
        <v>1453189</v>
      </c>
      <c r="P80" s="51">
        <v>0</v>
      </c>
      <c r="Q80" s="158">
        <f t="shared" si="20"/>
        <v>0</v>
      </c>
      <c r="R80" s="51">
        <v>0</v>
      </c>
      <c r="S80" s="158">
        <f t="shared" si="21"/>
        <v>0</v>
      </c>
      <c r="T80" s="51">
        <v>0</v>
      </c>
      <c r="U80" s="158">
        <f t="shared" si="22"/>
        <v>0</v>
      </c>
      <c r="V80" s="51">
        <v>232360</v>
      </c>
      <c r="W80" s="51">
        <v>28552</v>
      </c>
      <c r="X80" s="51">
        <f t="shared" si="23"/>
        <v>28552</v>
      </c>
      <c r="Y80" s="51">
        <f t="shared" si="24"/>
        <v>0</v>
      </c>
      <c r="Z80" s="51">
        <f t="shared" si="25"/>
        <v>28552</v>
      </c>
    </row>
    <row r="81" spans="1:26" x14ac:dyDescent="0.2">
      <c r="A81" s="114">
        <v>28</v>
      </c>
      <c r="B81" s="114" t="s">
        <v>115</v>
      </c>
      <c r="C81" s="43">
        <v>212282</v>
      </c>
      <c r="D81" s="151">
        <f t="shared" si="13"/>
        <v>20.068254868595197</v>
      </c>
      <c r="F81" s="151">
        <f t="shared" si="14"/>
        <v>27.171998773309351</v>
      </c>
      <c r="G81" s="43">
        <v>31500</v>
      </c>
      <c r="H81" s="151">
        <f t="shared" si="15"/>
        <v>2.9778786159954622</v>
      </c>
      <c r="J81" s="151">
        <f t="shared" si="16"/>
        <v>74.089445444015325</v>
      </c>
      <c r="K81" s="43">
        <v>259546</v>
      </c>
      <c r="L81" s="151">
        <f t="shared" si="17"/>
        <v>24.536396294195502</v>
      </c>
      <c r="N81" s="151">
        <f t="shared" si="18"/>
        <v>61.698847721575781</v>
      </c>
      <c r="O81" s="43">
        <f t="shared" si="19"/>
        <v>503328</v>
      </c>
      <c r="P81" s="43">
        <v>0</v>
      </c>
      <c r="Q81" s="160">
        <f t="shared" si="20"/>
        <v>0</v>
      </c>
      <c r="R81" s="43">
        <v>0</v>
      </c>
      <c r="S81" s="160">
        <f t="shared" si="21"/>
        <v>0</v>
      </c>
      <c r="T81" s="43">
        <v>0</v>
      </c>
      <c r="U81" s="160">
        <f t="shared" si="22"/>
        <v>0</v>
      </c>
      <c r="V81" s="43">
        <v>26883</v>
      </c>
      <c r="W81" s="43">
        <v>10578</v>
      </c>
      <c r="X81" s="43">
        <f t="shared" si="23"/>
        <v>10578</v>
      </c>
      <c r="Y81" s="43">
        <f t="shared" si="24"/>
        <v>10578</v>
      </c>
      <c r="Z81" s="43">
        <f t="shared" si="25"/>
        <v>10578</v>
      </c>
    </row>
    <row r="82" spans="1:26" x14ac:dyDescent="0.2">
      <c r="A82" s="117">
        <v>29</v>
      </c>
      <c r="B82" s="117" t="s">
        <v>30</v>
      </c>
      <c r="C82" s="51">
        <v>107894893</v>
      </c>
      <c r="D82" s="152">
        <f t="shared" si="13"/>
        <v>94.664987650854783</v>
      </c>
      <c r="E82" s="169"/>
      <c r="F82" s="152">
        <f t="shared" si="14"/>
        <v>128.17442000647819</v>
      </c>
      <c r="G82" s="51">
        <v>9940505</v>
      </c>
      <c r="H82" s="152">
        <f t="shared" si="15"/>
        <v>8.721615610372405</v>
      </c>
      <c r="I82" s="169"/>
      <c r="J82" s="152">
        <f t="shared" si="16"/>
        <v>216.99328524589646</v>
      </c>
      <c r="K82" s="51">
        <v>43797184</v>
      </c>
      <c r="L82" s="152">
        <f t="shared" si="17"/>
        <v>38.426840856148907</v>
      </c>
      <c r="M82" s="169"/>
      <c r="N82" s="152">
        <f t="shared" si="18"/>
        <v>96.627547663371914</v>
      </c>
      <c r="O82" s="51">
        <f t="shared" si="19"/>
        <v>161632582</v>
      </c>
      <c r="P82" s="51">
        <v>605907</v>
      </c>
      <c r="Q82" s="158">
        <f t="shared" si="20"/>
        <v>0.37486686935434838</v>
      </c>
      <c r="R82" s="51">
        <v>9200</v>
      </c>
      <c r="S82" s="158">
        <f t="shared" si="21"/>
        <v>5.6919216943524418E-3</v>
      </c>
      <c r="T82" s="51">
        <v>0</v>
      </c>
      <c r="U82" s="158">
        <f t="shared" si="22"/>
        <v>0</v>
      </c>
      <c r="V82" s="51">
        <v>67946255</v>
      </c>
      <c r="W82" s="51">
        <v>1139755</v>
      </c>
      <c r="X82" s="51">
        <f t="shared" si="23"/>
        <v>1139755</v>
      </c>
      <c r="Y82" s="51">
        <f t="shared" si="24"/>
        <v>1139755</v>
      </c>
      <c r="Z82" s="51">
        <f t="shared" si="25"/>
        <v>1139755</v>
      </c>
    </row>
    <row r="83" spans="1:26" x14ac:dyDescent="0.2">
      <c r="A83" s="114">
        <v>30</v>
      </c>
      <c r="B83" s="114" t="s">
        <v>116</v>
      </c>
      <c r="C83" s="43">
        <v>5881488</v>
      </c>
      <c r="D83" s="151">
        <f t="shared" si="13"/>
        <v>79.981070496083547</v>
      </c>
      <c r="F83" s="151">
        <f t="shared" si="14"/>
        <v>108.29270226224115</v>
      </c>
      <c r="G83" s="43">
        <v>0</v>
      </c>
      <c r="H83" s="151">
        <f t="shared" si="15"/>
        <v>0</v>
      </c>
      <c r="J83" s="151">
        <f t="shared" si="16"/>
        <v>0</v>
      </c>
      <c r="K83" s="43">
        <v>3200742</v>
      </c>
      <c r="L83" s="151">
        <f t="shared" si="17"/>
        <v>43.526191253263704</v>
      </c>
      <c r="N83" s="151">
        <f t="shared" si="18"/>
        <v>109.45029636118997</v>
      </c>
      <c r="O83" s="43">
        <f t="shared" si="19"/>
        <v>9082230</v>
      </c>
      <c r="P83" s="43">
        <v>216774</v>
      </c>
      <c r="Q83" s="160">
        <f t="shared" si="20"/>
        <v>2.3867926709629681</v>
      </c>
      <c r="R83" s="43">
        <v>0</v>
      </c>
      <c r="S83" s="160">
        <f t="shared" si="21"/>
        <v>0</v>
      </c>
      <c r="T83" s="43">
        <v>0</v>
      </c>
      <c r="U83" s="160">
        <f t="shared" si="22"/>
        <v>0</v>
      </c>
      <c r="V83" s="43">
        <v>793321</v>
      </c>
      <c r="W83" s="43">
        <v>73536</v>
      </c>
      <c r="X83" s="43">
        <f t="shared" si="23"/>
        <v>73536</v>
      </c>
      <c r="Y83" s="43">
        <f t="shared" si="24"/>
        <v>0</v>
      </c>
      <c r="Z83" s="43">
        <f t="shared" si="25"/>
        <v>73536</v>
      </c>
    </row>
    <row r="84" spans="1:26" x14ac:dyDescent="0.2">
      <c r="A84" s="117">
        <v>31</v>
      </c>
      <c r="B84" s="117" t="s">
        <v>117</v>
      </c>
      <c r="C84" s="51">
        <v>451227</v>
      </c>
      <c r="D84" s="152">
        <f t="shared" si="13"/>
        <v>29.764313984168865</v>
      </c>
      <c r="E84" s="169"/>
      <c r="F84" s="152">
        <f t="shared" si="14"/>
        <v>40.300260703378477</v>
      </c>
      <c r="G84" s="51">
        <v>0</v>
      </c>
      <c r="H84" s="152">
        <f t="shared" si="15"/>
        <v>0</v>
      </c>
      <c r="I84" s="169"/>
      <c r="J84" s="152">
        <f t="shared" si="16"/>
        <v>0</v>
      </c>
      <c r="K84" s="51">
        <v>327796</v>
      </c>
      <c r="L84" s="152">
        <f t="shared" si="17"/>
        <v>21.622427440633246</v>
      </c>
      <c r="M84" s="169"/>
      <c r="N84" s="152">
        <f t="shared" si="18"/>
        <v>54.371426106532638</v>
      </c>
      <c r="O84" s="51">
        <f t="shared" si="19"/>
        <v>779023</v>
      </c>
      <c r="P84" s="51">
        <v>21453</v>
      </c>
      <c r="Q84" s="158">
        <f t="shared" si="20"/>
        <v>2.7538339689585545</v>
      </c>
      <c r="R84" s="51">
        <v>709</v>
      </c>
      <c r="S84" s="158">
        <f t="shared" si="21"/>
        <v>9.1011433552026066E-2</v>
      </c>
      <c r="T84" s="51">
        <v>0</v>
      </c>
      <c r="U84" s="158">
        <f t="shared" si="22"/>
        <v>0</v>
      </c>
      <c r="V84" s="51">
        <v>72824</v>
      </c>
      <c r="W84" s="51">
        <v>15160</v>
      </c>
      <c r="X84" s="51">
        <f t="shared" si="23"/>
        <v>15160</v>
      </c>
      <c r="Y84" s="51">
        <f t="shared" si="24"/>
        <v>0</v>
      </c>
      <c r="Z84" s="51">
        <f t="shared" si="25"/>
        <v>15160</v>
      </c>
    </row>
    <row r="85" spans="1:26" x14ac:dyDescent="0.2">
      <c r="A85" s="114">
        <v>32</v>
      </c>
      <c r="B85" s="114" t="s">
        <v>118</v>
      </c>
      <c r="C85" s="43">
        <v>601220</v>
      </c>
      <c r="D85" s="151">
        <f t="shared" si="13"/>
        <v>21.593219121502713</v>
      </c>
      <c r="F85" s="151">
        <f t="shared" si="14"/>
        <v>29.236768584170552</v>
      </c>
      <c r="G85" s="43">
        <v>10000</v>
      </c>
      <c r="H85" s="151">
        <f t="shared" si="15"/>
        <v>0.3591567000682398</v>
      </c>
      <c r="J85" s="151">
        <f t="shared" si="16"/>
        <v>8.9357976489122866</v>
      </c>
      <c r="K85" s="43">
        <v>504934</v>
      </c>
      <c r="L85" s="151">
        <f t="shared" si="17"/>
        <v>18.135042919225658</v>
      </c>
      <c r="N85" s="151">
        <f t="shared" si="18"/>
        <v>45.602102202850475</v>
      </c>
      <c r="O85" s="43">
        <f t="shared" si="19"/>
        <v>1116154</v>
      </c>
      <c r="P85" s="43">
        <v>136347</v>
      </c>
      <c r="Q85" s="160">
        <f t="shared" si="20"/>
        <v>12.215787427182988</v>
      </c>
      <c r="R85" s="43">
        <v>4500</v>
      </c>
      <c r="S85" s="160">
        <f t="shared" si="21"/>
        <v>0.40317017185800524</v>
      </c>
      <c r="T85" s="43">
        <v>0</v>
      </c>
      <c r="U85" s="160">
        <f t="shared" si="22"/>
        <v>0</v>
      </c>
      <c r="V85" s="43">
        <v>128151</v>
      </c>
      <c r="W85" s="43">
        <v>27843</v>
      </c>
      <c r="X85" s="43">
        <f t="shared" si="23"/>
        <v>27843</v>
      </c>
      <c r="Y85" s="43">
        <f t="shared" si="24"/>
        <v>27843</v>
      </c>
      <c r="Z85" s="43">
        <f t="shared" si="25"/>
        <v>27843</v>
      </c>
    </row>
    <row r="86" spans="1:26" x14ac:dyDescent="0.2">
      <c r="A86" s="117">
        <v>33</v>
      </c>
      <c r="B86" s="117" t="s">
        <v>34</v>
      </c>
      <c r="C86" s="51">
        <v>2076970</v>
      </c>
      <c r="D86" s="152">
        <f t="shared" ref="D86:D117" si="26">IFERROR((C86/$W86),0)</f>
        <v>38.352322038592931</v>
      </c>
      <c r="E86" s="169"/>
      <c r="F86" s="152">
        <f t="shared" ref="F86:F117" si="27">IF(D$149,D86/D$149*100,0)</f>
        <v>51.928244593754322</v>
      </c>
      <c r="G86" s="51">
        <v>0</v>
      </c>
      <c r="H86" s="152">
        <f t="shared" ref="H86:H117" si="28">IFERROR((G86/$W86),0)</f>
        <v>0</v>
      </c>
      <c r="I86" s="169"/>
      <c r="J86" s="152">
        <f t="shared" ref="J86:J117" si="29">IF(H$149,H86/H$149*100,0)</f>
        <v>0</v>
      </c>
      <c r="K86" s="51">
        <v>969508</v>
      </c>
      <c r="L86" s="152">
        <f t="shared" ref="L86:L117" si="30">IFERROR((K86/$W86),0)</f>
        <v>17.90246514633921</v>
      </c>
      <c r="M86" s="169"/>
      <c r="N86" s="152">
        <f t="shared" ref="N86:N117" si="31">IF(L$149,L86/L$149*100,0)</f>
        <v>45.017265684044375</v>
      </c>
      <c r="O86" s="51">
        <f t="shared" ref="O86:O117" si="32">(C86+G86+K86)</f>
        <v>3046478</v>
      </c>
      <c r="P86" s="51">
        <v>203596</v>
      </c>
      <c r="Q86" s="158">
        <f t="shared" ref="Q86:Q117" si="33">IF($O86,P86/$O86*100,0)</f>
        <v>6.6829959054357193</v>
      </c>
      <c r="R86" s="51">
        <v>0</v>
      </c>
      <c r="S86" s="158">
        <f t="shared" ref="S86:S117" si="34">IF($O86,R86/$O86*100,0)</f>
        <v>0</v>
      </c>
      <c r="T86" s="51">
        <v>0</v>
      </c>
      <c r="U86" s="158">
        <f t="shared" ref="U86:U117" si="35">IF($O86,T86/$O86*100,0)</f>
        <v>0</v>
      </c>
      <c r="V86" s="51">
        <v>295513</v>
      </c>
      <c r="W86" s="51">
        <v>54155</v>
      </c>
      <c r="X86" s="51">
        <f t="shared" ref="X86:X117" si="36">IF(C86,W86,0)</f>
        <v>54155</v>
      </c>
      <c r="Y86" s="51">
        <f t="shared" ref="Y86:Y117" si="37">IF(G86,W86,0)</f>
        <v>0</v>
      </c>
      <c r="Z86" s="51">
        <f t="shared" ref="Z86:Z117" si="38">IF(K86,W86,0)</f>
        <v>54155</v>
      </c>
    </row>
    <row r="87" spans="1:26" x14ac:dyDescent="0.2">
      <c r="A87" s="114">
        <v>34</v>
      </c>
      <c r="B87" s="114" t="s">
        <v>119</v>
      </c>
      <c r="C87" s="43">
        <v>7033657</v>
      </c>
      <c r="D87" s="151">
        <f t="shared" si="26"/>
        <v>74.139167922758276</v>
      </c>
      <c r="F87" s="151">
        <f t="shared" si="27"/>
        <v>100.38288795125226</v>
      </c>
      <c r="G87" s="43">
        <v>0</v>
      </c>
      <c r="H87" s="151">
        <f t="shared" si="28"/>
        <v>0</v>
      </c>
      <c r="J87" s="151">
        <f t="shared" si="29"/>
        <v>0</v>
      </c>
      <c r="K87" s="43">
        <v>2055764</v>
      </c>
      <c r="L87" s="151">
        <f t="shared" si="30"/>
        <v>21.6690453352447</v>
      </c>
      <c r="N87" s="151">
        <f t="shared" si="31"/>
        <v>54.488650752982167</v>
      </c>
      <c r="O87" s="43">
        <f t="shared" si="32"/>
        <v>9089421</v>
      </c>
      <c r="P87" s="43">
        <v>354064</v>
      </c>
      <c r="Q87" s="160">
        <f t="shared" si="33"/>
        <v>3.8953416284711646</v>
      </c>
      <c r="R87" s="43">
        <v>0</v>
      </c>
      <c r="S87" s="160">
        <f t="shared" si="34"/>
        <v>0</v>
      </c>
      <c r="T87" s="43">
        <v>0</v>
      </c>
      <c r="U87" s="160">
        <f t="shared" si="35"/>
        <v>0</v>
      </c>
      <c r="V87" s="43">
        <v>2980226</v>
      </c>
      <c r="W87" s="43">
        <v>94871</v>
      </c>
      <c r="X87" s="43">
        <f t="shared" si="36"/>
        <v>94871</v>
      </c>
      <c r="Y87" s="43">
        <f t="shared" si="37"/>
        <v>0</v>
      </c>
      <c r="Z87" s="43">
        <f t="shared" si="38"/>
        <v>94871</v>
      </c>
    </row>
    <row r="88" spans="1:26" x14ac:dyDescent="0.2">
      <c r="A88" s="117">
        <v>35</v>
      </c>
      <c r="B88" s="117" t="s">
        <v>120</v>
      </c>
      <c r="C88" s="51">
        <v>1058362</v>
      </c>
      <c r="D88" s="152">
        <f t="shared" si="26"/>
        <v>63.538572371975746</v>
      </c>
      <c r="E88" s="169"/>
      <c r="F88" s="152">
        <f t="shared" si="27"/>
        <v>86.029902542791831</v>
      </c>
      <c r="G88" s="51">
        <v>0</v>
      </c>
      <c r="H88" s="152">
        <f t="shared" si="28"/>
        <v>0</v>
      </c>
      <c r="I88" s="169"/>
      <c r="J88" s="152">
        <f t="shared" si="29"/>
        <v>0</v>
      </c>
      <c r="K88" s="51">
        <v>25650</v>
      </c>
      <c r="L88" s="152">
        <f t="shared" si="30"/>
        <v>1.5398931380200516</v>
      </c>
      <c r="M88" s="169"/>
      <c r="N88" s="152">
        <f t="shared" si="31"/>
        <v>3.8721917877025307</v>
      </c>
      <c r="O88" s="51">
        <f t="shared" si="32"/>
        <v>1084012</v>
      </c>
      <c r="P88" s="51">
        <v>0</v>
      </c>
      <c r="Q88" s="158">
        <f t="shared" si="33"/>
        <v>0</v>
      </c>
      <c r="R88" s="51">
        <v>41064</v>
      </c>
      <c r="S88" s="158">
        <f t="shared" si="34"/>
        <v>3.7881499466795572</v>
      </c>
      <c r="T88" s="51">
        <v>0</v>
      </c>
      <c r="U88" s="158">
        <f t="shared" si="35"/>
        <v>0</v>
      </c>
      <c r="V88" s="51">
        <v>435176</v>
      </c>
      <c r="W88" s="51">
        <v>16657</v>
      </c>
      <c r="X88" s="51">
        <f t="shared" si="36"/>
        <v>16657</v>
      </c>
      <c r="Y88" s="51">
        <f t="shared" si="37"/>
        <v>0</v>
      </c>
      <c r="Z88" s="51">
        <f t="shared" si="38"/>
        <v>16657</v>
      </c>
    </row>
    <row r="89" spans="1:26" x14ac:dyDescent="0.2">
      <c r="A89" s="114">
        <v>36</v>
      </c>
      <c r="B89" s="114" t="s">
        <v>121</v>
      </c>
      <c r="C89" s="43">
        <v>1747600</v>
      </c>
      <c r="D89" s="151">
        <f t="shared" si="26"/>
        <v>45.042397999948449</v>
      </c>
      <c r="F89" s="151">
        <f t="shared" si="27"/>
        <v>60.986467992131146</v>
      </c>
      <c r="G89" s="43">
        <v>53484</v>
      </c>
      <c r="H89" s="151">
        <f t="shared" si="28"/>
        <v>1.3784891363179463</v>
      </c>
      <c r="J89" s="151">
        <f t="shared" si="29"/>
        <v>34.296728923672127</v>
      </c>
      <c r="K89" s="43">
        <v>1230399</v>
      </c>
      <c r="L89" s="151">
        <f t="shared" si="30"/>
        <v>31.712131755973093</v>
      </c>
      <c r="N89" s="151">
        <f t="shared" si="31"/>
        <v>79.742842619525121</v>
      </c>
      <c r="O89" s="43">
        <f t="shared" si="32"/>
        <v>3031483</v>
      </c>
      <c r="P89" s="43">
        <v>675463</v>
      </c>
      <c r="Q89" s="160">
        <f t="shared" si="33"/>
        <v>22.281602766698676</v>
      </c>
      <c r="R89" s="43">
        <v>0</v>
      </c>
      <c r="S89" s="160">
        <f t="shared" si="34"/>
        <v>0</v>
      </c>
      <c r="T89" s="43">
        <v>0</v>
      </c>
      <c r="U89" s="160">
        <f t="shared" si="35"/>
        <v>0</v>
      </c>
      <c r="V89" s="43">
        <v>310019</v>
      </c>
      <c r="W89" s="43">
        <v>38799</v>
      </c>
      <c r="X89" s="43">
        <f t="shared" si="36"/>
        <v>38799</v>
      </c>
      <c r="Y89" s="43">
        <f t="shared" si="37"/>
        <v>38799</v>
      </c>
      <c r="Z89" s="43">
        <f t="shared" si="38"/>
        <v>38799</v>
      </c>
    </row>
    <row r="90" spans="1:26" x14ac:dyDescent="0.2">
      <c r="A90" s="117">
        <v>37</v>
      </c>
      <c r="B90" s="117" t="s">
        <v>122</v>
      </c>
      <c r="C90" s="51">
        <v>1673835</v>
      </c>
      <c r="D90" s="152">
        <f t="shared" si="26"/>
        <v>63.928312263682542</v>
      </c>
      <c r="E90" s="169"/>
      <c r="F90" s="152">
        <f t="shared" si="27"/>
        <v>86.557602232112558</v>
      </c>
      <c r="G90" s="51">
        <v>0</v>
      </c>
      <c r="H90" s="152">
        <f t="shared" si="28"/>
        <v>0</v>
      </c>
      <c r="I90" s="169"/>
      <c r="J90" s="152">
        <f t="shared" si="29"/>
        <v>0</v>
      </c>
      <c r="K90" s="51">
        <v>568793</v>
      </c>
      <c r="L90" s="152">
        <f t="shared" si="30"/>
        <v>21.723752052858725</v>
      </c>
      <c r="M90" s="169"/>
      <c r="N90" s="152">
        <f t="shared" si="31"/>
        <v>54.626215430326965</v>
      </c>
      <c r="O90" s="51">
        <f t="shared" si="32"/>
        <v>2242628</v>
      </c>
      <c r="P90" s="51">
        <v>0</v>
      </c>
      <c r="Q90" s="158">
        <f t="shared" si="33"/>
        <v>0</v>
      </c>
      <c r="R90" s="51">
        <v>0</v>
      </c>
      <c r="S90" s="158">
        <f t="shared" si="34"/>
        <v>0</v>
      </c>
      <c r="T90" s="51">
        <v>0</v>
      </c>
      <c r="U90" s="158">
        <f t="shared" si="35"/>
        <v>0</v>
      </c>
      <c r="V90" s="51">
        <v>277143</v>
      </c>
      <c r="W90" s="51">
        <v>26183</v>
      </c>
      <c r="X90" s="51">
        <f t="shared" si="36"/>
        <v>26183</v>
      </c>
      <c r="Y90" s="51">
        <f t="shared" si="37"/>
        <v>0</v>
      </c>
      <c r="Z90" s="51">
        <f t="shared" si="38"/>
        <v>26183</v>
      </c>
    </row>
    <row r="91" spans="1:26" x14ac:dyDescent="0.2">
      <c r="A91" s="114">
        <v>38</v>
      </c>
      <c r="B91" s="114" t="s">
        <v>123</v>
      </c>
      <c r="C91" s="43">
        <v>471658</v>
      </c>
      <c r="D91" s="151">
        <f t="shared" si="26"/>
        <v>30.732911969766079</v>
      </c>
      <c r="F91" s="151">
        <f t="shared" si="27"/>
        <v>41.611722185645363</v>
      </c>
      <c r="G91" s="43">
        <v>0</v>
      </c>
      <c r="H91" s="151">
        <f t="shared" si="28"/>
        <v>0</v>
      </c>
      <c r="J91" s="151">
        <f t="shared" si="29"/>
        <v>0</v>
      </c>
      <c r="K91" s="43">
        <v>499656</v>
      </c>
      <c r="L91" s="151">
        <f t="shared" si="30"/>
        <v>32.557242457809345</v>
      </c>
      <c r="N91" s="151">
        <f t="shared" si="31"/>
        <v>81.86794509485496</v>
      </c>
      <c r="O91" s="43">
        <f t="shared" si="32"/>
        <v>971314</v>
      </c>
      <c r="P91" s="43">
        <v>115827</v>
      </c>
      <c r="Q91" s="160">
        <f t="shared" si="33"/>
        <v>11.924774068941661</v>
      </c>
      <c r="R91" s="43">
        <v>9713</v>
      </c>
      <c r="S91" s="160">
        <f t="shared" si="34"/>
        <v>0.99998558653535319</v>
      </c>
      <c r="T91" s="43">
        <v>0</v>
      </c>
      <c r="U91" s="160">
        <f t="shared" si="35"/>
        <v>0</v>
      </c>
      <c r="V91" s="43">
        <v>78845</v>
      </c>
      <c r="W91" s="43">
        <v>15347</v>
      </c>
      <c r="X91" s="43">
        <f t="shared" si="36"/>
        <v>15347</v>
      </c>
      <c r="Y91" s="43">
        <f t="shared" si="37"/>
        <v>0</v>
      </c>
      <c r="Z91" s="43">
        <f t="shared" si="38"/>
        <v>15347</v>
      </c>
    </row>
    <row r="92" spans="1:26" x14ac:dyDescent="0.2">
      <c r="A92" s="117">
        <v>39</v>
      </c>
      <c r="B92" s="117" t="s">
        <v>125</v>
      </c>
      <c r="C92" s="51">
        <v>291043</v>
      </c>
      <c r="D92" s="152">
        <f t="shared" si="26"/>
        <v>13.751145759508622</v>
      </c>
      <c r="E92" s="169"/>
      <c r="F92" s="152">
        <f t="shared" si="27"/>
        <v>18.618764718485064</v>
      </c>
      <c r="G92" s="51">
        <v>0</v>
      </c>
      <c r="H92" s="152">
        <f t="shared" si="28"/>
        <v>0</v>
      </c>
      <c r="I92" s="169"/>
      <c r="J92" s="152">
        <f t="shared" si="29"/>
        <v>0</v>
      </c>
      <c r="K92" s="51">
        <v>477442</v>
      </c>
      <c r="L92" s="152">
        <f t="shared" si="30"/>
        <v>22.558091188282543</v>
      </c>
      <c r="M92" s="169"/>
      <c r="N92" s="152">
        <f t="shared" si="31"/>
        <v>56.724231889118968</v>
      </c>
      <c r="O92" s="51">
        <f t="shared" si="32"/>
        <v>768485</v>
      </c>
      <c r="P92" s="51">
        <v>42751</v>
      </c>
      <c r="Q92" s="158">
        <f t="shared" si="33"/>
        <v>5.5630233511389289</v>
      </c>
      <c r="R92" s="51">
        <v>3608</v>
      </c>
      <c r="S92" s="158">
        <f t="shared" si="34"/>
        <v>0.46949517557271769</v>
      </c>
      <c r="T92" s="51">
        <v>0</v>
      </c>
      <c r="U92" s="158">
        <f t="shared" si="35"/>
        <v>0</v>
      </c>
      <c r="V92" s="51">
        <v>112456</v>
      </c>
      <c r="W92" s="51">
        <v>21165</v>
      </c>
      <c r="X92" s="51">
        <f t="shared" si="36"/>
        <v>21165</v>
      </c>
      <c r="Y92" s="51">
        <f t="shared" si="37"/>
        <v>0</v>
      </c>
      <c r="Z92" s="51">
        <f t="shared" si="38"/>
        <v>21165</v>
      </c>
    </row>
    <row r="93" spans="1:26" x14ac:dyDescent="0.2">
      <c r="A93" s="114">
        <v>40</v>
      </c>
      <c r="B93" s="114" t="s">
        <v>127</v>
      </c>
      <c r="C93" s="110">
        <v>0</v>
      </c>
      <c r="D93" s="151">
        <f t="shared" si="26"/>
        <v>0</v>
      </c>
      <c r="F93" s="151">
        <f t="shared" si="27"/>
        <v>0</v>
      </c>
      <c r="G93" s="110">
        <v>0</v>
      </c>
      <c r="H93" s="151">
        <f t="shared" si="28"/>
        <v>0</v>
      </c>
      <c r="J93" s="151">
        <f t="shared" si="29"/>
        <v>0</v>
      </c>
      <c r="K93" s="110">
        <v>0</v>
      </c>
      <c r="L93" s="151">
        <f t="shared" si="30"/>
        <v>0</v>
      </c>
      <c r="N93" s="151">
        <f t="shared" si="31"/>
        <v>0</v>
      </c>
      <c r="O93" s="43">
        <f t="shared" si="32"/>
        <v>0</v>
      </c>
      <c r="P93" s="110">
        <v>0</v>
      </c>
      <c r="Q93" s="160">
        <f t="shared" si="33"/>
        <v>0</v>
      </c>
      <c r="R93" s="110">
        <v>0</v>
      </c>
      <c r="S93" s="160">
        <f t="shared" si="34"/>
        <v>0</v>
      </c>
      <c r="T93" s="110">
        <v>0</v>
      </c>
      <c r="U93" s="160">
        <f t="shared" si="35"/>
        <v>0</v>
      </c>
      <c r="V93" s="110">
        <v>0</v>
      </c>
      <c r="W93" s="110">
        <v>0</v>
      </c>
      <c r="X93" s="110">
        <f t="shared" si="36"/>
        <v>0</v>
      </c>
      <c r="Y93" s="110">
        <f t="shared" si="37"/>
        <v>0</v>
      </c>
      <c r="Z93" s="110">
        <f t="shared" si="38"/>
        <v>0</v>
      </c>
    </row>
    <row r="94" spans="1:26" x14ac:dyDescent="0.2">
      <c r="A94" s="117">
        <v>41</v>
      </c>
      <c r="B94" s="117" t="s">
        <v>258</v>
      </c>
      <c r="C94" s="51">
        <v>240002</v>
      </c>
      <c r="D94" s="152">
        <f t="shared" si="26"/>
        <v>7.2165859818985476</v>
      </c>
      <c r="E94" s="169"/>
      <c r="F94" s="152">
        <f t="shared" si="27"/>
        <v>9.7711069911957562</v>
      </c>
      <c r="G94" s="51">
        <v>10673</v>
      </c>
      <c r="H94" s="152">
        <f t="shared" si="28"/>
        <v>0.32092491806236279</v>
      </c>
      <c r="I94" s="169"/>
      <c r="J94" s="152">
        <f t="shared" si="29"/>
        <v>7.9845931532229883</v>
      </c>
      <c r="K94" s="51">
        <v>367585</v>
      </c>
      <c r="L94" s="152">
        <f t="shared" si="30"/>
        <v>11.052861051808641</v>
      </c>
      <c r="M94" s="169"/>
      <c r="N94" s="152">
        <f t="shared" si="31"/>
        <v>27.793355745749988</v>
      </c>
      <c r="O94" s="51">
        <f t="shared" si="32"/>
        <v>618260</v>
      </c>
      <c r="P94" s="51">
        <v>101240</v>
      </c>
      <c r="Q94" s="158">
        <f t="shared" si="33"/>
        <v>16.37498786918125</v>
      </c>
      <c r="R94" s="51">
        <v>628</v>
      </c>
      <c r="S94" s="158">
        <f t="shared" si="34"/>
        <v>0.10157538899492123</v>
      </c>
      <c r="T94" s="51">
        <v>0</v>
      </c>
      <c r="U94" s="158">
        <f t="shared" si="35"/>
        <v>0</v>
      </c>
      <c r="V94" s="51">
        <v>24147</v>
      </c>
      <c r="W94" s="51">
        <v>33257</v>
      </c>
      <c r="X94" s="51">
        <f t="shared" si="36"/>
        <v>33257</v>
      </c>
      <c r="Y94" s="51">
        <f t="shared" si="37"/>
        <v>33257</v>
      </c>
      <c r="Z94" s="51">
        <f t="shared" si="38"/>
        <v>33257</v>
      </c>
    </row>
    <row r="95" spans="1:26" x14ac:dyDescent="0.2">
      <c r="A95" s="114">
        <v>42</v>
      </c>
      <c r="B95" s="114" t="s">
        <v>131</v>
      </c>
      <c r="C95" s="43">
        <v>4056818</v>
      </c>
      <c r="D95" s="151">
        <f t="shared" si="26"/>
        <v>36.089797080304955</v>
      </c>
      <c r="F95" s="151">
        <f t="shared" si="27"/>
        <v>48.864832962113717</v>
      </c>
      <c r="G95" s="43">
        <v>0</v>
      </c>
      <c r="H95" s="151">
        <f t="shared" si="28"/>
        <v>0</v>
      </c>
      <c r="J95" s="151">
        <f t="shared" si="29"/>
        <v>0</v>
      </c>
      <c r="K95" s="43">
        <v>3538047</v>
      </c>
      <c r="L95" s="151">
        <f t="shared" si="30"/>
        <v>31.474766255371012</v>
      </c>
      <c r="N95" s="151">
        <f t="shared" si="31"/>
        <v>79.145966953661016</v>
      </c>
      <c r="O95" s="43">
        <f t="shared" si="32"/>
        <v>7594865</v>
      </c>
      <c r="P95" s="43">
        <v>0</v>
      </c>
      <c r="Q95" s="160">
        <f t="shared" si="33"/>
        <v>0</v>
      </c>
      <c r="R95" s="43">
        <v>135196</v>
      </c>
      <c r="S95" s="160">
        <f t="shared" si="34"/>
        <v>1.7800974737536481</v>
      </c>
      <c r="T95" s="43">
        <v>0</v>
      </c>
      <c r="U95" s="160">
        <f t="shared" si="35"/>
        <v>0</v>
      </c>
      <c r="V95" s="43">
        <v>383675</v>
      </c>
      <c r="W95" s="43">
        <v>112409</v>
      </c>
      <c r="X95" s="43">
        <f t="shared" si="36"/>
        <v>112409</v>
      </c>
      <c r="Y95" s="43">
        <f t="shared" si="37"/>
        <v>0</v>
      </c>
      <c r="Z95" s="43">
        <f t="shared" si="38"/>
        <v>112409</v>
      </c>
    </row>
    <row r="96" spans="1:26" x14ac:dyDescent="0.2">
      <c r="A96" s="117">
        <v>43</v>
      </c>
      <c r="B96" s="117" t="s">
        <v>133</v>
      </c>
      <c r="C96" s="51">
        <v>24850918</v>
      </c>
      <c r="D96" s="152">
        <f t="shared" si="26"/>
        <v>73.944780018686359</v>
      </c>
      <c r="E96" s="169"/>
      <c r="F96" s="152">
        <f t="shared" si="27"/>
        <v>100.11969078111595</v>
      </c>
      <c r="G96" s="51">
        <v>0</v>
      </c>
      <c r="H96" s="152">
        <f t="shared" si="28"/>
        <v>0</v>
      </c>
      <c r="I96" s="169"/>
      <c r="J96" s="152">
        <f t="shared" si="29"/>
        <v>0</v>
      </c>
      <c r="K96" s="51">
        <v>20509509</v>
      </c>
      <c r="L96" s="152">
        <f t="shared" si="30"/>
        <v>61.026764938674219</v>
      </c>
      <c r="M96" s="169"/>
      <c r="N96" s="152">
        <f t="shared" si="31"/>
        <v>153.45697191002742</v>
      </c>
      <c r="O96" s="51">
        <f t="shared" si="32"/>
        <v>45360427</v>
      </c>
      <c r="P96" s="51">
        <v>261629</v>
      </c>
      <c r="Q96" s="158">
        <f t="shared" si="33"/>
        <v>0.57677808015343413</v>
      </c>
      <c r="R96" s="51">
        <v>9000</v>
      </c>
      <c r="S96" s="158">
        <f t="shared" si="34"/>
        <v>1.9841083065642216E-2</v>
      </c>
      <c r="T96" s="51">
        <v>0</v>
      </c>
      <c r="U96" s="158">
        <f t="shared" si="35"/>
        <v>0</v>
      </c>
      <c r="V96" s="51">
        <v>651926</v>
      </c>
      <c r="W96" s="51">
        <v>336074</v>
      </c>
      <c r="X96" s="51">
        <f t="shared" si="36"/>
        <v>336074</v>
      </c>
      <c r="Y96" s="51">
        <f t="shared" si="37"/>
        <v>0</v>
      </c>
      <c r="Z96" s="51">
        <f t="shared" si="38"/>
        <v>336074</v>
      </c>
    </row>
    <row r="97" spans="1:26" x14ac:dyDescent="0.2">
      <c r="A97" s="114">
        <v>44</v>
      </c>
      <c r="B97" s="114" t="s">
        <v>135</v>
      </c>
      <c r="C97" s="43">
        <v>1783297</v>
      </c>
      <c r="D97" s="151">
        <f t="shared" si="26"/>
        <v>36.516780997235593</v>
      </c>
      <c r="F97" s="151">
        <f t="shared" si="27"/>
        <v>49.442960285243245</v>
      </c>
      <c r="G97" s="43">
        <v>85575</v>
      </c>
      <c r="H97" s="151">
        <f t="shared" si="28"/>
        <v>1.7523292720384971</v>
      </c>
      <c r="J97" s="151">
        <f t="shared" si="29"/>
        <v>43.597849591074514</v>
      </c>
      <c r="K97" s="43">
        <v>774968</v>
      </c>
      <c r="L97" s="151">
        <f t="shared" si="30"/>
        <v>15.869110269274087</v>
      </c>
      <c r="N97" s="151">
        <f t="shared" si="31"/>
        <v>39.904222537050408</v>
      </c>
      <c r="O97" s="43">
        <f t="shared" si="32"/>
        <v>2643840</v>
      </c>
      <c r="P97" s="43">
        <v>60006</v>
      </c>
      <c r="Q97" s="160">
        <f t="shared" si="33"/>
        <v>2.2696532316630358</v>
      </c>
      <c r="R97" s="43">
        <v>0</v>
      </c>
      <c r="S97" s="160">
        <f t="shared" si="34"/>
        <v>0</v>
      </c>
      <c r="T97" s="43">
        <v>0</v>
      </c>
      <c r="U97" s="160">
        <f t="shared" si="35"/>
        <v>0</v>
      </c>
      <c r="V97" s="43">
        <v>326127</v>
      </c>
      <c r="W97" s="43">
        <v>48835</v>
      </c>
      <c r="X97" s="43">
        <f t="shared" si="36"/>
        <v>48835</v>
      </c>
      <c r="Y97" s="43">
        <f t="shared" si="37"/>
        <v>48835</v>
      </c>
      <c r="Z97" s="43">
        <f t="shared" si="38"/>
        <v>48835</v>
      </c>
    </row>
    <row r="98" spans="1:26" x14ac:dyDescent="0.2">
      <c r="A98" s="117">
        <v>45</v>
      </c>
      <c r="B98" s="117" t="s">
        <v>137</v>
      </c>
      <c r="C98" s="51">
        <v>72433</v>
      </c>
      <c r="D98" s="152">
        <f t="shared" si="26"/>
        <v>32.423008057296329</v>
      </c>
      <c r="E98" s="169"/>
      <c r="F98" s="152">
        <f t="shared" si="27"/>
        <v>43.900077058445596</v>
      </c>
      <c r="G98" s="51">
        <v>0</v>
      </c>
      <c r="H98" s="152">
        <f t="shared" si="28"/>
        <v>0</v>
      </c>
      <c r="I98" s="169"/>
      <c r="J98" s="152">
        <f t="shared" si="29"/>
        <v>0</v>
      </c>
      <c r="K98" s="51">
        <v>78401</v>
      </c>
      <c r="L98" s="152">
        <f t="shared" si="30"/>
        <v>35.094449418084153</v>
      </c>
      <c r="M98" s="169"/>
      <c r="N98" s="152">
        <f t="shared" si="31"/>
        <v>88.247967002030904</v>
      </c>
      <c r="O98" s="51">
        <f t="shared" si="32"/>
        <v>150834</v>
      </c>
      <c r="P98" s="51">
        <v>0</v>
      </c>
      <c r="Q98" s="158">
        <f t="shared" si="33"/>
        <v>0</v>
      </c>
      <c r="R98" s="51">
        <v>0</v>
      </c>
      <c r="S98" s="158">
        <f t="shared" si="34"/>
        <v>0</v>
      </c>
      <c r="T98" s="51">
        <v>0</v>
      </c>
      <c r="U98" s="158">
        <f t="shared" si="35"/>
        <v>0</v>
      </c>
      <c r="V98" s="51">
        <v>49755</v>
      </c>
      <c r="W98" s="51">
        <v>2234</v>
      </c>
      <c r="X98" s="51">
        <f t="shared" si="36"/>
        <v>2234</v>
      </c>
      <c r="Y98" s="51">
        <f t="shared" si="37"/>
        <v>0</v>
      </c>
      <c r="Z98" s="51">
        <f t="shared" si="38"/>
        <v>2234</v>
      </c>
    </row>
    <row r="99" spans="1:26" x14ac:dyDescent="0.2">
      <c r="A99" s="114">
        <v>46</v>
      </c>
      <c r="B99" s="114" t="s">
        <v>139</v>
      </c>
      <c r="C99" s="43">
        <v>2398033</v>
      </c>
      <c r="D99" s="151">
        <f t="shared" si="26"/>
        <v>60.025857321652062</v>
      </c>
      <c r="F99" s="151">
        <f t="shared" si="27"/>
        <v>81.273759586497903</v>
      </c>
      <c r="G99" s="43">
        <v>4500</v>
      </c>
      <c r="H99" s="151">
        <f t="shared" si="28"/>
        <v>0.11264080100125157</v>
      </c>
      <c r="J99" s="151">
        <f t="shared" si="29"/>
        <v>2.8024965274693154</v>
      </c>
      <c r="K99" s="43">
        <v>1363478</v>
      </c>
      <c r="L99" s="151">
        <f t="shared" si="30"/>
        <v>34.129612015018772</v>
      </c>
      <c r="N99" s="151">
        <f t="shared" si="31"/>
        <v>85.821801590694832</v>
      </c>
      <c r="O99" s="43">
        <f t="shared" si="32"/>
        <v>3766011</v>
      </c>
      <c r="P99" s="43">
        <v>295472</v>
      </c>
      <c r="Q99" s="160">
        <f t="shared" si="33"/>
        <v>7.8457550973696044</v>
      </c>
      <c r="R99" s="43">
        <v>0</v>
      </c>
      <c r="S99" s="160">
        <f t="shared" si="34"/>
        <v>0</v>
      </c>
      <c r="T99" s="43">
        <v>0</v>
      </c>
      <c r="U99" s="160">
        <f t="shared" si="35"/>
        <v>0</v>
      </c>
      <c r="V99" s="43">
        <v>675917</v>
      </c>
      <c r="W99" s="43">
        <v>39950</v>
      </c>
      <c r="X99" s="43">
        <f t="shared" si="36"/>
        <v>39950</v>
      </c>
      <c r="Y99" s="43">
        <f t="shared" si="37"/>
        <v>39950</v>
      </c>
      <c r="Z99" s="43">
        <f t="shared" si="38"/>
        <v>39950</v>
      </c>
    </row>
    <row r="100" spans="1:26" x14ac:dyDescent="0.2">
      <c r="A100" s="117">
        <v>47</v>
      </c>
      <c r="B100" s="117" t="s">
        <v>141</v>
      </c>
      <c r="C100" s="51">
        <v>9724422</v>
      </c>
      <c r="D100" s="152">
        <f t="shared" si="26"/>
        <v>122.33823973429952</v>
      </c>
      <c r="E100" s="169"/>
      <c r="F100" s="152">
        <f t="shared" si="27"/>
        <v>165.64342648404428</v>
      </c>
      <c r="G100" s="51">
        <v>0</v>
      </c>
      <c r="H100" s="152">
        <f t="shared" si="28"/>
        <v>0</v>
      </c>
      <c r="I100" s="169"/>
      <c r="J100" s="152">
        <f t="shared" si="29"/>
        <v>0</v>
      </c>
      <c r="K100" s="51">
        <v>6217194</v>
      </c>
      <c r="L100" s="152">
        <f t="shared" si="30"/>
        <v>78.215504227053145</v>
      </c>
      <c r="M100" s="169"/>
      <c r="N100" s="152">
        <f t="shared" si="31"/>
        <v>196.67951344235684</v>
      </c>
      <c r="O100" s="51">
        <f t="shared" si="32"/>
        <v>15941616</v>
      </c>
      <c r="P100" s="51">
        <v>316833</v>
      </c>
      <c r="Q100" s="158">
        <f t="shared" si="33"/>
        <v>1.9874584860154705</v>
      </c>
      <c r="R100" s="51">
        <v>0</v>
      </c>
      <c r="S100" s="158">
        <f t="shared" si="34"/>
        <v>0</v>
      </c>
      <c r="T100" s="51">
        <v>353693</v>
      </c>
      <c r="U100" s="158">
        <f t="shared" si="35"/>
        <v>2.2186772031141633</v>
      </c>
      <c r="V100" s="51">
        <v>4017877</v>
      </c>
      <c r="W100" s="51">
        <v>79488</v>
      </c>
      <c r="X100" s="51">
        <f t="shared" si="36"/>
        <v>79488</v>
      </c>
      <c r="Y100" s="51">
        <f t="shared" si="37"/>
        <v>0</v>
      </c>
      <c r="Z100" s="51">
        <f t="shared" si="38"/>
        <v>79488</v>
      </c>
    </row>
    <row r="101" spans="1:26" x14ac:dyDescent="0.2">
      <c r="A101" s="114">
        <v>48</v>
      </c>
      <c r="B101" s="114" t="s">
        <v>143</v>
      </c>
      <c r="C101" s="43">
        <v>0</v>
      </c>
      <c r="D101" s="151">
        <f t="shared" si="26"/>
        <v>0</v>
      </c>
      <c r="F101" s="151">
        <f t="shared" si="27"/>
        <v>0</v>
      </c>
      <c r="G101" s="43">
        <v>4534</v>
      </c>
      <c r="H101" s="151">
        <f t="shared" si="28"/>
        <v>0.68047426084346385</v>
      </c>
      <c r="J101" s="151">
        <f t="shared" si="29"/>
        <v>16.930159729819991</v>
      </c>
      <c r="K101" s="43">
        <v>62741</v>
      </c>
      <c r="L101" s="151">
        <f t="shared" si="30"/>
        <v>9.4163289809395163</v>
      </c>
      <c r="N101" s="151">
        <f t="shared" si="31"/>
        <v>23.678157172114467</v>
      </c>
      <c r="O101" s="43">
        <f t="shared" si="32"/>
        <v>67275</v>
      </c>
      <c r="P101" s="43">
        <v>850</v>
      </c>
      <c r="Q101" s="160">
        <f t="shared" si="33"/>
        <v>1.2634708286882199</v>
      </c>
      <c r="R101" s="43">
        <v>150</v>
      </c>
      <c r="S101" s="160">
        <f t="shared" si="34"/>
        <v>0.2229654403567447</v>
      </c>
      <c r="T101" s="43">
        <v>0</v>
      </c>
      <c r="U101" s="160">
        <f t="shared" si="35"/>
        <v>0</v>
      </c>
      <c r="V101" s="43">
        <v>0</v>
      </c>
      <c r="W101" s="43">
        <v>6663</v>
      </c>
      <c r="X101" s="43">
        <f t="shared" si="36"/>
        <v>0</v>
      </c>
      <c r="Y101" s="43">
        <f t="shared" si="37"/>
        <v>6663</v>
      </c>
      <c r="Z101" s="43">
        <f t="shared" si="38"/>
        <v>6663</v>
      </c>
    </row>
    <row r="102" spans="1:26" x14ac:dyDescent="0.2">
      <c r="A102" s="117">
        <v>49</v>
      </c>
      <c r="B102" s="117" t="s">
        <v>145</v>
      </c>
      <c r="C102" s="51">
        <v>2346748</v>
      </c>
      <c r="D102" s="152">
        <f t="shared" si="26"/>
        <v>84.888695966720931</v>
      </c>
      <c r="E102" s="169"/>
      <c r="F102" s="152">
        <f t="shared" si="27"/>
        <v>114.93752485101045</v>
      </c>
      <c r="G102" s="51">
        <v>0</v>
      </c>
      <c r="H102" s="152">
        <f t="shared" si="28"/>
        <v>0</v>
      </c>
      <c r="I102" s="169"/>
      <c r="J102" s="152">
        <f t="shared" si="29"/>
        <v>0</v>
      </c>
      <c r="K102" s="51">
        <v>869714</v>
      </c>
      <c r="L102" s="152">
        <f t="shared" si="30"/>
        <v>31.460083197684934</v>
      </c>
      <c r="M102" s="169"/>
      <c r="N102" s="152">
        <f t="shared" si="31"/>
        <v>79.10904516085175</v>
      </c>
      <c r="O102" s="51">
        <f t="shared" si="32"/>
        <v>3216462</v>
      </c>
      <c r="P102" s="51">
        <v>176087</v>
      </c>
      <c r="Q102" s="158">
        <f t="shared" si="33"/>
        <v>5.4745555831220765</v>
      </c>
      <c r="R102" s="51">
        <v>352112</v>
      </c>
      <c r="S102" s="158">
        <f t="shared" si="34"/>
        <v>10.947183582457992</v>
      </c>
      <c r="T102" s="51">
        <v>0</v>
      </c>
      <c r="U102" s="158">
        <f t="shared" si="35"/>
        <v>0</v>
      </c>
      <c r="V102" s="51">
        <v>540372</v>
      </c>
      <c r="W102" s="51">
        <v>27645</v>
      </c>
      <c r="X102" s="51">
        <f t="shared" si="36"/>
        <v>27645</v>
      </c>
      <c r="Y102" s="51">
        <f t="shared" si="37"/>
        <v>0</v>
      </c>
      <c r="Z102" s="51">
        <f t="shared" si="38"/>
        <v>27645</v>
      </c>
    </row>
    <row r="103" spans="1:26" x14ac:dyDescent="0.2">
      <c r="A103" s="114">
        <v>50</v>
      </c>
      <c r="B103" s="114" t="s">
        <v>147</v>
      </c>
      <c r="C103" s="110">
        <v>586422</v>
      </c>
      <c r="D103" s="151">
        <f t="shared" si="26"/>
        <v>32.386480366709009</v>
      </c>
      <c r="F103" s="151">
        <f t="shared" si="27"/>
        <v>43.850619326802786</v>
      </c>
      <c r="G103" s="110">
        <v>17266</v>
      </c>
      <c r="H103" s="151">
        <f t="shared" si="28"/>
        <v>0.95355387419230131</v>
      </c>
      <c r="J103" s="151">
        <f t="shared" si="29"/>
        <v>23.724364505798786</v>
      </c>
      <c r="K103" s="110">
        <v>574424</v>
      </c>
      <c r="L103" s="151">
        <f t="shared" si="30"/>
        <v>31.723863699121885</v>
      </c>
      <c r="N103" s="151">
        <f t="shared" si="31"/>
        <v>79.772343584749862</v>
      </c>
      <c r="O103" s="43">
        <f t="shared" si="32"/>
        <v>1178112</v>
      </c>
      <c r="P103" s="110">
        <v>4500</v>
      </c>
      <c r="Q103" s="160">
        <f t="shared" si="33"/>
        <v>0.38196707953063885</v>
      </c>
      <c r="R103" s="110">
        <v>0</v>
      </c>
      <c r="S103" s="160">
        <f t="shared" si="34"/>
        <v>0</v>
      </c>
      <c r="T103" s="110">
        <v>0</v>
      </c>
      <c r="U103" s="160">
        <f t="shared" si="35"/>
        <v>0</v>
      </c>
      <c r="V103" s="110">
        <v>338939</v>
      </c>
      <c r="W103" s="43">
        <v>18107</v>
      </c>
      <c r="X103" s="43">
        <f t="shared" si="36"/>
        <v>18107</v>
      </c>
      <c r="Y103" s="43">
        <f t="shared" si="37"/>
        <v>18107</v>
      </c>
      <c r="Z103" s="43">
        <f t="shared" si="38"/>
        <v>18107</v>
      </c>
    </row>
    <row r="104" spans="1:26" x14ac:dyDescent="0.2">
      <c r="A104" s="117">
        <v>51</v>
      </c>
      <c r="B104" s="117" t="s">
        <v>149</v>
      </c>
      <c r="C104" s="111">
        <v>49992</v>
      </c>
      <c r="D104" s="152">
        <f t="shared" si="26"/>
        <v>4.6473923956493444</v>
      </c>
      <c r="E104" s="169"/>
      <c r="F104" s="152">
        <f t="shared" si="27"/>
        <v>6.2924724297420127</v>
      </c>
      <c r="G104" s="111">
        <v>5159</v>
      </c>
      <c r="H104" s="152">
        <f t="shared" si="28"/>
        <v>0.47959468253230453</v>
      </c>
      <c r="I104" s="169"/>
      <c r="J104" s="152">
        <f t="shared" si="29"/>
        <v>11.932287594213737</v>
      </c>
      <c r="K104" s="111">
        <v>137995</v>
      </c>
      <c r="L104" s="152">
        <f t="shared" si="30"/>
        <v>12.828390815283072</v>
      </c>
      <c r="M104" s="169"/>
      <c r="N104" s="152">
        <f t="shared" si="31"/>
        <v>32.258075796251042</v>
      </c>
      <c r="O104" s="51">
        <f t="shared" si="32"/>
        <v>193146</v>
      </c>
      <c r="P104" s="111">
        <v>0</v>
      </c>
      <c r="Q104" s="158">
        <f t="shared" si="33"/>
        <v>0</v>
      </c>
      <c r="R104" s="111">
        <v>50000</v>
      </c>
      <c r="S104" s="158">
        <f t="shared" si="34"/>
        <v>25.887152723846206</v>
      </c>
      <c r="T104" s="111">
        <v>0</v>
      </c>
      <c r="U104" s="158">
        <f t="shared" si="35"/>
        <v>0</v>
      </c>
      <c r="V104" s="111">
        <v>0</v>
      </c>
      <c r="W104" s="51">
        <v>10757</v>
      </c>
      <c r="X104" s="51">
        <f t="shared" si="36"/>
        <v>10757</v>
      </c>
      <c r="Y104" s="51">
        <f t="shared" si="37"/>
        <v>10757</v>
      </c>
      <c r="Z104" s="51">
        <f t="shared" si="38"/>
        <v>10757</v>
      </c>
    </row>
    <row r="105" spans="1:26" x14ac:dyDescent="0.2">
      <c r="A105" s="114">
        <v>52</v>
      </c>
      <c r="B105" s="114" t="s">
        <v>151</v>
      </c>
      <c r="C105" s="43">
        <v>0</v>
      </c>
      <c r="D105" s="151">
        <f t="shared" si="26"/>
        <v>0</v>
      </c>
      <c r="F105" s="151">
        <f t="shared" si="27"/>
        <v>0</v>
      </c>
      <c r="G105" s="43">
        <v>0</v>
      </c>
      <c r="H105" s="151">
        <f t="shared" si="28"/>
        <v>0</v>
      </c>
      <c r="J105" s="151">
        <f t="shared" si="29"/>
        <v>0</v>
      </c>
      <c r="K105" s="43">
        <v>0</v>
      </c>
      <c r="L105" s="151">
        <f t="shared" si="30"/>
        <v>0</v>
      </c>
      <c r="N105" s="151">
        <f t="shared" si="31"/>
        <v>0</v>
      </c>
      <c r="O105" s="43">
        <f t="shared" si="32"/>
        <v>0</v>
      </c>
      <c r="P105" s="43">
        <v>0</v>
      </c>
      <c r="Q105" s="151">
        <f t="shared" si="33"/>
        <v>0</v>
      </c>
      <c r="R105" s="43">
        <v>0</v>
      </c>
      <c r="S105" s="151">
        <f t="shared" si="34"/>
        <v>0</v>
      </c>
      <c r="T105" s="43">
        <v>0</v>
      </c>
      <c r="U105" s="151">
        <f t="shared" si="35"/>
        <v>0</v>
      </c>
      <c r="V105" s="43">
        <v>0</v>
      </c>
      <c r="W105" s="43">
        <v>0</v>
      </c>
      <c r="X105" s="43">
        <f t="shared" si="36"/>
        <v>0</v>
      </c>
      <c r="Y105" s="43">
        <f t="shared" si="37"/>
        <v>0</v>
      </c>
      <c r="Z105" s="43">
        <f t="shared" si="38"/>
        <v>0</v>
      </c>
    </row>
    <row r="106" spans="1:26" x14ac:dyDescent="0.2">
      <c r="A106" s="117">
        <v>53</v>
      </c>
      <c r="B106" s="117" t="s">
        <v>153</v>
      </c>
      <c r="C106" s="51">
        <v>68018185</v>
      </c>
      <c r="D106" s="152">
        <f t="shared" si="26"/>
        <v>157.8126174577616</v>
      </c>
      <c r="E106" s="169"/>
      <c r="F106" s="152">
        <f t="shared" si="27"/>
        <v>213.67499446528643</v>
      </c>
      <c r="G106" s="51">
        <v>413578</v>
      </c>
      <c r="H106" s="152">
        <f t="shared" si="28"/>
        <v>0.95956436801343836</v>
      </c>
      <c r="I106" s="169"/>
      <c r="J106" s="152">
        <f t="shared" si="29"/>
        <v>23.873905239816871</v>
      </c>
      <c r="K106" s="51">
        <v>28228774</v>
      </c>
      <c r="L106" s="152">
        <f t="shared" si="30"/>
        <v>65.495083595123972</v>
      </c>
      <c r="M106" s="169"/>
      <c r="N106" s="152">
        <f t="shared" si="31"/>
        <v>164.69293782165516</v>
      </c>
      <c r="O106" s="51">
        <f t="shared" si="32"/>
        <v>96660537</v>
      </c>
      <c r="P106" s="51">
        <v>284021</v>
      </c>
      <c r="Q106" s="152">
        <f t="shared" si="33"/>
        <v>0.29383345966720625</v>
      </c>
      <c r="R106" s="51">
        <v>448366</v>
      </c>
      <c r="S106" s="152">
        <f t="shared" si="34"/>
        <v>0.46385630984028153</v>
      </c>
      <c r="T106" s="51">
        <v>1575</v>
      </c>
      <c r="U106" s="152">
        <f t="shared" si="35"/>
        <v>1.6294136665100465E-3</v>
      </c>
      <c r="V106" s="51">
        <v>20278687</v>
      </c>
      <c r="W106" s="51">
        <v>431006</v>
      </c>
      <c r="X106" s="51">
        <f t="shared" si="36"/>
        <v>431006</v>
      </c>
      <c r="Y106" s="51">
        <f t="shared" si="37"/>
        <v>431006</v>
      </c>
      <c r="Z106" s="51">
        <f t="shared" si="38"/>
        <v>431006</v>
      </c>
    </row>
    <row r="107" spans="1:26" x14ac:dyDescent="0.2">
      <c r="A107" s="114">
        <v>54</v>
      </c>
      <c r="B107" s="114" t="s">
        <v>155</v>
      </c>
      <c r="C107" s="43">
        <v>1373219</v>
      </c>
      <c r="D107" s="151">
        <f t="shared" si="26"/>
        <v>34.568130899937067</v>
      </c>
      <c r="F107" s="151">
        <f t="shared" si="27"/>
        <v>46.804528672723514</v>
      </c>
      <c r="G107" s="43">
        <v>77000</v>
      </c>
      <c r="H107" s="151">
        <f t="shared" si="28"/>
        <v>1.9383259911894273</v>
      </c>
      <c r="J107" s="151">
        <f t="shared" si="29"/>
        <v>48.225437063001102</v>
      </c>
      <c r="K107" s="43">
        <v>454953</v>
      </c>
      <c r="L107" s="151">
        <f t="shared" si="30"/>
        <v>11.4525613593455</v>
      </c>
      <c r="N107" s="151">
        <f t="shared" si="31"/>
        <v>28.798436040072495</v>
      </c>
      <c r="O107" s="43">
        <f t="shared" si="32"/>
        <v>1905172</v>
      </c>
      <c r="P107" s="43">
        <v>79168</v>
      </c>
      <c r="Q107" s="151">
        <f t="shared" si="33"/>
        <v>4.1554253369249601</v>
      </c>
      <c r="R107" s="43">
        <v>3520</v>
      </c>
      <c r="S107" s="151">
        <f t="shared" si="34"/>
        <v>0.18476022112439192</v>
      </c>
      <c r="T107" s="43">
        <v>0</v>
      </c>
      <c r="U107" s="151">
        <f t="shared" si="35"/>
        <v>0</v>
      </c>
      <c r="V107" s="43">
        <v>576310</v>
      </c>
      <c r="W107" s="43">
        <v>39725</v>
      </c>
      <c r="X107" s="43">
        <f t="shared" si="36"/>
        <v>39725</v>
      </c>
      <c r="Y107" s="43">
        <f t="shared" si="37"/>
        <v>39725</v>
      </c>
      <c r="Z107" s="43">
        <f t="shared" si="38"/>
        <v>39725</v>
      </c>
    </row>
    <row r="108" spans="1:26" x14ac:dyDescent="0.2">
      <c r="A108" s="117">
        <v>55</v>
      </c>
      <c r="B108" s="117" t="s">
        <v>157</v>
      </c>
      <c r="C108" s="51">
        <v>0</v>
      </c>
      <c r="D108" s="152">
        <f t="shared" si="26"/>
        <v>0</v>
      </c>
      <c r="E108" s="169"/>
      <c r="F108" s="152">
        <f t="shared" si="27"/>
        <v>0</v>
      </c>
      <c r="G108" s="51">
        <v>0</v>
      </c>
      <c r="H108" s="152">
        <f t="shared" si="28"/>
        <v>0</v>
      </c>
      <c r="I108" s="169"/>
      <c r="J108" s="152">
        <f t="shared" si="29"/>
        <v>0</v>
      </c>
      <c r="K108" s="51">
        <v>0</v>
      </c>
      <c r="L108" s="152">
        <f t="shared" si="30"/>
        <v>0</v>
      </c>
      <c r="M108" s="169"/>
      <c r="N108" s="152">
        <f t="shared" si="31"/>
        <v>0</v>
      </c>
      <c r="O108" s="51">
        <f t="shared" si="32"/>
        <v>0</v>
      </c>
      <c r="P108" s="51">
        <v>0</v>
      </c>
      <c r="Q108" s="158">
        <f t="shared" si="33"/>
        <v>0</v>
      </c>
      <c r="R108" s="51">
        <v>0</v>
      </c>
      <c r="S108" s="158">
        <f t="shared" si="34"/>
        <v>0</v>
      </c>
      <c r="T108" s="51">
        <v>0</v>
      </c>
      <c r="U108" s="158">
        <f t="shared" si="35"/>
        <v>0</v>
      </c>
      <c r="V108" s="51">
        <v>0</v>
      </c>
      <c r="W108" s="51">
        <v>11958</v>
      </c>
      <c r="X108" s="51">
        <f t="shared" si="36"/>
        <v>0</v>
      </c>
      <c r="Y108" s="51">
        <f t="shared" si="37"/>
        <v>0</v>
      </c>
      <c r="Z108" s="51">
        <f t="shared" si="38"/>
        <v>0</v>
      </c>
    </row>
    <row r="109" spans="1:26" x14ac:dyDescent="0.2">
      <c r="A109" s="114">
        <v>56</v>
      </c>
      <c r="B109" s="114" t="s">
        <v>159</v>
      </c>
      <c r="C109" s="43">
        <v>682013</v>
      </c>
      <c r="D109" s="151">
        <f t="shared" si="26"/>
        <v>48.656131839908682</v>
      </c>
      <c r="F109" s="151">
        <f t="shared" si="27"/>
        <v>65.879388283876452</v>
      </c>
      <c r="G109" s="43">
        <v>2000</v>
      </c>
      <c r="H109" s="151">
        <f t="shared" si="28"/>
        <v>0.14268388385531855</v>
      </c>
      <c r="J109" s="151">
        <f t="shared" si="29"/>
        <v>3.549966668169577</v>
      </c>
      <c r="K109" s="43">
        <v>160600</v>
      </c>
      <c r="L109" s="151">
        <f t="shared" si="30"/>
        <v>11.457515873582079</v>
      </c>
      <c r="N109" s="151">
        <f t="shared" si="31"/>
        <v>28.810894585971074</v>
      </c>
      <c r="O109" s="43">
        <f t="shared" si="32"/>
        <v>844613</v>
      </c>
      <c r="P109" s="43">
        <v>0</v>
      </c>
      <c r="Q109" s="160">
        <f t="shared" si="33"/>
        <v>0</v>
      </c>
      <c r="R109" s="43">
        <v>0</v>
      </c>
      <c r="S109" s="160">
        <f t="shared" si="34"/>
        <v>0</v>
      </c>
      <c r="T109" s="43">
        <v>0</v>
      </c>
      <c r="U109" s="160">
        <f t="shared" si="35"/>
        <v>0</v>
      </c>
      <c r="V109" s="43">
        <v>262082</v>
      </c>
      <c r="W109" s="43">
        <v>14017</v>
      </c>
      <c r="X109" s="43">
        <f t="shared" si="36"/>
        <v>14017</v>
      </c>
      <c r="Y109" s="43">
        <f t="shared" si="37"/>
        <v>14017</v>
      </c>
      <c r="Z109" s="43">
        <f t="shared" si="38"/>
        <v>14017</v>
      </c>
    </row>
    <row r="110" spans="1:26" x14ac:dyDescent="0.2">
      <c r="A110" s="117">
        <v>57</v>
      </c>
      <c r="B110" s="117" t="s">
        <v>161</v>
      </c>
      <c r="C110" s="51">
        <v>106600</v>
      </c>
      <c r="D110" s="152">
        <f t="shared" si="26"/>
        <v>12.621359223300971</v>
      </c>
      <c r="E110" s="169"/>
      <c r="F110" s="152">
        <f t="shared" si="27"/>
        <v>17.089057298634827</v>
      </c>
      <c r="G110" s="51">
        <v>0</v>
      </c>
      <c r="H110" s="152">
        <f t="shared" si="28"/>
        <v>0</v>
      </c>
      <c r="I110" s="169"/>
      <c r="J110" s="152">
        <f t="shared" si="29"/>
        <v>0</v>
      </c>
      <c r="K110" s="51">
        <v>465558</v>
      </c>
      <c r="L110" s="152">
        <f t="shared" si="30"/>
        <v>55.121714421027704</v>
      </c>
      <c r="M110" s="169"/>
      <c r="N110" s="152">
        <f t="shared" si="31"/>
        <v>138.60822198326358</v>
      </c>
      <c r="O110" s="51">
        <f t="shared" si="32"/>
        <v>572158</v>
      </c>
      <c r="P110" s="51">
        <v>136239</v>
      </c>
      <c r="Q110" s="158">
        <f t="shared" si="33"/>
        <v>23.811429709975215</v>
      </c>
      <c r="R110" s="51">
        <v>0</v>
      </c>
      <c r="S110" s="158">
        <f t="shared" si="34"/>
        <v>0</v>
      </c>
      <c r="T110" s="51">
        <v>0</v>
      </c>
      <c r="U110" s="158">
        <f t="shared" si="35"/>
        <v>0</v>
      </c>
      <c r="V110" s="51">
        <v>0</v>
      </c>
      <c r="W110" s="51">
        <v>8446</v>
      </c>
      <c r="X110" s="51">
        <f t="shared" si="36"/>
        <v>8446</v>
      </c>
      <c r="Y110" s="51">
        <f t="shared" si="37"/>
        <v>0</v>
      </c>
      <c r="Z110" s="51">
        <f t="shared" si="38"/>
        <v>8446</v>
      </c>
    </row>
    <row r="111" spans="1:26" x14ac:dyDescent="0.2">
      <c r="A111" s="114">
        <v>58</v>
      </c>
      <c r="B111" s="114" t="s">
        <v>163</v>
      </c>
      <c r="C111" s="43">
        <v>21750</v>
      </c>
      <c r="D111" s="151">
        <f t="shared" si="26"/>
        <v>0.72069982438119218</v>
      </c>
      <c r="F111" s="151">
        <f t="shared" si="27"/>
        <v>0.97581253936809531</v>
      </c>
      <c r="G111" s="43">
        <v>119500</v>
      </c>
      <c r="H111" s="151">
        <f t="shared" si="28"/>
        <v>3.9597070810828723</v>
      </c>
      <c r="J111" s="151">
        <f t="shared" si="29"/>
        <v>98.517280114219957</v>
      </c>
      <c r="K111" s="43">
        <v>825529</v>
      </c>
      <c r="L111" s="151">
        <f t="shared" si="30"/>
        <v>27.354418635475</v>
      </c>
      <c r="N111" s="151">
        <f t="shared" si="31"/>
        <v>68.785003700876374</v>
      </c>
      <c r="O111" s="43">
        <f t="shared" si="32"/>
        <v>966779</v>
      </c>
      <c r="P111" s="43">
        <v>178167</v>
      </c>
      <c r="Q111" s="160">
        <f t="shared" si="33"/>
        <v>18.428927397057652</v>
      </c>
      <c r="R111" s="43">
        <v>0</v>
      </c>
      <c r="S111" s="160">
        <f t="shared" si="34"/>
        <v>0</v>
      </c>
      <c r="T111" s="43">
        <v>0</v>
      </c>
      <c r="U111" s="160">
        <f t="shared" si="35"/>
        <v>0</v>
      </c>
      <c r="V111" s="43">
        <v>25417</v>
      </c>
      <c r="W111" s="43">
        <v>30179</v>
      </c>
      <c r="X111" s="43">
        <f t="shared" si="36"/>
        <v>30179</v>
      </c>
      <c r="Y111" s="43">
        <f t="shared" si="37"/>
        <v>30179</v>
      </c>
      <c r="Z111" s="43">
        <f t="shared" si="38"/>
        <v>30179</v>
      </c>
    </row>
    <row r="112" spans="1:26" x14ac:dyDescent="0.2">
      <c r="A112" s="117">
        <v>59</v>
      </c>
      <c r="B112" s="117" t="s">
        <v>165</v>
      </c>
      <c r="C112" s="51">
        <v>142277</v>
      </c>
      <c r="D112" s="152">
        <f t="shared" si="26"/>
        <v>13.199461916689859</v>
      </c>
      <c r="E112" s="169"/>
      <c r="F112" s="152">
        <f t="shared" si="27"/>
        <v>17.871796295048085</v>
      </c>
      <c r="G112" s="51">
        <v>25000</v>
      </c>
      <c r="H112" s="152">
        <f t="shared" si="28"/>
        <v>2.3193246126727898</v>
      </c>
      <c r="I112" s="169"/>
      <c r="J112" s="152">
        <f t="shared" si="29"/>
        <v>57.704660436651082</v>
      </c>
      <c r="K112" s="51">
        <v>145000</v>
      </c>
      <c r="L112" s="152">
        <f t="shared" si="30"/>
        <v>13.452082753502181</v>
      </c>
      <c r="M112" s="169"/>
      <c r="N112" s="152">
        <f t="shared" si="31"/>
        <v>33.826402027208538</v>
      </c>
      <c r="O112" s="51">
        <f t="shared" si="32"/>
        <v>312277</v>
      </c>
      <c r="P112" s="51">
        <v>4500</v>
      </c>
      <c r="Q112" s="158">
        <f t="shared" si="33"/>
        <v>1.4410283178075876</v>
      </c>
      <c r="R112" s="51">
        <v>0</v>
      </c>
      <c r="S112" s="158">
        <f t="shared" si="34"/>
        <v>0</v>
      </c>
      <c r="T112" s="51">
        <v>0</v>
      </c>
      <c r="U112" s="158">
        <f t="shared" si="35"/>
        <v>0</v>
      </c>
      <c r="V112" s="51">
        <v>6685</v>
      </c>
      <c r="W112" s="51">
        <v>10779</v>
      </c>
      <c r="X112" s="51">
        <f t="shared" si="36"/>
        <v>10779</v>
      </c>
      <c r="Y112" s="51">
        <f t="shared" si="37"/>
        <v>10779</v>
      </c>
      <c r="Z112" s="51">
        <f t="shared" si="38"/>
        <v>10779</v>
      </c>
    </row>
    <row r="113" spans="1:26" x14ac:dyDescent="0.2">
      <c r="A113" s="114">
        <v>60</v>
      </c>
      <c r="B113" s="114" t="s">
        <v>167</v>
      </c>
      <c r="C113" s="43">
        <v>1598970</v>
      </c>
      <c r="D113" s="151">
        <f t="shared" si="26"/>
        <v>15.666807105554522</v>
      </c>
      <c r="F113" s="151">
        <f t="shared" si="27"/>
        <v>21.212530249452684</v>
      </c>
      <c r="G113" s="43">
        <v>29026</v>
      </c>
      <c r="H113" s="151">
        <f t="shared" si="28"/>
        <v>0.28439854596760761</v>
      </c>
      <c r="J113" s="151">
        <f t="shared" si="29"/>
        <v>7.0758191561749184</v>
      </c>
      <c r="K113" s="43">
        <v>3156598</v>
      </c>
      <c r="L113" s="151">
        <f t="shared" si="30"/>
        <v>30.928542734247166</v>
      </c>
      <c r="N113" s="151">
        <f t="shared" si="31"/>
        <v>77.772441622244045</v>
      </c>
      <c r="O113" s="43">
        <f t="shared" si="32"/>
        <v>4784594</v>
      </c>
      <c r="P113" s="43">
        <v>709999</v>
      </c>
      <c r="Q113" s="160">
        <f t="shared" si="33"/>
        <v>14.839273718940415</v>
      </c>
      <c r="R113" s="43">
        <v>13133</v>
      </c>
      <c r="S113" s="160">
        <f t="shared" si="34"/>
        <v>0.27448514962816073</v>
      </c>
      <c r="T113" s="43">
        <v>0</v>
      </c>
      <c r="U113" s="160">
        <f t="shared" si="35"/>
        <v>0</v>
      </c>
      <c r="V113" s="43">
        <v>603889</v>
      </c>
      <c r="W113" s="43">
        <v>102061</v>
      </c>
      <c r="X113" s="43">
        <f t="shared" si="36"/>
        <v>102061</v>
      </c>
      <c r="Y113" s="43">
        <f t="shared" si="37"/>
        <v>102061</v>
      </c>
      <c r="Z113" s="43">
        <f t="shared" si="38"/>
        <v>102061</v>
      </c>
    </row>
    <row r="114" spans="1:26" x14ac:dyDescent="0.2">
      <c r="A114" s="117">
        <v>61</v>
      </c>
      <c r="B114" s="117" t="s">
        <v>169</v>
      </c>
      <c r="C114" s="51">
        <v>286235</v>
      </c>
      <c r="D114" s="152">
        <f t="shared" si="26"/>
        <v>19.323229595625463</v>
      </c>
      <c r="E114" s="169"/>
      <c r="F114" s="152">
        <f t="shared" si="27"/>
        <v>26.163250083611494</v>
      </c>
      <c r="G114" s="51">
        <v>9000</v>
      </c>
      <c r="H114" s="152">
        <f t="shared" si="28"/>
        <v>0.60757442786741378</v>
      </c>
      <c r="I114" s="169"/>
      <c r="J114" s="152">
        <f t="shared" si="29"/>
        <v>15.116416157753211</v>
      </c>
      <c r="K114" s="51">
        <v>345866</v>
      </c>
      <c r="L114" s="152">
        <f t="shared" si="30"/>
        <v>23.348815229865657</v>
      </c>
      <c r="M114" s="169"/>
      <c r="N114" s="152">
        <f t="shared" si="31"/>
        <v>58.712574498459972</v>
      </c>
      <c r="O114" s="51">
        <f t="shared" si="32"/>
        <v>641101</v>
      </c>
      <c r="P114" s="51">
        <v>285684</v>
      </c>
      <c r="Q114" s="158">
        <f t="shared" si="33"/>
        <v>44.56146535413297</v>
      </c>
      <c r="R114" s="51">
        <v>0</v>
      </c>
      <c r="S114" s="158">
        <f t="shared" si="34"/>
        <v>0</v>
      </c>
      <c r="T114" s="51">
        <v>0</v>
      </c>
      <c r="U114" s="158">
        <f t="shared" si="35"/>
        <v>0</v>
      </c>
      <c r="V114" s="51">
        <v>43263</v>
      </c>
      <c r="W114" s="51">
        <v>14813</v>
      </c>
      <c r="X114" s="51">
        <f t="shared" si="36"/>
        <v>14813</v>
      </c>
      <c r="Y114" s="51">
        <f t="shared" si="37"/>
        <v>14813</v>
      </c>
      <c r="Z114" s="51">
        <f t="shared" si="38"/>
        <v>14813</v>
      </c>
    </row>
    <row r="115" spans="1:26" x14ac:dyDescent="0.2">
      <c r="A115" s="114">
        <v>62</v>
      </c>
      <c r="B115" s="114" t="s">
        <v>259</v>
      </c>
      <c r="C115" s="43">
        <v>702945</v>
      </c>
      <c r="D115" s="151">
        <f t="shared" si="26"/>
        <v>28.335415994840375</v>
      </c>
      <c r="F115" s="151">
        <f t="shared" si="27"/>
        <v>38.365562610921181</v>
      </c>
      <c r="G115" s="43">
        <v>10000</v>
      </c>
      <c r="H115" s="151">
        <f t="shared" si="28"/>
        <v>0.40309577555627218</v>
      </c>
      <c r="J115" s="151">
        <f t="shared" si="29"/>
        <v>10.028999271955207</v>
      </c>
      <c r="K115" s="43">
        <v>217957</v>
      </c>
      <c r="L115" s="151">
        <f t="shared" si="30"/>
        <v>8.7857545952918414</v>
      </c>
      <c r="N115" s="151">
        <f t="shared" si="31"/>
        <v>22.092524443872062</v>
      </c>
      <c r="O115" s="43">
        <f t="shared" si="32"/>
        <v>930902</v>
      </c>
      <c r="P115" s="43">
        <v>13818</v>
      </c>
      <c r="Q115" s="160">
        <f t="shared" si="33"/>
        <v>1.4843667754500474</v>
      </c>
      <c r="R115" s="43">
        <v>0</v>
      </c>
      <c r="S115" s="160">
        <f t="shared" si="34"/>
        <v>0</v>
      </c>
      <c r="T115" s="43">
        <v>0</v>
      </c>
      <c r="U115" s="160">
        <f t="shared" si="35"/>
        <v>0</v>
      </c>
      <c r="V115" s="43">
        <v>327018</v>
      </c>
      <c r="W115" s="43">
        <v>24808</v>
      </c>
      <c r="X115" s="43">
        <f t="shared" si="36"/>
        <v>24808</v>
      </c>
      <c r="Y115" s="43">
        <f t="shared" si="37"/>
        <v>24808</v>
      </c>
      <c r="Z115" s="43">
        <f t="shared" si="38"/>
        <v>24808</v>
      </c>
    </row>
    <row r="116" spans="1:26" x14ac:dyDescent="0.2">
      <c r="A116" s="117">
        <v>63</v>
      </c>
      <c r="B116" s="117" t="s">
        <v>173</v>
      </c>
      <c r="C116" s="51">
        <v>457866</v>
      </c>
      <c r="D116" s="152">
        <f t="shared" si="26"/>
        <v>38.031896336905056</v>
      </c>
      <c r="E116" s="169"/>
      <c r="F116" s="152">
        <f t="shared" si="27"/>
        <v>51.494394872878757</v>
      </c>
      <c r="G116" s="51">
        <v>0</v>
      </c>
      <c r="H116" s="152">
        <f t="shared" si="28"/>
        <v>0</v>
      </c>
      <c r="I116" s="169"/>
      <c r="J116" s="152">
        <f t="shared" si="29"/>
        <v>0</v>
      </c>
      <c r="K116" s="51">
        <v>266390</v>
      </c>
      <c r="L116" s="152">
        <f t="shared" si="30"/>
        <v>22.127253094110806</v>
      </c>
      <c r="M116" s="169"/>
      <c r="N116" s="152">
        <f t="shared" si="31"/>
        <v>55.640852991654533</v>
      </c>
      <c r="O116" s="51">
        <f t="shared" si="32"/>
        <v>724256</v>
      </c>
      <c r="P116" s="51">
        <v>137269</v>
      </c>
      <c r="Q116" s="158">
        <f t="shared" si="33"/>
        <v>18.953104979454778</v>
      </c>
      <c r="R116" s="51">
        <v>0</v>
      </c>
      <c r="S116" s="158">
        <f t="shared" si="34"/>
        <v>0</v>
      </c>
      <c r="T116" s="51">
        <v>0</v>
      </c>
      <c r="U116" s="158">
        <f t="shared" si="35"/>
        <v>0</v>
      </c>
      <c r="V116" s="51">
        <v>70108</v>
      </c>
      <c r="W116" s="51">
        <v>12039</v>
      </c>
      <c r="X116" s="51">
        <f t="shared" si="36"/>
        <v>12039</v>
      </c>
      <c r="Y116" s="51">
        <f t="shared" si="37"/>
        <v>0</v>
      </c>
      <c r="Z116" s="51">
        <f t="shared" si="38"/>
        <v>12039</v>
      </c>
    </row>
    <row r="117" spans="1:26" x14ac:dyDescent="0.2">
      <c r="A117" s="114">
        <v>64</v>
      </c>
      <c r="B117" s="114" t="s">
        <v>175</v>
      </c>
      <c r="C117" s="43">
        <v>50000</v>
      </c>
      <c r="D117" s="151">
        <f t="shared" si="26"/>
        <v>4.2452029206996098</v>
      </c>
      <c r="F117" s="151">
        <f t="shared" si="27"/>
        <v>5.7479162642194295</v>
      </c>
      <c r="G117" s="43">
        <v>0</v>
      </c>
      <c r="H117" s="151">
        <f t="shared" si="28"/>
        <v>0</v>
      </c>
      <c r="J117" s="151">
        <f t="shared" si="29"/>
        <v>0</v>
      </c>
      <c r="K117" s="43">
        <v>198307</v>
      </c>
      <c r="L117" s="151">
        <f t="shared" si="30"/>
        <v>16.837069111903549</v>
      </c>
      <c r="N117" s="151">
        <f t="shared" si="31"/>
        <v>42.338237072684407</v>
      </c>
      <c r="O117" s="43">
        <f t="shared" si="32"/>
        <v>248307</v>
      </c>
      <c r="P117" s="43">
        <v>3239</v>
      </c>
      <c r="Q117" s="160">
        <f t="shared" si="33"/>
        <v>1.3044336245051489</v>
      </c>
      <c r="R117" s="43">
        <v>0</v>
      </c>
      <c r="S117" s="160">
        <f t="shared" si="34"/>
        <v>0</v>
      </c>
      <c r="T117" s="43">
        <v>0</v>
      </c>
      <c r="U117" s="160">
        <f t="shared" si="35"/>
        <v>0</v>
      </c>
      <c r="V117" s="43">
        <v>0</v>
      </c>
      <c r="W117" s="43">
        <v>11778</v>
      </c>
      <c r="X117" s="43">
        <f t="shared" si="36"/>
        <v>11778</v>
      </c>
      <c r="Y117" s="43">
        <f t="shared" si="37"/>
        <v>0</v>
      </c>
      <c r="Z117" s="43">
        <f t="shared" si="38"/>
        <v>11778</v>
      </c>
    </row>
    <row r="118" spans="1:26" x14ac:dyDescent="0.2">
      <c r="A118" s="117">
        <v>65</v>
      </c>
      <c r="B118" s="117" t="s">
        <v>177</v>
      </c>
      <c r="C118" s="51">
        <v>161898</v>
      </c>
      <c r="D118" s="152">
        <f t="shared" ref="D118:D149" si="39">IFERROR((C118/$W118),0)</f>
        <v>10.372757560225525</v>
      </c>
      <c r="E118" s="169"/>
      <c r="F118" s="152">
        <f t="shared" ref="F118:F149" si="40">IF(D$149,D118/D$149*100,0)</f>
        <v>14.044497518483681</v>
      </c>
      <c r="G118" s="51">
        <v>0</v>
      </c>
      <c r="H118" s="152">
        <f t="shared" ref="H118:H148" si="41">IFERROR((G118/$W118),0)</f>
        <v>0</v>
      </c>
      <c r="I118" s="169"/>
      <c r="J118" s="152">
        <f t="shared" ref="J118:J149" si="42">IF(H$149,H118/H$149*100,0)</f>
        <v>0</v>
      </c>
      <c r="K118" s="51">
        <v>287781</v>
      </c>
      <c r="L118" s="152">
        <f t="shared" ref="L118:L149" si="43">IFERROR((K118/$W118),0)</f>
        <v>18.438044592516658</v>
      </c>
      <c r="M118" s="169"/>
      <c r="N118" s="152">
        <f t="shared" ref="N118:N149" si="44">IF(L$149,L118/L$149*100,0)</f>
        <v>46.364025587018617</v>
      </c>
      <c r="O118" s="51">
        <f t="shared" ref="O118:O148" si="45">(C118+G118+K118)</f>
        <v>449679</v>
      </c>
      <c r="P118" s="51">
        <v>76113</v>
      </c>
      <c r="Q118" s="158">
        <f t="shared" ref="Q118:Q149" si="46">IF($O118,P118/$O118*100,0)</f>
        <v>16.926073932738685</v>
      </c>
      <c r="R118" s="51">
        <v>28282</v>
      </c>
      <c r="S118" s="158">
        <f t="shared" ref="S118:S149" si="47">IF($O118,R118/$O118*100,0)</f>
        <v>6.2893753099433152</v>
      </c>
      <c r="T118" s="51">
        <v>0</v>
      </c>
      <c r="U118" s="158">
        <f t="shared" ref="U118:U149" si="48">IF($O118,T118/$O118*100,0)</f>
        <v>0</v>
      </c>
      <c r="V118" s="51">
        <v>0</v>
      </c>
      <c r="W118" s="51">
        <v>15608</v>
      </c>
      <c r="X118" s="51">
        <f t="shared" ref="X118:X148" si="49">IF(C118,W118,0)</f>
        <v>15608</v>
      </c>
      <c r="Y118" s="51">
        <f t="shared" ref="Y118:Y148" si="50">IF(G118,W118,0)</f>
        <v>0</v>
      </c>
      <c r="Z118" s="51">
        <f t="shared" ref="Z118:Z148" si="51">IF(K118,W118,0)</f>
        <v>15608</v>
      </c>
    </row>
    <row r="119" spans="1:26" x14ac:dyDescent="0.2">
      <c r="A119" s="114">
        <v>66</v>
      </c>
      <c r="B119" s="114" t="s">
        <v>179</v>
      </c>
      <c r="C119" s="43">
        <v>809858</v>
      </c>
      <c r="D119" s="151">
        <f t="shared" si="39"/>
        <v>21.823762429599288</v>
      </c>
      <c r="F119" s="151">
        <f t="shared" si="40"/>
        <v>29.548919417704056</v>
      </c>
      <c r="G119" s="43">
        <v>54200</v>
      </c>
      <c r="H119" s="151">
        <f t="shared" si="41"/>
        <v>1.4605621277857124</v>
      </c>
      <c r="J119" s="151">
        <f t="shared" si="42"/>
        <v>36.338700141409447</v>
      </c>
      <c r="K119" s="43">
        <v>1379032</v>
      </c>
      <c r="L119" s="151">
        <f t="shared" si="43"/>
        <v>37.161658896763591</v>
      </c>
      <c r="N119" s="151">
        <f t="shared" si="44"/>
        <v>93.446140413658313</v>
      </c>
      <c r="O119" s="43">
        <f t="shared" si="45"/>
        <v>2243090</v>
      </c>
      <c r="P119" s="43">
        <v>196591</v>
      </c>
      <c r="Q119" s="160">
        <f t="shared" si="46"/>
        <v>8.7642938981494272</v>
      </c>
      <c r="R119" s="43">
        <v>50000</v>
      </c>
      <c r="S119" s="160">
        <f t="shared" si="47"/>
        <v>2.2290679375326001</v>
      </c>
      <c r="T119" s="43">
        <v>0</v>
      </c>
      <c r="U119" s="160">
        <f t="shared" si="48"/>
        <v>0</v>
      </c>
      <c r="V119" s="43">
        <v>74854</v>
      </c>
      <c r="W119" s="43">
        <v>37109</v>
      </c>
      <c r="X119" s="43">
        <f t="shared" si="49"/>
        <v>37109</v>
      </c>
      <c r="Y119" s="43">
        <f t="shared" si="50"/>
        <v>37109</v>
      </c>
      <c r="Z119" s="43">
        <f t="shared" si="51"/>
        <v>37109</v>
      </c>
    </row>
    <row r="120" spans="1:26" x14ac:dyDescent="0.2">
      <c r="A120" s="117">
        <v>67</v>
      </c>
      <c r="B120" s="117" t="s">
        <v>260</v>
      </c>
      <c r="C120" s="51">
        <v>111391</v>
      </c>
      <c r="D120" s="152">
        <f t="shared" si="39"/>
        <v>4.7655942500213913</v>
      </c>
      <c r="E120" s="169"/>
      <c r="F120" s="152">
        <f t="shared" si="40"/>
        <v>6.452515276667695</v>
      </c>
      <c r="G120" s="51">
        <v>0</v>
      </c>
      <c r="H120" s="152">
        <f t="shared" si="41"/>
        <v>0</v>
      </c>
      <c r="I120" s="169"/>
      <c r="J120" s="152">
        <f t="shared" si="42"/>
        <v>0</v>
      </c>
      <c r="K120" s="51">
        <v>363363</v>
      </c>
      <c r="L120" s="152">
        <f t="shared" si="43"/>
        <v>15.545606229143493</v>
      </c>
      <c r="M120" s="169"/>
      <c r="N120" s="152">
        <f t="shared" si="44"/>
        <v>39.090744214072153</v>
      </c>
      <c r="O120" s="51">
        <f t="shared" si="45"/>
        <v>474754</v>
      </c>
      <c r="P120" s="51">
        <v>58902</v>
      </c>
      <c r="Q120" s="158">
        <f t="shared" si="46"/>
        <v>12.40684649313118</v>
      </c>
      <c r="R120" s="51">
        <v>0</v>
      </c>
      <c r="S120" s="158">
        <f t="shared" si="47"/>
        <v>0</v>
      </c>
      <c r="T120" s="51">
        <v>0</v>
      </c>
      <c r="U120" s="158">
        <f t="shared" si="48"/>
        <v>0</v>
      </c>
      <c r="V120" s="51">
        <v>46585</v>
      </c>
      <c r="W120" s="51">
        <v>23374</v>
      </c>
      <c r="X120" s="51">
        <f t="shared" si="49"/>
        <v>23374</v>
      </c>
      <c r="Y120" s="51">
        <f t="shared" si="50"/>
        <v>0</v>
      </c>
      <c r="Z120" s="51">
        <f t="shared" si="51"/>
        <v>23374</v>
      </c>
    </row>
    <row r="121" spans="1:26" x14ac:dyDescent="0.2">
      <c r="A121" s="114">
        <v>68</v>
      </c>
      <c r="B121" s="114" t="s">
        <v>183</v>
      </c>
      <c r="C121" s="43">
        <v>314515</v>
      </c>
      <c r="D121" s="151">
        <f t="shared" si="39"/>
        <v>18.414227166276348</v>
      </c>
      <c r="F121" s="151">
        <f t="shared" si="40"/>
        <v>24.932479742247061</v>
      </c>
      <c r="G121" s="43">
        <v>0</v>
      </c>
      <c r="H121" s="151">
        <f t="shared" si="41"/>
        <v>0</v>
      </c>
      <c r="J121" s="151">
        <f t="shared" si="42"/>
        <v>0</v>
      </c>
      <c r="K121" s="43">
        <v>294822</v>
      </c>
      <c r="L121" s="151">
        <f t="shared" si="43"/>
        <v>17.261241217798595</v>
      </c>
      <c r="N121" s="151">
        <f t="shared" si="44"/>
        <v>43.404853777744293</v>
      </c>
      <c r="O121" s="43">
        <f t="shared" si="45"/>
        <v>609337</v>
      </c>
      <c r="P121" s="43">
        <v>4500</v>
      </c>
      <c r="Q121" s="160">
        <f t="shared" si="46"/>
        <v>0.73850759103747188</v>
      </c>
      <c r="R121" s="43">
        <v>0</v>
      </c>
      <c r="S121" s="160">
        <f t="shared" si="47"/>
        <v>0</v>
      </c>
      <c r="T121" s="43">
        <v>0</v>
      </c>
      <c r="U121" s="160">
        <f t="shared" si="48"/>
        <v>0</v>
      </c>
      <c r="V121" s="43">
        <v>32198</v>
      </c>
      <c r="W121" s="43">
        <v>17080</v>
      </c>
      <c r="X121" s="43">
        <f t="shared" si="49"/>
        <v>17080</v>
      </c>
      <c r="Y121" s="43">
        <f t="shared" si="50"/>
        <v>0</v>
      </c>
      <c r="Z121" s="43">
        <f t="shared" si="51"/>
        <v>17080</v>
      </c>
    </row>
    <row r="122" spans="1:26" x14ac:dyDescent="0.2">
      <c r="A122" s="117">
        <v>69</v>
      </c>
      <c r="B122" s="117" t="s">
        <v>185</v>
      </c>
      <c r="C122" s="51">
        <v>407273</v>
      </c>
      <c r="D122" s="152">
        <f t="shared" si="39"/>
        <v>6.8603746252063473</v>
      </c>
      <c r="E122" s="169"/>
      <c r="F122" s="152">
        <f t="shared" si="40"/>
        <v>9.2888042393891723</v>
      </c>
      <c r="G122" s="51">
        <v>0</v>
      </c>
      <c r="H122" s="152">
        <f t="shared" si="41"/>
        <v>0</v>
      </c>
      <c r="I122" s="169"/>
      <c r="J122" s="152">
        <f t="shared" si="42"/>
        <v>0</v>
      </c>
      <c r="K122" s="51">
        <v>1871446</v>
      </c>
      <c r="L122" s="152">
        <f t="shared" si="43"/>
        <v>31.52386888117778</v>
      </c>
      <c r="M122" s="169"/>
      <c r="N122" s="152">
        <f t="shared" si="44"/>
        <v>79.269439667259874</v>
      </c>
      <c r="O122" s="51">
        <f t="shared" si="45"/>
        <v>2278719</v>
      </c>
      <c r="P122" s="51">
        <v>206806</v>
      </c>
      <c r="Q122" s="158">
        <f t="shared" si="46"/>
        <v>9.0755376156516014</v>
      </c>
      <c r="R122" s="51">
        <v>18961</v>
      </c>
      <c r="S122" s="158">
        <f t="shared" si="47"/>
        <v>0.83209031038930203</v>
      </c>
      <c r="T122" s="51">
        <v>0</v>
      </c>
      <c r="U122" s="158">
        <f t="shared" si="48"/>
        <v>0</v>
      </c>
      <c r="V122" s="51">
        <v>100151</v>
      </c>
      <c r="W122" s="51">
        <v>59366</v>
      </c>
      <c r="X122" s="51">
        <f t="shared" si="49"/>
        <v>59366</v>
      </c>
      <c r="Y122" s="51">
        <f t="shared" si="50"/>
        <v>0</v>
      </c>
      <c r="Z122" s="51">
        <f t="shared" si="51"/>
        <v>59366</v>
      </c>
    </row>
    <row r="123" spans="1:26" x14ac:dyDescent="0.2">
      <c r="A123" s="114">
        <v>70</v>
      </c>
      <c r="B123" s="114" t="s">
        <v>187</v>
      </c>
      <c r="C123" s="43">
        <v>219786</v>
      </c>
      <c r="D123" s="151">
        <f t="shared" si="39"/>
        <v>7.007364897178384</v>
      </c>
      <c r="F123" s="151">
        <f t="shared" si="40"/>
        <v>9.487826003656421</v>
      </c>
      <c r="G123" s="43">
        <v>0</v>
      </c>
      <c r="H123" s="151">
        <f t="shared" si="41"/>
        <v>0</v>
      </c>
      <c r="J123" s="151">
        <f t="shared" si="42"/>
        <v>0</v>
      </c>
      <c r="K123" s="43">
        <v>607071</v>
      </c>
      <c r="L123" s="151">
        <f t="shared" si="43"/>
        <v>19.35504543280727</v>
      </c>
      <c r="N123" s="151">
        <f t="shared" si="44"/>
        <v>48.669901907537287</v>
      </c>
      <c r="O123" s="43">
        <f t="shared" si="45"/>
        <v>826857</v>
      </c>
      <c r="P123" s="43">
        <v>154752</v>
      </c>
      <c r="Q123" s="160">
        <f t="shared" si="46"/>
        <v>18.71569086311176</v>
      </c>
      <c r="R123" s="43">
        <v>11312</v>
      </c>
      <c r="S123" s="160">
        <f t="shared" si="47"/>
        <v>1.368072109203889</v>
      </c>
      <c r="T123" s="43">
        <v>0</v>
      </c>
      <c r="U123" s="160">
        <f t="shared" si="48"/>
        <v>0</v>
      </c>
      <c r="V123" s="43">
        <v>7853</v>
      </c>
      <c r="W123" s="43">
        <v>31365</v>
      </c>
      <c r="X123" s="43">
        <f t="shared" si="49"/>
        <v>31365</v>
      </c>
      <c r="Y123" s="43">
        <f t="shared" si="50"/>
        <v>0</v>
      </c>
      <c r="Z123" s="43">
        <f t="shared" si="51"/>
        <v>31365</v>
      </c>
    </row>
    <row r="124" spans="1:26" x14ac:dyDescent="0.2">
      <c r="A124" s="117">
        <v>71</v>
      </c>
      <c r="B124" s="117" t="s">
        <v>189</v>
      </c>
      <c r="C124" s="51">
        <v>58000</v>
      </c>
      <c r="D124" s="152">
        <f t="shared" si="39"/>
        <v>2.6416469302240846</v>
      </c>
      <c r="E124" s="169"/>
      <c r="F124" s="152">
        <f t="shared" si="40"/>
        <v>3.5767348789202345</v>
      </c>
      <c r="G124" s="51">
        <v>8500</v>
      </c>
      <c r="H124" s="152">
        <f t="shared" si="41"/>
        <v>0.38713791218801241</v>
      </c>
      <c r="I124" s="169"/>
      <c r="J124" s="152">
        <f t="shared" si="42"/>
        <v>9.6319685665815751</v>
      </c>
      <c r="K124" s="51">
        <v>287472</v>
      </c>
      <c r="L124" s="152">
        <f t="shared" si="43"/>
        <v>13.093095281472035</v>
      </c>
      <c r="M124" s="169"/>
      <c r="N124" s="152">
        <f t="shared" si="44"/>
        <v>32.923697607815825</v>
      </c>
      <c r="O124" s="51">
        <f t="shared" si="45"/>
        <v>353972</v>
      </c>
      <c r="P124" s="51">
        <v>54065</v>
      </c>
      <c r="Q124" s="158">
        <f t="shared" si="46"/>
        <v>15.273806967782763</v>
      </c>
      <c r="R124" s="51">
        <v>0</v>
      </c>
      <c r="S124" s="158">
        <f t="shared" si="47"/>
        <v>0</v>
      </c>
      <c r="T124" s="51">
        <v>0</v>
      </c>
      <c r="U124" s="158">
        <f t="shared" si="48"/>
        <v>0</v>
      </c>
      <c r="V124" s="51">
        <v>0</v>
      </c>
      <c r="W124" s="51">
        <v>21956</v>
      </c>
      <c r="X124" s="51">
        <f t="shared" si="49"/>
        <v>21956</v>
      </c>
      <c r="Y124" s="51">
        <f t="shared" si="50"/>
        <v>21956</v>
      </c>
      <c r="Z124" s="51">
        <f t="shared" si="51"/>
        <v>21956</v>
      </c>
    </row>
    <row r="125" spans="1:26" x14ac:dyDescent="0.2">
      <c r="A125" s="114">
        <v>72</v>
      </c>
      <c r="B125" s="114" t="s">
        <v>191</v>
      </c>
      <c r="C125" s="43">
        <v>1265730</v>
      </c>
      <c r="D125" s="151">
        <f t="shared" si="39"/>
        <v>29.235015590714863</v>
      </c>
      <c r="F125" s="151">
        <f t="shared" si="40"/>
        <v>39.583601711761162</v>
      </c>
      <c r="G125" s="43">
        <v>6716</v>
      </c>
      <c r="H125" s="151">
        <f t="shared" si="41"/>
        <v>0.15512183854948608</v>
      </c>
      <c r="J125" s="151">
        <f t="shared" si="42"/>
        <v>3.8594222520200319</v>
      </c>
      <c r="K125" s="43">
        <v>645631</v>
      </c>
      <c r="L125" s="151">
        <f t="shared" si="43"/>
        <v>14.912368633791431</v>
      </c>
      <c r="N125" s="151">
        <f t="shared" si="44"/>
        <v>37.498414619344892</v>
      </c>
      <c r="O125" s="43">
        <f t="shared" si="45"/>
        <v>1918077</v>
      </c>
      <c r="P125" s="43">
        <v>0</v>
      </c>
      <c r="Q125" s="160">
        <f t="shared" si="46"/>
        <v>0</v>
      </c>
      <c r="R125" s="43">
        <v>0</v>
      </c>
      <c r="S125" s="160">
        <f t="shared" si="47"/>
        <v>0</v>
      </c>
      <c r="T125" s="43">
        <v>0</v>
      </c>
      <c r="U125" s="160">
        <f t="shared" si="48"/>
        <v>0</v>
      </c>
      <c r="V125" s="43">
        <v>0</v>
      </c>
      <c r="W125" s="43">
        <v>43295</v>
      </c>
      <c r="X125" s="43">
        <f t="shared" si="49"/>
        <v>43295</v>
      </c>
      <c r="Y125" s="43">
        <f t="shared" si="50"/>
        <v>43295</v>
      </c>
      <c r="Z125" s="43">
        <f t="shared" si="51"/>
        <v>43295</v>
      </c>
    </row>
    <row r="126" spans="1:26" x14ac:dyDescent="0.2">
      <c r="A126" s="117">
        <v>73</v>
      </c>
      <c r="B126" s="117" t="s">
        <v>193</v>
      </c>
      <c r="C126" s="51">
        <v>47766000</v>
      </c>
      <c r="D126" s="152">
        <f t="shared" si="39"/>
        <v>97.417019323917813</v>
      </c>
      <c r="E126" s="169"/>
      <c r="F126" s="152">
        <f t="shared" si="40"/>
        <v>131.9006135262544</v>
      </c>
      <c r="G126" s="51">
        <v>1277000</v>
      </c>
      <c r="H126" s="152">
        <f t="shared" si="41"/>
        <v>2.6043950441034007</v>
      </c>
      <c r="I126" s="169"/>
      <c r="J126" s="152">
        <f t="shared" si="42"/>
        <v>64.797196063768908</v>
      </c>
      <c r="K126" s="51">
        <v>20747000</v>
      </c>
      <c r="L126" s="152">
        <f t="shared" si="43"/>
        <v>42.312751746290722</v>
      </c>
      <c r="M126" s="169"/>
      <c r="N126" s="152">
        <f t="shared" si="44"/>
        <v>106.39899989277657</v>
      </c>
      <c r="O126" s="51">
        <f t="shared" si="45"/>
        <v>69790000</v>
      </c>
      <c r="P126" s="51">
        <v>387000</v>
      </c>
      <c r="Q126" s="158">
        <f t="shared" si="46"/>
        <v>0.55452070497205908</v>
      </c>
      <c r="R126" s="51">
        <v>46000</v>
      </c>
      <c r="S126" s="158">
        <f t="shared" si="47"/>
        <v>6.5912021779624588E-2</v>
      </c>
      <c r="T126" s="51">
        <v>30000</v>
      </c>
      <c r="U126" s="158">
        <f t="shared" si="48"/>
        <v>4.2986101160624728E-2</v>
      </c>
      <c r="V126" s="51">
        <v>12530000</v>
      </c>
      <c r="W126" s="51">
        <v>490325</v>
      </c>
      <c r="X126" s="51">
        <f t="shared" si="49"/>
        <v>490325</v>
      </c>
      <c r="Y126" s="51">
        <f t="shared" si="50"/>
        <v>490325</v>
      </c>
      <c r="Z126" s="51">
        <f t="shared" si="51"/>
        <v>490325</v>
      </c>
    </row>
    <row r="127" spans="1:26" x14ac:dyDescent="0.2">
      <c r="A127" s="114">
        <v>74</v>
      </c>
      <c r="B127" s="114" t="s">
        <v>195</v>
      </c>
      <c r="C127" s="43">
        <v>0</v>
      </c>
      <c r="D127" s="151">
        <f t="shared" si="39"/>
        <v>0</v>
      </c>
      <c r="F127" s="151">
        <f t="shared" si="40"/>
        <v>0</v>
      </c>
      <c r="G127" s="43">
        <v>0</v>
      </c>
      <c r="H127" s="151">
        <f t="shared" si="41"/>
        <v>0</v>
      </c>
      <c r="J127" s="151">
        <f t="shared" si="42"/>
        <v>0</v>
      </c>
      <c r="K127" s="43">
        <v>0</v>
      </c>
      <c r="L127" s="151">
        <f t="shared" si="43"/>
        <v>0</v>
      </c>
      <c r="N127" s="151">
        <f t="shared" si="44"/>
        <v>0</v>
      </c>
      <c r="O127" s="43">
        <f t="shared" si="45"/>
        <v>0</v>
      </c>
      <c r="P127" s="43">
        <v>0</v>
      </c>
      <c r="Q127" s="160">
        <f t="shared" si="46"/>
        <v>0</v>
      </c>
      <c r="R127" s="43">
        <v>0</v>
      </c>
      <c r="S127" s="160">
        <f t="shared" si="47"/>
        <v>0</v>
      </c>
      <c r="T127" s="43">
        <v>0</v>
      </c>
      <c r="U127" s="160">
        <f t="shared" si="48"/>
        <v>0</v>
      </c>
      <c r="V127" s="43">
        <v>0</v>
      </c>
      <c r="W127" s="43">
        <v>0</v>
      </c>
      <c r="X127" s="43">
        <f t="shared" si="49"/>
        <v>0</v>
      </c>
      <c r="Y127" s="43">
        <f t="shared" si="50"/>
        <v>0</v>
      </c>
      <c r="Z127" s="43">
        <f t="shared" si="51"/>
        <v>0</v>
      </c>
    </row>
    <row r="128" spans="1:26" x14ac:dyDescent="0.2">
      <c r="A128" s="117">
        <v>75</v>
      </c>
      <c r="B128" s="117" t="s">
        <v>197</v>
      </c>
      <c r="C128" s="51">
        <v>110001</v>
      </c>
      <c r="D128" s="152">
        <f t="shared" si="39"/>
        <v>14.8770624830944</v>
      </c>
      <c r="E128" s="169"/>
      <c r="F128" s="152">
        <f t="shared" si="40"/>
        <v>20.143232492710759</v>
      </c>
      <c r="G128" s="51">
        <v>0</v>
      </c>
      <c r="H128" s="152">
        <f t="shared" si="41"/>
        <v>0</v>
      </c>
      <c r="I128" s="169"/>
      <c r="J128" s="152">
        <f t="shared" si="42"/>
        <v>0</v>
      </c>
      <c r="K128" s="51">
        <v>367703</v>
      </c>
      <c r="L128" s="152">
        <f t="shared" si="43"/>
        <v>49.729916148228291</v>
      </c>
      <c r="M128" s="169"/>
      <c r="N128" s="152">
        <f t="shared" si="44"/>
        <v>125.05008831969846</v>
      </c>
      <c r="O128" s="51">
        <f t="shared" si="45"/>
        <v>477704</v>
      </c>
      <c r="P128" s="51">
        <v>74176</v>
      </c>
      <c r="Q128" s="158">
        <f t="shared" si="46"/>
        <v>15.527607053740391</v>
      </c>
      <c r="R128" s="51">
        <v>5960</v>
      </c>
      <c r="S128" s="158">
        <f t="shared" si="47"/>
        <v>1.2476345184465694</v>
      </c>
      <c r="T128" s="51">
        <v>0</v>
      </c>
      <c r="U128" s="158">
        <f t="shared" si="48"/>
        <v>0</v>
      </c>
      <c r="V128" s="51">
        <v>64346</v>
      </c>
      <c r="W128" s="51">
        <v>7394</v>
      </c>
      <c r="X128" s="51">
        <f t="shared" si="49"/>
        <v>7394</v>
      </c>
      <c r="Y128" s="51">
        <f t="shared" si="50"/>
        <v>0</v>
      </c>
      <c r="Z128" s="51">
        <f t="shared" si="51"/>
        <v>7394</v>
      </c>
    </row>
    <row r="129" spans="1:26" x14ac:dyDescent="0.2">
      <c r="A129" s="114">
        <v>76</v>
      </c>
      <c r="B129" s="114" t="s">
        <v>70</v>
      </c>
      <c r="C129" s="43">
        <v>114635</v>
      </c>
      <c r="D129" s="151">
        <f t="shared" si="39"/>
        <v>12.507910529187125</v>
      </c>
      <c r="F129" s="151">
        <f t="shared" si="40"/>
        <v>16.935450131620073</v>
      </c>
      <c r="G129" s="43">
        <v>14055</v>
      </c>
      <c r="H129" s="151">
        <f t="shared" si="41"/>
        <v>1.5335515548281506</v>
      </c>
      <c r="J129" s="151">
        <f t="shared" si="42"/>
        <v>38.154672808597198</v>
      </c>
      <c r="K129" s="43">
        <v>103525</v>
      </c>
      <c r="L129" s="151">
        <f t="shared" si="43"/>
        <v>11.295690125477359</v>
      </c>
      <c r="N129" s="151">
        <f t="shared" si="44"/>
        <v>28.40397002907903</v>
      </c>
      <c r="O129" s="43">
        <f t="shared" si="45"/>
        <v>232215</v>
      </c>
      <c r="P129" s="43">
        <v>0</v>
      </c>
      <c r="Q129" s="160">
        <f t="shared" si="46"/>
        <v>0</v>
      </c>
      <c r="R129" s="43">
        <v>0</v>
      </c>
      <c r="S129" s="160">
        <f t="shared" si="47"/>
        <v>0</v>
      </c>
      <c r="T129" s="43">
        <v>0</v>
      </c>
      <c r="U129" s="160">
        <f t="shared" si="48"/>
        <v>0</v>
      </c>
      <c r="V129" s="43">
        <v>0</v>
      </c>
      <c r="W129" s="43">
        <v>9165</v>
      </c>
      <c r="X129" s="43">
        <f t="shared" si="49"/>
        <v>9165</v>
      </c>
      <c r="Y129" s="43">
        <f t="shared" si="50"/>
        <v>9165</v>
      </c>
      <c r="Z129" s="43">
        <f t="shared" si="51"/>
        <v>9165</v>
      </c>
    </row>
    <row r="130" spans="1:26" x14ac:dyDescent="0.2">
      <c r="A130" s="117">
        <v>77</v>
      </c>
      <c r="B130" s="117" t="s">
        <v>72</v>
      </c>
      <c r="C130" s="51">
        <v>9427873</v>
      </c>
      <c r="D130" s="152">
        <f t="shared" si="39"/>
        <v>97.591977640908851</v>
      </c>
      <c r="E130" s="169"/>
      <c r="F130" s="152">
        <f t="shared" si="40"/>
        <v>132.13750344048907</v>
      </c>
      <c r="G130" s="51">
        <v>0</v>
      </c>
      <c r="H130" s="152">
        <f t="shared" si="41"/>
        <v>0</v>
      </c>
      <c r="I130" s="169"/>
      <c r="J130" s="152">
        <f t="shared" si="42"/>
        <v>0</v>
      </c>
      <c r="K130" s="51">
        <v>5683654</v>
      </c>
      <c r="L130" s="152">
        <f t="shared" si="43"/>
        <v>58.833952693959937</v>
      </c>
      <c r="M130" s="169"/>
      <c r="N130" s="152">
        <f t="shared" si="44"/>
        <v>147.94295969949596</v>
      </c>
      <c r="O130" s="51">
        <f t="shared" si="45"/>
        <v>15111527</v>
      </c>
      <c r="P130" s="51">
        <v>306254</v>
      </c>
      <c r="Q130" s="158">
        <f t="shared" si="46"/>
        <v>2.0266251054575757</v>
      </c>
      <c r="R130" s="51">
        <v>826512</v>
      </c>
      <c r="S130" s="158">
        <f t="shared" si="47"/>
        <v>5.469414176343661</v>
      </c>
      <c r="T130" s="51">
        <v>0</v>
      </c>
      <c r="U130" s="158">
        <f t="shared" si="48"/>
        <v>0</v>
      </c>
      <c r="V130" s="51">
        <v>4677977</v>
      </c>
      <c r="W130" s="51">
        <v>96605</v>
      </c>
      <c r="X130" s="51">
        <f t="shared" si="49"/>
        <v>96605</v>
      </c>
      <c r="Y130" s="51">
        <f t="shared" si="50"/>
        <v>0</v>
      </c>
      <c r="Z130" s="51">
        <f t="shared" si="51"/>
        <v>96605</v>
      </c>
    </row>
    <row r="131" spans="1:26" x14ac:dyDescent="0.2">
      <c r="A131" s="114">
        <v>78</v>
      </c>
      <c r="B131" s="114" t="s">
        <v>201</v>
      </c>
      <c r="C131" s="43">
        <v>1046510</v>
      </c>
      <c r="D131" s="151">
        <f t="shared" si="39"/>
        <v>46.51569028358076</v>
      </c>
      <c r="F131" s="151">
        <f t="shared" si="40"/>
        <v>62.981275033685606</v>
      </c>
      <c r="G131" s="43">
        <v>0</v>
      </c>
      <c r="H131" s="151">
        <f t="shared" si="41"/>
        <v>0</v>
      </c>
      <c r="J131" s="151">
        <f t="shared" si="42"/>
        <v>0</v>
      </c>
      <c r="K131" s="43">
        <v>1232508</v>
      </c>
      <c r="L131" s="151">
        <f t="shared" si="43"/>
        <v>54.783002933594098</v>
      </c>
      <c r="N131" s="151">
        <f t="shared" si="44"/>
        <v>137.75650324534695</v>
      </c>
      <c r="O131" s="43">
        <f t="shared" si="45"/>
        <v>2279018</v>
      </c>
      <c r="P131" s="43">
        <v>225047</v>
      </c>
      <c r="Q131" s="160">
        <f t="shared" si="46"/>
        <v>9.8747355220537969</v>
      </c>
      <c r="R131" s="43">
        <v>21559</v>
      </c>
      <c r="S131" s="160">
        <f t="shared" si="47"/>
        <v>0.94597760965468469</v>
      </c>
      <c r="T131" s="43">
        <v>0</v>
      </c>
      <c r="U131" s="160">
        <f t="shared" si="48"/>
        <v>0</v>
      </c>
      <c r="V131" s="43">
        <v>166506</v>
      </c>
      <c r="W131" s="43">
        <v>22498</v>
      </c>
      <c r="X131" s="43">
        <f t="shared" si="49"/>
        <v>22498</v>
      </c>
      <c r="Y131" s="43">
        <f t="shared" si="50"/>
        <v>0</v>
      </c>
      <c r="Z131" s="43">
        <f t="shared" si="51"/>
        <v>22498</v>
      </c>
    </row>
    <row r="132" spans="1:26" x14ac:dyDescent="0.2">
      <c r="A132" s="117">
        <v>79</v>
      </c>
      <c r="B132" s="117" t="s">
        <v>203</v>
      </c>
      <c r="C132" s="51">
        <v>1463620</v>
      </c>
      <c r="D132" s="152">
        <f t="shared" si="39"/>
        <v>17.393195403391601</v>
      </c>
      <c r="E132" s="169"/>
      <c r="F132" s="152">
        <f t="shared" si="40"/>
        <v>23.550024018504487</v>
      </c>
      <c r="G132" s="51">
        <v>0</v>
      </c>
      <c r="H132" s="152">
        <f t="shared" si="41"/>
        <v>0</v>
      </c>
      <c r="I132" s="169"/>
      <c r="J132" s="152">
        <f t="shared" si="42"/>
        <v>0</v>
      </c>
      <c r="K132" s="51">
        <v>1034796</v>
      </c>
      <c r="L132" s="152">
        <f t="shared" si="43"/>
        <v>12.297187132348572</v>
      </c>
      <c r="M132" s="169"/>
      <c r="N132" s="152">
        <f t="shared" si="44"/>
        <v>30.922319120757933</v>
      </c>
      <c r="O132" s="51">
        <f t="shared" si="45"/>
        <v>2498416</v>
      </c>
      <c r="P132" s="51">
        <v>0</v>
      </c>
      <c r="Q132" s="158">
        <f t="shared" si="46"/>
        <v>0</v>
      </c>
      <c r="R132" s="51">
        <v>0</v>
      </c>
      <c r="S132" s="158">
        <f t="shared" si="47"/>
        <v>0</v>
      </c>
      <c r="T132" s="51">
        <v>0</v>
      </c>
      <c r="U132" s="158">
        <f t="shared" si="48"/>
        <v>0</v>
      </c>
      <c r="V132" s="51">
        <v>235947</v>
      </c>
      <c r="W132" s="51">
        <v>84149</v>
      </c>
      <c r="X132" s="51">
        <f t="shared" si="49"/>
        <v>84149</v>
      </c>
      <c r="Y132" s="51">
        <f t="shared" si="50"/>
        <v>0</v>
      </c>
      <c r="Z132" s="51">
        <f t="shared" si="51"/>
        <v>84149</v>
      </c>
    </row>
    <row r="133" spans="1:26" x14ac:dyDescent="0.2">
      <c r="A133" s="114">
        <v>80</v>
      </c>
      <c r="B133" s="114" t="s">
        <v>205</v>
      </c>
      <c r="C133" s="43">
        <v>211676</v>
      </c>
      <c r="D133" s="151">
        <f t="shared" si="39"/>
        <v>8.3540926671402644</v>
      </c>
      <c r="F133" s="151">
        <f t="shared" si="40"/>
        <v>11.311267331913152</v>
      </c>
      <c r="G133" s="43">
        <v>0</v>
      </c>
      <c r="H133" s="151">
        <f t="shared" si="41"/>
        <v>0</v>
      </c>
      <c r="J133" s="151">
        <f t="shared" si="42"/>
        <v>0</v>
      </c>
      <c r="K133" s="43">
        <v>446020</v>
      </c>
      <c r="L133" s="151">
        <f t="shared" si="43"/>
        <v>17.60281000868261</v>
      </c>
      <c r="N133" s="151">
        <f t="shared" si="44"/>
        <v>44.26375744731785</v>
      </c>
      <c r="O133" s="43">
        <f t="shared" si="45"/>
        <v>657696</v>
      </c>
      <c r="P133" s="43">
        <v>114867</v>
      </c>
      <c r="Q133" s="160">
        <f t="shared" si="46"/>
        <v>17.465059845278059</v>
      </c>
      <c r="R133" s="43">
        <v>0</v>
      </c>
      <c r="S133" s="160">
        <f t="shared" si="47"/>
        <v>0</v>
      </c>
      <c r="T133" s="43">
        <v>0</v>
      </c>
      <c r="U133" s="160">
        <f t="shared" si="48"/>
        <v>0</v>
      </c>
      <c r="V133" s="43">
        <v>4491</v>
      </c>
      <c r="W133" s="43">
        <v>25338</v>
      </c>
      <c r="X133" s="43">
        <f t="shared" si="49"/>
        <v>25338</v>
      </c>
      <c r="Y133" s="43">
        <f t="shared" si="50"/>
        <v>0</v>
      </c>
      <c r="Z133" s="43">
        <f t="shared" si="51"/>
        <v>25338</v>
      </c>
    </row>
    <row r="134" spans="1:26" x14ac:dyDescent="0.2">
      <c r="A134" s="117">
        <v>81</v>
      </c>
      <c r="B134" s="117" t="s">
        <v>207</v>
      </c>
      <c r="C134" s="51">
        <v>0</v>
      </c>
      <c r="D134" s="152">
        <f t="shared" si="39"/>
        <v>0</v>
      </c>
      <c r="E134" s="169"/>
      <c r="F134" s="152">
        <f t="shared" si="40"/>
        <v>0</v>
      </c>
      <c r="G134" s="51">
        <v>0</v>
      </c>
      <c r="H134" s="152">
        <f t="shared" si="41"/>
        <v>0</v>
      </c>
      <c r="I134" s="169"/>
      <c r="J134" s="152">
        <f t="shared" si="42"/>
        <v>0</v>
      </c>
      <c r="K134" s="51">
        <v>0</v>
      </c>
      <c r="L134" s="152">
        <f t="shared" si="43"/>
        <v>0</v>
      </c>
      <c r="M134" s="169"/>
      <c r="N134" s="152">
        <f t="shared" si="44"/>
        <v>0</v>
      </c>
      <c r="O134" s="51">
        <f t="shared" si="45"/>
        <v>0</v>
      </c>
      <c r="P134" s="51">
        <v>0</v>
      </c>
      <c r="Q134" s="158">
        <f t="shared" si="46"/>
        <v>0</v>
      </c>
      <c r="R134" s="51">
        <v>0</v>
      </c>
      <c r="S134" s="158">
        <f t="shared" si="47"/>
        <v>0</v>
      </c>
      <c r="T134" s="51">
        <v>0</v>
      </c>
      <c r="U134" s="158">
        <f t="shared" si="48"/>
        <v>0</v>
      </c>
      <c r="V134" s="51">
        <v>0</v>
      </c>
      <c r="W134" s="51">
        <v>0</v>
      </c>
      <c r="X134" s="51">
        <f t="shared" si="49"/>
        <v>0</v>
      </c>
      <c r="Y134" s="51">
        <f t="shared" si="50"/>
        <v>0</v>
      </c>
      <c r="Z134" s="51">
        <f t="shared" si="51"/>
        <v>0</v>
      </c>
    </row>
    <row r="135" spans="1:26" x14ac:dyDescent="0.2">
      <c r="A135" s="114">
        <v>82</v>
      </c>
      <c r="B135" s="114" t="s">
        <v>209</v>
      </c>
      <c r="C135" s="43">
        <v>1788958</v>
      </c>
      <c r="D135" s="151">
        <f t="shared" si="39"/>
        <v>40.164298062459309</v>
      </c>
      <c r="F135" s="151">
        <f t="shared" si="40"/>
        <v>54.381622359790725</v>
      </c>
      <c r="G135" s="43">
        <v>87311</v>
      </c>
      <c r="H135" s="151">
        <f t="shared" si="41"/>
        <v>1.9602388810309603</v>
      </c>
      <c r="J135" s="151">
        <f t="shared" si="42"/>
        <v>48.770628478028698</v>
      </c>
      <c r="K135" s="43">
        <v>943358</v>
      </c>
      <c r="L135" s="151">
        <f t="shared" si="43"/>
        <v>21.179542444040322</v>
      </c>
      <c r="N135" s="151">
        <f t="shared" si="44"/>
        <v>53.257754252063059</v>
      </c>
      <c r="O135" s="43">
        <f t="shared" si="45"/>
        <v>2819627</v>
      </c>
      <c r="P135" s="43">
        <v>5100</v>
      </c>
      <c r="Q135" s="160">
        <f t="shared" si="46"/>
        <v>0.18087498807466379</v>
      </c>
      <c r="R135" s="43">
        <v>0</v>
      </c>
      <c r="S135" s="160">
        <f t="shared" si="47"/>
        <v>0</v>
      </c>
      <c r="T135" s="43">
        <v>0</v>
      </c>
      <c r="U135" s="160">
        <f t="shared" si="48"/>
        <v>0</v>
      </c>
      <c r="V135" s="43">
        <v>1031214</v>
      </c>
      <c r="W135" s="43">
        <v>44541</v>
      </c>
      <c r="X135" s="43">
        <f t="shared" si="49"/>
        <v>44541</v>
      </c>
      <c r="Y135" s="43">
        <f t="shared" si="50"/>
        <v>44541</v>
      </c>
      <c r="Z135" s="43">
        <f t="shared" si="51"/>
        <v>44541</v>
      </c>
    </row>
    <row r="136" spans="1:26" x14ac:dyDescent="0.2">
      <c r="A136" s="117">
        <v>83</v>
      </c>
      <c r="B136" s="117" t="s">
        <v>211</v>
      </c>
      <c r="C136" s="51">
        <v>270207</v>
      </c>
      <c r="D136" s="152">
        <f t="shared" si="39"/>
        <v>9.3094573643410854</v>
      </c>
      <c r="E136" s="169"/>
      <c r="F136" s="152">
        <f t="shared" si="40"/>
        <v>12.604811217536573</v>
      </c>
      <c r="G136" s="51">
        <v>0</v>
      </c>
      <c r="H136" s="152">
        <f t="shared" si="41"/>
        <v>0</v>
      </c>
      <c r="I136" s="169"/>
      <c r="J136" s="152">
        <f t="shared" si="42"/>
        <v>0</v>
      </c>
      <c r="K136" s="51">
        <v>1079551</v>
      </c>
      <c r="L136" s="152">
        <f t="shared" si="43"/>
        <v>37.19383290267011</v>
      </c>
      <c r="M136" s="169"/>
      <c r="N136" s="152">
        <f t="shared" si="44"/>
        <v>93.527044677969101</v>
      </c>
      <c r="O136" s="51">
        <f t="shared" si="45"/>
        <v>1349758</v>
      </c>
      <c r="P136" s="51">
        <v>196014</v>
      </c>
      <c r="Q136" s="158">
        <f t="shared" si="46"/>
        <v>14.522158786982557</v>
      </c>
      <c r="R136" s="51">
        <v>17999</v>
      </c>
      <c r="S136" s="158">
        <f t="shared" si="47"/>
        <v>1.3334983011769517</v>
      </c>
      <c r="T136" s="51">
        <v>0</v>
      </c>
      <c r="U136" s="158">
        <f t="shared" si="48"/>
        <v>0</v>
      </c>
      <c r="V136" s="51">
        <v>0</v>
      </c>
      <c r="W136" s="51">
        <v>29025</v>
      </c>
      <c r="X136" s="51">
        <f t="shared" si="49"/>
        <v>29025</v>
      </c>
      <c r="Y136" s="51">
        <f t="shared" si="50"/>
        <v>0</v>
      </c>
      <c r="Z136" s="51">
        <f t="shared" si="51"/>
        <v>29025</v>
      </c>
    </row>
    <row r="137" spans="1:26" x14ac:dyDescent="0.2">
      <c r="A137" s="114">
        <v>84</v>
      </c>
      <c r="B137" s="114" t="s">
        <v>213</v>
      </c>
      <c r="C137" s="43">
        <v>0</v>
      </c>
      <c r="D137" s="151">
        <f t="shared" si="39"/>
        <v>0</v>
      </c>
      <c r="F137" s="151">
        <f t="shared" si="40"/>
        <v>0</v>
      </c>
      <c r="G137" s="43">
        <v>58859</v>
      </c>
      <c r="H137" s="151">
        <f t="shared" si="41"/>
        <v>3.2858259364707196</v>
      </c>
      <c r="J137" s="151">
        <f t="shared" si="42"/>
        <v>81.75115672983793</v>
      </c>
      <c r="K137" s="43">
        <v>422889</v>
      </c>
      <c r="L137" s="151">
        <f t="shared" si="43"/>
        <v>23.607938368782449</v>
      </c>
      <c r="N137" s="151">
        <f t="shared" si="44"/>
        <v>59.364161589631379</v>
      </c>
      <c r="O137" s="43">
        <f t="shared" si="45"/>
        <v>481748</v>
      </c>
      <c r="P137" s="43">
        <v>97031</v>
      </c>
      <c r="Q137" s="160">
        <f t="shared" si="46"/>
        <v>20.141443244185755</v>
      </c>
      <c r="R137" s="43">
        <v>6483</v>
      </c>
      <c r="S137" s="160">
        <f t="shared" si="47"/>
        <v>1.3457243205991514</v>
      </c>
      <c r="T137" s="43">
        <v>0</v>
      </c>
      <c r="U137" s="160">
        <f t="shared" si="48"/>
        <v>0</v>
      </c>
      <c r="V137" s="43">
        <v>6915</v>
      </c>
      <c r="W137" s="43">
        <v>17913</v>
      </c>
      <c r="X137" s="43">
        <f t="shared" si="49"/>
        <v>0</v>
      </c>
      <c r="Y137" s="43">
        <f t="shared" si="50"/>
        <v>17913</v>
      </c>
      <c r="Z137" s="43">
        <f t="shared" si="51"/>
        <v>17913</v>
      </c>
    </row>
    <row r="138" spans="1:26" x14ac:dyDescent="0.2">
      <c r="A138" s="117">
        <v>85</v>
      </c>
      <c r="B138" s="117" t="s">
        <v>215</v>
      </c>
      <c r="C138" s="51">
        <v>4200386</v>
      </c>
      <c r="D138" s="152">
        <f t="shared" si="39"/>
        <v>28.965582396061041</v>
      </c>
      <c r="E138" s="169"/>
      <c r="F138" s="152">
        <f t="shared" si="40"/>
        <v>39.218794782481069</v>
      </c>
      <c r="G138" s="51">
        <v>35891</v>
      </c>
      <c r="H138" s="152">
        <f t="shared" si="41"/>
        <v>0.24750194810120471</v>
      </c>
      <c r="I138" s="169"/>
      <c r="J138" s="152">
        <f t="shared" si="42"/>
        <v>6.1578339636257553</v>
      </c>
      <c r="K138" s="51">
        <v>4959233</v>
      </c>
      <c r="L138" s="152">
        <f t="shared" si="43"/>
        <v>34.198540820478165</v>
      </c>
      <c r="M138" s="169"/>
      <c r="N138" s="152">
        <f t="shared" si="44"/>
        <v>85.995128913121363</v>
      </c>
      <c r="O138" s="51">
        <f t="shared" si="45"/>
        <v>9195510</v>
      </c>
      <c r="P138" s="51">
        <v>328454</v>
      </c>
      <c r="Q138" s="158">
        <f t="shared" si="46"/>
        <v>3.5718954141749615</v>
      </c>
      <c r="R138" s="51">
        <v>6750</v>
      </c>
      <c r="S138" s="158">
        <f t="shared" si="47"/>
        <v>7.3405390239366819E-2</v>
      </c>
      <c r="T138" s="51">
        <v>0</v>
      </c>
      <c r="U138" s="158">
        <f t="shared" si="48"/>
        <v>0</v>
      </c>
      <c r="V138" s="51">
        <v>639789</v>
      </c>
      <c r="W138" s="51">
        <v>145013</v>
      </c>
      <c r="X138" s="51">
        <f t="shared" si="49"/>
        <v>145013</v>
      </c>
      <c r="Y138" s="51">
        <f t="shared" si="50"/>
        <v>145013</v>
      </c>
      <c r="Z138" s="51">
        <f t="shared" si="51"/>
        <v>145013</v>
      </c>
    </row>
    <row r="139" spans="1:26" x14ac:dyDescent="0.2">
      <c r="A139" s="114">
        <v>86</v>
      </c>
      <c r="B139" s="114" t="s">
        <v>217</v>
      </c>
      <c r="C139" s="43">
        <v>8471528</v>
      </c>
      <c r="D139" s="151">
        <f t="shared" si="39"/>
        <v>51.896470818860692</v>
      </c>
      <c r="F139" s="151">
        <f t="shared" si="40"/>
        <v>70.266739717157989</v>
      </c>
      <c r="G139" s="43">
        <v>348858</v>
      </c>
      <c r="H139" s="151">
        <f t="shared" si="41"/>
        <v>2.1370995901714664</v>
      </c>
      <c r="J139" s="151">
        <f t="shared" si="42"/>
        <v>53.170912556322158</v>
      </c>
      <c r="K139" s="43">
        <v>6099720</v>
      </c>
      <c r="L139" s="151">
        <f t="shared" si="43"/>
        <v>37.366805726572693</v>
      </c>
      <c r="N139" s="151">
        <f t="shared" si="44"/>
        <v>93.961999501569707</v>
      </c>
      <c r="O139" s="43">
        <f t="shared" si="45"/>
        <v>14920106</v>
      </c>
      <c r="P139" s="43">
        <v>474288</v>
      </c>
      <c r="Q139" s="160">
        <f t="shared" si="46"/>
        <v>3.1788514103049939</v>
      </c>
      <c r="R139" s="43">
        <v>8248</v>
      </c>
      <c r="S139" s="160">
        <f t="shared" si="47"/>
        <v>5.5281108592660132E-2</v>
      </c>
      <c r="T139" s="43">
        <v>50000</v>
      </c>
      <c r="U139" s="160">
        <f t="shared" si="48"/>
        <v>0.33511826256462252</v>
      </c>
      <c r="V139" s="43">
        <v>1346096</v>
      </c>
      <c r="W139" s="43">
        <v>163239</v>
      </c>
      <c r="X139" s="43">
        <f t="shared" si="49"/>
        <v>163239</v>
      </c>
      <c r="Y139" s="43">
        <f t="shared" si="50"/>
        <v>163239</v>
      </c>
      <c r="Z139" s="43">
        <f t="shared" si="51"/>
        <v>163239</v>
      </c>
    </row>
    <row r="140" spans="1:26" x14ac:dyDescent="0.2">
      <c r="A140" s="117">
        <v>87</v>
      </c>
      <c r="B140" s="117" t="s">
        <v>219</v>
      </c>
      <c r="C140" s="51">
        <v>381903</v>
      </c>
      <c r="D140" s="152">
        <f t="shared" si="39"/>
        <v>58.82670979667283</v>
      </c>
      <c r="E140" s="169"/>
      <c r="F140" s="152">
        <f t="shared" si="40"/>
        <v>79.650138833666915</v>
      </c>
      <c r="G140" s="51">
        <v>0</v>
      </c>
      <c r="H140" s="152">
        <f t="shared" si="41"/>
        <v>0</v>
      </c>
      <c r="I140" s="169"/>
      <c r="J140" s="152">
        <f t="shared" si="42"/>
        <v>0</v>
      </c>
      <c r="K140" s="51">
        <v>225556</v>
      </c>
      <c r="L140" s="152">
        <f t="shared" si="43"/>
        <v>34.743684534812076</v>
      </c>
      <c r="M140" s="169"/>
      <c r="N140" s="152">
        <f t="shared" si="44"/>
        <v>87.365938978861095</v>
      </c>
      <c r="O140" s="51">
        <f t="shared" si="45"/>
        <v>607459</v>
      </c>
      <c r="P140" s="51">
        <v>49283</v>
      </c>
      <c r="Q140" s="158">
        <f t="shared" si="46"/>
        <v>8.1129755259202678</v>
      </c>
      <c r="R140" s="51">
        <v>0</v>
      </c>
      <c r="S140" s="158">
        <f t="shared" si="47"/>
        <v>0</v>
      </c>
      <c r="T140" s="51">
        <v>0</v>
      </c>
      <c r="U140" s="158">
        <f t="shared" si="48"/>
        <v>0</v>
      </c>
      <c r="V140" s="51">
        <v>22343</v>
      </c>
      <c r="W140" s="51">
        <v>6492</v>
      </c>
      <c r="X140" s="51">
        <f t="shared" si="49"/>
        <v>6492</v>
      </c>
      <c r="Y140" s="51">
        <f t="shared" si="50"/>
        <v>0</v>
      </c>
      <c r="Z140" s="51">
        <f t="shared" si="51"/>
        <v>6492</v>
      </c>
    </row>
    <row r="141" spans="1:26" x14ac:dyDescent="0.2">
      <c r="A141" s="114">
        <v>88</v>
      </c>
      <c r="B141" s="114" t="s">
        <v>221</v>
      </c>
      <c r="C141" s="43">
        <v>63500</v>
      </c>
      <c r="D141" s="151">
        <f t="shared" si="39"/>
        <v>6.1128224874855599</v>
      </c>
      <c r="F141" s="151">
        <f t="shared" si="40"/>
        <v>8.2766342274903799</v>
      </c>
      <c r="G141" s="43">
        <v>17500</v>
      </c>
      <c r="H141" s="151">
        <f t="shared" si="41"/>
        <v>1.6846361185983827</v>
      </c>
      <c r="J141" s="151">
        <f t="shared" si="42"/>
        <v>41.913647900718459</v>
      </c>
      <c r="K141" s="43">
        <v>273344</v>
      </c>
      <c r="L141" s="151">
        <f t="shared" si="43"/>
        <v>26.313438582980361</v>
      </c>
      <c r="N141" s="151">
        <f t="shared" si="44"/>
        <v>66.167371145142866</v>
      </c>
      <c r="O141" s="43">
        <f t="shared" si="45"/>
        <v>354344</v>
      </c>
      <c r="P141" s="43">
        <v>59811</v>
      </c>
      <c r="Q141" s="160">
        <f t="shared" si="46"/>
        <v>16.879360169778522</v>
      </c>
      <c r="R141" s="43">
        <v>0</v>
      </c>
      <c r="S141" s="160">
        <f t="shared" si="47"/>
        <v>0</v>
      </c>
      <c r="T141" s="43">
        <v>0</v>
      </c>
      <c r="U141" s="160">
        <f t="shared" si="48"/>
        <v>0</v>
      </c>
      <c r="V141" s="43">
        <v>4470</v>
      </c>
      <c r="W141" s="43">
        <v>10388</v>
      </c>
      <c r="X141" s="43">
        <f t="shared" si="49"/>
        <v>10388</v>
      </c>
      <c r="Y141" s="43">
        <f t="shared" si="50"/>
        <v>10388</v>
      </c>
      <c r="Z141" s="43">
        <f t="shared" si="51"/>
        <v>10388</v>
      </c>
    </row>
    <row r="142" spans="1:26" x14ac:dyDescent="0.2">
      <c r="A142" s="117">
        <v>89</v>
      </c>
      <c r="B142" s="117" t="s">
        <v>223</v>
      </c>
      <c r="C142" s="51">
        <v>526857</v>
      </c>
      <c r="D142" s="152">
        <f t="shared" si="39"/>
        <v>13.348289840385103</v>
      </c>
      <c r="E142" s="169"/>
      <c r="F142" s="152">
        <f t="shared" si="40"/>
        <v>18.073306201443074</v>
      </c>
      <c r="G142" s="51">
        <v>118209</v>
      </c>
      <c r="H142" s="152">
        <f t="shared" si="41"/>
        <v>2.9949075247023056</v>
      </c>
      <c r="I142" s="169"/>
      <c r="J142" s="152">
        <f t="shared" si="42"/>
        <v>74.513123694643085</v>
      </c>
      <c r="K142" s="51">
        <v>1497663</v>
      </c>
      <c r="L142" s="152">
        <f t="shared" si="43"/>
        <v>37.944337471497342</v>
      </c>
      <c r="M142" s="169"/>
      <c r="N142" s="152">
        <f t="shared" si="44"/>
        <v>95.414252014825337</v>
      </c>
      <c r="O142" s="51">
        <f t="shared" si="45"/>
        <v>2142729</v>
      </c>
      <c r="P142" s="51">
        <v>294366</v>
      </c>
      <c r="Q142" s="158">
        <f t="shared" si="46"/>
        <v>13.737901526511283</v>
      </c>
      <c r="R142" s="51">
        <v>0</v>
      </c>
      <c r="S142" s="158">
        <f t="shared" si="47"/>
        <v>0</v>
      </c>
      <c r="T142" s="51">
        <v>0</v>
      </c>
      <c r="U142" s="158">
        <f t="shared" si="48"/>
        <v>0</v>
      </c>
      <c r="V142" s="51">
        <v>11798</v>
      </c>
      <c r="W142" s="51">
        <v>39470</v>
      </c>
      <c r="X142" s="51">
        <f t="shared" si="49"/>
        <v>39470</v>
      </c>
      <c r="Y142" s="51">
        <f t="shared" si="50"/>
        <v>39470</v>
      </c>
      <c r="Z142" s="51">
        <f t="shared" si="51"/>
        <v>39470</v>
      </c>
    </row>
    <row r="143" spans="1:26" x14ac:dyDescent="0.2">
      <c r="A143" s="114">
        <v>90</v>
      </c>
      <c r="B143" s="114" t="s">
        <v>225</v>
      </c>
      <c r="C143" s="110">
        <v>0</v>
      </c>
      <c r="D143" s="151">
        <f t="shared" si="39"/>
        <v>0</v>
      </c>
      <c r="F143" s="151">
        <f t="shared" si="40"/>
        <v>0</v>
      </c>
      <c r="G143" s="110">
        <v>0</v>
      </c>
      <c r="H143" s="151">
        <f t="shared" si="41"/>
        <v>0</v>
      </c>
      <c r="J143" s="151">
        <f t="shared" si="42"/>
        <v>0</v>
      </c>
      <c r="K143" s="110">
        <v>0</v>
      </c>
      <c r="L143" s="151">
        <f t="shared" si="43"/>
        <v>0</v>
      </c>
      <c r="N143" s="151">
        <f t="shared" si="44"/>
        <v>0</v>
      </c>
      <c r="O143" s="43">
        <f t="shared" si="45"/>
        <v>0</v>
      </c>
      <c r="P143" s="110">
        <v>0</v>
      </c>
      <c r="Q143" s="160">
        <f t="shared" si="46"/>
        <v>0</v>
      </c>
      <c r="R143" s="110">
        <v>0</v>
      </c>
      <c r="S143" s="160">
        <f t="shared" si="47"/>
        <v>0</v>
      </c>
      <c r="T143" s="110">
        <v>0</v>
      </c>
      <c r="U143" s="160">
        <f t="shared" si="48"/>
        <v>0</v>
      </c>
      <c r="V143" s="110">
        <v>0</v>
      </c>
      <c r="W143" s="43">
        <v>0</v>
      </c>
      <c r="X143" s="43">
        <f t="shared" si="49"/>
        <v>0</v>
      </c>
      <c r="Y143" s="43">
        <f t="shared" si="50"/>
        <v>0</v>
      </c>
      <c r="Z143" s="43">
        <f t="shared" si="51"/>
        <v>0</v>
      </c>
    </row>
    <row r="144" spans="1:26" x14ac:dyDescent="0.2">
      <c r="A144" s="117">
        <v>91</v>
      </c>
      <c r="B144" s="117" t="s">
        <v>227</v>
      </c>
      <c r="C144" s="51">
        <v>675797</v>
      </c>
      <c r="D144" s="152">
        <f t="shared" si="39"/>
        <v>12.579286339184334</v>
      </c>
      <c r="E144" s="169"/>
      <c r="F144" s="152">
        <f t="shared" si="40"/>
        <v>17.032091490541777</v>
      </c>
      <c r="G144" s="51">
        <v>117503</v>
      </c>
      <c r="H144" s="152">
        <f t="shared" si="41"/>
        <v>2.1872010126016788</v>
      </c>
      <c r="I144" s="169"/>
      <c r="J144" s="152">
        <f t="shared" si="42"/>
        <v>54.417433010135184</v>
      </c>
      <c r="K144" s="51">
        <v>1892355</v>
      </c>
      <c r="L144" s="152">
        <f t="shared" si="43"/>
        <v>35.224298717495302</v>
      </c>
      <c r="M144" s="169"/>
      <c r="N144" s="152">
        <f t="shared" si="44"/>
        <v>88.574484068965333</v>
      </c>
      <c r="O144" s="51">
        <f t="shared" si="45"/>
        <v>2685655</v>
      </c>
      <c r="P144" s="51">
        <v>231597</v>
      </c>
      <c r="Q144" s="158">
        <f t="shared" si="46"/>
        <v>8.6234829119898126</v>
      </c>
      <c r="R144" s="51">
        <v>0</v>
      </c>
      <c r="S144" s="158">
        <f t="shared" si="47"/>
        <v>0</v>
      </c>
      <c r="T144" s="51">
        <v>0</v>
      </c>
      <c r="U144" s="158">
        <f t="shared" si="48"/>
        <v>0</v>
      </c>
      <c r="V144" s="51">
        <v>361439</v>
      </c>
      <c r="W144" s="51">
        <v>53723</v>
      </c>
      <c r="X144" s="51">
        <f t="shared" si="49"/>
        <v>53723</v>
      </c>
      <c r="Y144" s="51">
        <f t="shared" si="50"/>
        <v>53723</v>
      </c>
      <c r="Z144" s="51">
        <f t="shared" si="51"/>
        <v>53723</v>
      </c>
    </row>
    <row r="145" spans="1:26" x14ac:dyDescent="0.2">
      <c r="A145" s="114">
        <v>92</v>
      </c>
      <c r="B145" s="114" t="s">
        <v>229</v>
      </c>
      <c r="C145" s="43">
        <v>0</v>
      </c>
      <c r="D145" s="151">
        <f t="shared" si="39"/>
        <v>0</v>
      </c>
      <c r="F145" s="151">
        <f t="shared" si="40"/>
        <v>0</v>
      </c>
      <c r="G145" s="43">
        <v>0</v>
      </c>
      <c r="H145" s="151">
        <f t="shared" si="41"/>
        <v>0</v>
      </c>
      <c r="J145" s="151">
        <f t="shared" si="42"/>
        <v>0</v>
      </c>
      <c r="K145" s="43">
        <v>0</v>
      </c>
      <c r="L145" s="151">
        <f t="shared" si="43"/>
        <v>0</v>
      </c>
      <c r="N145" s="151">
        <f t="shared" si="44"/>
        <v>0</v>
      </c>
      <c r="O145" s="43">
        <f t="shared" si="45"/>
        <v>0</v>
      </c>
      <c r="P145" s="43">
        <v>0</v>
      </c>
      <c r="Q145" s="160">
        <f t="shared" si="46"/>
        <v>0</v>
      </c>
      <c r="R145" s="43">
        <v>0</v>
      </c>
      <c r="S145" s="160">
        <f t="shared" si="47"/>
        <v>0</v>
      </c>
      <c r="T145" s="43">
        <v>0</v>
      </c>
      <c r="U145" s="160">
        <f t="shared" si="48"/>
        <v>0</v>
      </c>
      <c r="V145" s="43">
        <v>0</v>
      </c>
      <c r="W145" s="43">
        <v>0</v>
      </c>
      <c r="X145" s="43">
        <f t="shared" si="49"/>
        <v>0</v>
      </c>
      <c r="Y145" s="43">
        <f t="shared" si="50"/>
        <v>0</v>
      </c>
      <c r="Z145" s="43">
        <f t="shared" si="51"/>
        <v>0</v>
      </c>
    </row>
    <row r="146" spans="1:26" x14ac:dyDescent="0.2">
      <c r="A146" s="117">
        <v>93</v>
      </c>
      <c r="B146" s="117" t="s">
        <v>231</v>
      </c>
      <c r="C146" s="51">
        <v>45000</v>
      </c>
      <c r="D146" s="152">
        <f t="shared" si="39"/>
        <v>1.2670702520061945</v>
      </c>
      <c r="E146" s="169"/>
      <c r="F146" s="152">
        <f t="shared" si="40"/>
        <v>1.7155867093898012</v>
      </c>
      <c r="G146" s="51">
        <v>48231</v>
      </c>
      <c r="H146" s="152">
        <f t="shared" si="41"/>
        <v>1.3580458961002393</v>
      </c>
      <c r="I146" s="169"/>
      <c r="J146" s="152">
        <f t="shared" si="42"/>
        <v>33.788102305154837</v>
      </c>
      <c r="K146" s="51">
        <v>1258092</v>
      </c>
      <c r="L146" s="152">
        <f t="shared" si="43"/>
        <v>35.424243277488387</v>
      </c>
      <c r="M146" s="169"/>
      <c r="N146" s="152">
        <f t="shared" si="44"/>
        <v>89.077261608578567</v>
      </c>
      <c r="O146" s="51">
        <f t="shared" si="45"/>
        <v>1351323</v>
      </c>
      <c r="P146" s="51">
        <v>266320</v>
      </c>
      <c r="Q146" s="158">
        <f t="shared" si="46"/>
        <v>19.708093475801121</v>
      </c>
      <c r="R146" s="51">
        <v>675</v>
      </c>
      <c r="S146" s="158">
        <f t="shared" si="47"/>
        <v>4.9951047972986475E-2</v>
      </c>
      <c r="T146" s="51">
        <v>0</v>
      </c>
      <c r="U146" s="158">
        <f t="shared" si="48"/>
        <v>0</v>
      </c>
      <c r="V146" s="51">
        <v>21939</v>
      </c>
      <c r="W146" s="51">
        <v>35515</v>
      </c>
      <c r="X146" s="51">
        <f t="shared" si="49"/>
        <v>35515</v>
      </c>
      <c r="Y146" s="51">
        <f t="shared" si="50"/>
        <v>35515</v>
      </c>
      <c r="Z146" s="51">
        <f t="shared" si="51"/>
        <v>35515</v>
      </c>
    </row>
    <row r="147" spans="1:26" x14ac:dyDescent="0.2">
      <c r="A147" s="114">
        <v>94</v>
      </c>
      <c r="B147" s="114" t="s">
        <v>233</v>
      </c>
      <c r="C147" s="43">
        <v>348928</v>
      </c>
      <c r="D147" s="151">
        <f t="shared" si="39"/>
        <v>12.488028345442181</v>
      </c>
      <c r="F147" s="151">
        <f t="shared" si="40"/>
        <v>16.908530069269574</v>
      </c>
      <c r="G147" s="43">
        <v>0</v>
      </c>
      <c r="H147" s="151">
        <f t="shared" si="41"/>
        <v>0</v>
      </c>
      <c r="J147" s="151">
        <f t="shared" si="42"/>
        <v>0</v>
      </c>
      <c r="K147" s="43">
        <v>356901</v>
      </c>
      <c r="L147" s="151">
        <f t="shared" si="43"/>
        <v>12.773379621344978</v>
      </c>
      <c r="N147" s="151">
        <f t="shared" si="44"/>
        <v>32.119745487387732</v>
      </c>
      <c r="O147" s="43">
        <f t="shared" si="45"/>
        <v>705829</v>
      </c>
      <c r="P147" s="43">
        <v>4500</v>
      </c>
      <c r="Q147" s="160">
        <f t="shared" si="46"/>
        <v>0.63754818801721092</v>
      </c>
      <c r="R147" s="43">
        <v>0</v>
      </c>
      <c r="S147" s="160">
        <f t="shared" si="47"/>
        <v>0</v>
      </c>
      <c r="T147" s="43">
        <v>66000</v>
      </c>
      <c r="U147" s="160">
        <f t="shared" si="48"/>
        <v>9.3507067575857619</v>
      </c>
      <c r="V147" s="43">
        <v>106550</v>
      </c>
      <c r="W147" s="43">
        <v>27941</v>
      </c>
      <c r="X147" s="43">
        <f t="shared" si="49"/>
        <v>27941</v>
      </c>
      <c r="Y147" s="43">
        <f t="shared" si="50"/>
        <v>0</v>
      </c>
      <c r="Z147" s="43">
        <f t="shared" si="51"/>
        <v>27941</v>
      </c>
    </row>
    <row r="148" spans="1:26" x14ac:dyDescent="0.2">
      <c r="A148" s="117">
        <v>95</v>
      </c>
      <c r="B148" s="117" t="s">
        <v>235</v>
      </c>
      <c r="C148" s="111">
        <v>2334075</v>
      </c>
      <c r="D148" s="152">
        <f t="shared" si="39"/>
        <v>32.648515197717195</v>
      </c>
      <c r="E148" s="169"/>
      <c r="F148" s="152">
        <f t="shared" si="40"/>
        <v>44.205409025924105</v>
      </c>
      <c r="G148" s="111">
        <v>133473</v>
      </c>
      <c r="H148" s="152">
        <f t="shared" si="41"/>
        <v>1.8669902505210445</v>
      </c>
      <c r="I148" s="169"/>
      <c r="J148" s="152">
        <f t="shared" si="42"/>
        <v>46.450608015883681</v>
      </c>
      <c r="K148" s="111">
        <v>3800951</v>
      </c>
      <c r="L148" s="152">
        <f t="shared" si="43"/>
        <v>53.166846176441787</v>
      </c>
      <c r="M148" s="169"/>
      <c r="N148" s="152">
        <f t="shared" si="44"/>
        <v>133.69254012467769</v>
      </c>
      <c r="O148" s="111">
        <f t="shared" si="45"/>
        <v>6268499</v>
      </c>
      <c r="P148" s="111">
        <v>241087</v>
      </c>
      <c r="Q148" s="158">
        <f t="shared" si="46"/>
        <v>3.846008430407343</v>
      </c>
      <c r="R148" s="111">
        <v>0</v>
      </c>
      <c r="S148" s="158">
        <f t="shared" si="47"/>
        <v>0</v>
      </c>
      <c r="T148" s="111">
        <v>6402</v>
      </c>
      <c r="U148" s="158">
        <f t="shared" si="48"/>
        <v>0.10212971239207344</v>
      </c>
      <c r="V148" s="111">
        <v>767551</v>
      </c>
      <c r="W148" s="111">
        <v>71491</v>
      </c>
      <c r="X148" s="111">
        <f t="shared" si="49"/>
        <v>71491</v>
      </c>
      <c r="Y148" s="111">
        <f t="shared" si="50"/>
        <v>71491</v>
      </c>
      <c r="Z148" s="111">
        <f t="shared" si="51"/>
        <v>71491</v>
      </c>
    </row>
    <row r="149" spans="1:26" ht="13.5" thickBot="1" x14ac:dyDescent="0.25">
      <c r="A149" s="125">
        <f>A148</f>
        <v>95</v>
      </c>
      <c r="B149" s="230" t="s">
        <v>255</v>
      </c>
      <c r="C149" s="161">
        <f>SUM(C54:C148)</f>
        <v>432672983</v>
      </c>
      <c r="D149" s="162">
        <f t="shared" si="39"/>
        <v>73.856380739675075</v>
      </c>
      <c r="E149" s="172"/>
      <c r="F149" s="163">
        <f t="shared" si="40"/>
        <v>100</v>
      </c>
      <c r="G149" s="161">
        <f>SUM(G54:G148)</f>
        <v>17292388</v>
      </c>
      <c r="H149" s="162">
        <f>IF(G149=0,0,IF(ISNONTEXT(I$149),G149/$W149,G149/Y149))</f>
        <v>4.019302072176604</v>
      </c>
      <c r="I149" s="172" t="s">
        <v>352</v>
      </c>
      <c r="J149" s="163">
        <f t="shared" si="42"/>
        <v>100</v>
      </c>
      <c r="K149" s="161">
        <f>SUM(K54:K148)</f>
        <v>232972940</v>
      </c>
      <c r="L149" s="162">
        <f t="shared" si="43"/>
        <v>39.767997621153704</v>
      </c>
      <c r="M149" s="172"/>
      <c r="N149" s="163">
        <f t="shared" si="44"/>
        <v>100</v>
      </c>
      <c r="O149" s="161">
        <f>SUM(O54:O148)</f>
        <v>682938311</v>
      </c>
      <c r="P149" s="161">
        <f>SUM(P54:P148)</f>
        <v>13058451</v>
      </c>
      <c r="Q149" s="163">
        <f t="shared" si="46"/>
        <v>1.9120981777810968</v>
      </c>
      <c r="R149" s="161">
        <f>SUM(R54:R148)</f>
        <v>3404317</v>
      </c>
      <c r="S149" s="163">
        <f t="shared" si="47"/>
        <v>0.49848089427216213</v>
      </c>
      <c r="T149" s="161">
        <f>SUM(T54:T148)</f>
        <v>986202</v>
      </c>
      <c r="U149" s="163">
        <f t="shared" si="48"/>
        <v>0.14440572217363862</v>
      </c>
      <c r="V149" s="161">
        <f>SUM(V54:V148)</f>
        <v>139927799</v>
      </c>
      <c r="W149" s="164">
        <f>SUM(W54:W148)</f>
        <v>5858302</v>
      </c>
      <c r="X149" s="164">
        <f>SUM(X54:X148)</f>
        <v>5816862</v>
      </c>
      <c r="Y149" s="164">
        <f>SUM(Y54:Y148)</f>
        <v>4302336</v>
      </c>
      <c r="Z149" s="164">
        <f>SUM(Z54:Z148)</f>
        <v>5846344</v>
      </c>
    </row>
    <row r="150" spans="1:26" x14ac:dyDescent="0.2">
      <c r="A150" s="114"/>
      <c r="B150" s="165"/>
      <c r="C150" s="166"/>
      <c r="D150" s="167"/>
      <c r="F150" s="160"/>
      <c r="G150" s="166"/>
      <c r="H150" s="167"/>
      <c r="J150" s="160"/>
      <c r="K150" s="166"/>
      <c r="L150" s="167"/>
      <c r="N150" s="160"/>
      <c r="O150" s="166"/>
      <c r="P150" s="166"/>
      <c r="Q150" s="160"/>
      <c r="R150" s="166"/>
      <c r="S150" s="160"/>
      <c r="T150" s="166"/>
      <c r="U150" s="160"/>
      <c r="V150" s="166"/>
      <c r="W150" s="110"/>
      <c r="X150" s="110"/>
      <c r="Y150" s="110"/>
      <c r="Z150" s="110"/>
    </row>
    <row r="151" spans="1:26" x14ac:dyDescent="0.2">
      <c r="H151" s="177"/>
    </row>
    <row r="152" spans="1:26" s="349" customFormat="1" ht="15.75" x14ac:dyDescent="0.2">
      <c r="A152" s="319" t="str">
        <f>A1</f>
        <v>COMPARATIVE REPORT</v>
      </c>
      <c r="B152" s="319"/>
      <c r="C152" s="319"/>
      <c r="D152" s="319"/>
      <c r="E152" s="319"/>
      <c r="F152" s="319"/>
      <c r="G152" s="319"/>
      <c r="H152" s="319"/>
      <c r="I152" s="319"/>
      <c r="J152" s="319"/>
      <c r="K152" s="319"/>
      <c r="L152" s="319"/>
      <c r="M152" s="319"/>
      <c r="N152" s="319"/>
      <c r="O152" s="319"/>
      <c r="P152" s="319"/>
      <c r="Q152" s="319"/>
      <c r="R152" s="319"/>
      <c r="S152" s="319"/>
      <c r="T152" s="319"/>
      <c r="U152" s="319"/>
      <c r="V152" s="319"/>
    </row>
    <row r="153" spans="1:26" s="349" customFormat="1" ht="15.75" x14ac:dyDescent="0.2">
      <c r="A153" s="321" t="str">
        <f>A2</f>
        <v>EXHIBIT C7: PARKS, RECREATION, AND CULTURAL EXPENDITURES BY ACTIVITY</v>
      </c>
      <c r="B153" s="321"/>
      <c r="C153" s="321"/>
      <c r="D153" s="321"/>
      <c r="E153" s="321"/>
      <c r="F153" s="321"/>
      <c r="G153" s="321"/>
      <c r="H153" s="321"/>
      <c r="I153" s="321"/>
      <c r="J153" s="321"/>
      <c r="K153" s="321"/>
      <c r="L153" s="321"/>
      <c r="M153" s="321"/>
      <c r="N153" s="321"/>
      <c r="O153" s="321"/>
      <c r="P153" s="321"/>
      <c r="Q153" s="321"/>
      <c r="R153" s="321"/>
      <c r="S153" s="321"/>
      <c r="T153" s="321"/>
      <c r="U153" s="321"/>
      <c r="V153" s="321"/>
    </row>
    <row r="154" spans="1:26" s="349" customFormat="1" ht="15.75" x14ac:dyDescent="0.2">
      <c r="A154" s="321" t="str">
        <f>A3</f>
        <v>FOR THE YEAR ENDED JUNE 30, 2023</v>
      </c>
      <c r="B154" s="321"/>
      <c r="C154" s="321"/>
      <c r="D154" s="321"/>
      <c r="E154" s="321"/>
      <c r="F154" s="321"/>
      <c r="G154" s="321"/>
      <c r="H154" s="321"/>
      <c r="I154" s="321"/>
      <c r="J154" s="321"/>
      <c r="K154" s="321"/>
      <c r="L154" s="321"/>
      <c r="M154" s="321"/>
      <c r="N154" s="321"/>
      <c r="O154" s="321"/>
      <c r="P154" s="321"/>
      <c r="Q154" s="321"/>
      <c r="R154" s="321"/>
      <c r="S154" s="321"/>
      <c r="T154" s="321"/>
      <c r="U154" s="321"/>
      <c r="V154" s="321"/>
    </row>
    <row r="155" spans="1:26" ht="15.75" thickBot="1" x14ac:dyDescent="0.25">
      <c r="A155" s="66"/>
      <c r="B155" s="66"/>
      <c r="C155" s="66"/>
      <c r="D155" s="66"/>
      <c r="E155" s="66"/>
      <c r="F155" s="66"/>
      <c r="G155" s="66"/>
      <c r="H155" s="66"/>
      <c r="I155" s="66"/>
      <c r="J155" s="66"/>
      <c r="K155" s="66"/>
      <c r="L155" s="66"/>
      <c r="M155" s="66"/>
      <c r="N155" s="66"/>
      <c r="O155" s="66"/>
      <c r="P155" s="66"/>
      <c r="Q155" s="66"/>
      <c r="R155" s="66"/>
      <c r="S155" s="94"/>
    </row>
    <row r="156" spans="1:26" ht="15" x14ac:dyDescent="0.2">
      <c r="N156" s="82"/>
      <c r="O156" s="82"/>
      <c r="P156" s="439" t="s">
        <v>346</v>
      </c>
      <c r="Q156" s="440"/>
      <c r="R156" s="440"/>
      <c r="S156" s="440"/>
      <c r="T156" s="440"/>
      <c r="U156" s="440"/>
      <c r="V156" s="441"/>
      <c r="W156"/>
    </row>
    <row r="157" spans="1:26" ht="30.75" thickBot="1" x14ac:dyDescent="0.3">
      <c r="A157" s="178" t="s">
        <v>1</v>
      </c>
      <c r="B157" s="381" t="s">
        <v>342</v>
      </c>
      <c r="C157" s="179" t="s">
        <v>365</v>
      </c>
      <c r="D157" s="179" t="s">
        <v>362</v>
      </c>
      <c r="E157" s="180"/>
      <c r="F157" s="179" t="s">
        <v>363</v>
      </c>
      <c r="G157" s="179" t="s">
        <v>366</v>
      </c>
      <c r="H157" s="179" t="s">
        <v>362</v>
      </c>
      <c r="I157" s="180"/>
      <c r="J157" s="179" t="s">
        <v>363</v>
      </c>
      <c r="K157" s="179" t="s">
        <v>367</v>
      </c>
      <c r="L157" s="179" t="s">
        <v>362</v>
      </c>
      <c r="M157" s="180"/>
      <c r="N157" s="179" t="s">
        <v>363</v>
      </c>
      <c r="O157" s="179" t="s">
        <v>255</v>
      </c>
      <c r="P157" s="179" t="s">
        <v>349</v>
      </c>
      <c r="Q157" s="179" t="s">
        <v>364</v>
      </c>
      <c r="R157" s="179" t="s">
        <v>368</v>
      </c>
      <c r="S157" s="179" t="s">
        <v>364</v>
      </c>
      <c r="T157" s="179" t="s">
        <v>369</v>
      </c>
      <c r="U157" s="179" t="s">
        <v>364</v>
      </c>
      <c r="V157" s="179" t="s">
        <v>353</v>
      </c>
      <c r="W157" s="179" t="s">
        <v>253</v>
      </c>
      <c r="X157" s="179" t="s">
        <v>354</v>
      </c>
      <c r="Y157" s="179" t="s">
        <v>354</v>
      </c>
      <c r="Z157" s="179" t="s">
        <v>354</v>
      </c>
    </row>
    <row r="158" spans="1:26" x14ac:dyDescent="0.2">
      <c r="A158" s="143">
        <v>1</v>
      </c>
      <c r="B158" s="143" t="s">
        <v>262</v>
      </c>
      <c r="C158" s="148">
        <v>2932812</v>
      </c>
      <c r="D158" s="159">
        <f t="shared" ref="D158:D195" si="52">IFERROR((C158/$W158),0)</f>
        <v>350.14469914040114</v>
      </c>
      <c r="E158" s="171"/>
      <c r="F158" s="149">
        <f t="shared" ref="F158:F196" si="53">IF(D$196,D158/D$196*100,0)</f>
        <v>242.6391611280975</v>
      </c>
      <c r="G158" s="148">
        <v>41305</v>
      </c>
      <c r="H158" s="159">
        <f t="shared" ref="H158:H195" si="54">IFERROR((G158/$W158),0)</f>
        <v>4.9313514804202487</v>
      </c>
      <c r="I158" s="171"/>
      <c r="J158" s="149">
        <f t="shared" ref="J158:J196" si="55">IF(H$196,H158/H$196*100,0)</f>
        <v>16.122322797395796</v>
      </c>
      <c r="K158" s="148">
        <v>0</v>
      </c>
      <c r="L158" s="159">
        <f t="shared" ref="L158:L195" si="56">IFERROR((K158/$W158),0)</f>
        <v>0</v>
      </c>
      <c r="M158" s="171"/>
      <c r="N158" s="149">
        <f t="shared" ref="N158:N196" si="57">IF(L$196,L158/L$196*100,0)</f>
        <v>0</v>
      </c>
      <c r="O158" s="148">
        <f t="shared" ref="O158:O195" si="58">(C158+G158+K158)</f>
        <v>2974117</v>
      </c>
      <c r="P158" s="148">
        <v>129500</v>
      </c>
      <c r="Q158" s="149">
        <f t="shared" ref="Q158:Q196" si="59">IF($O158,P158/$O158*100,0)</f>
        <v>4.3542335422580889</v>
      </c>
      <c r="R158" s="148">
        <v>0</v>
      </c>
      <c r="S158" s="149">
        <f t="shared" ref="S158:S196" si="60">IF($O158,R158/$O158*100,0)</f>
        <v>0</v>
      </c>
      <c r="T158" s="148">
        <v>0</v>
      </c>
      <c r="U158" s="149">
        <f t="shared" ref="U158:U182" si="61">IF($O158,T158/$O158*100,0)</f>
        <v>0</v>
      </c>
      <c r="V158" s="148">
        <v>381351</v>
      </c>
      <c r="W158" s="150">
        <v>8376</v>
      </c>
      <c r="X158" s="150">
        <f t="shared" ref="X158:X195" si="62">IF(C158,W158,0)</f>
        <v>8376</v>
      </c>
      <c r="Y158" s="150">
        <f t="shared" ref="Y158:Y195" si="63">IF(G158,W158,0)</f>
        <v>8376</v>
      </c>
      <c r="Z158" s="150">
        <f t="shared" ref="Z158:Z195" si="64">IF(K158,W158,0)</f>
        <v>0</v>
      </c>
    </row>
    <row r="159" spans="1:26" x14ac:dyDescent="0.2">
      <c r="A159" s="114">
        <v>2</v>
      </c>
      <c r="B159" s="114" t="s">
        <v>263</v>
      </c>
      <c r="C159" s="43">
        <v>448181</v>
      </c>
      <c r="D159" s="151">
        <f t="shared" si="52"/>
        <v>59.244018506278913</v>
      </c>
      <c r="F159" s="151">
        <f t="shared" si="53"/>
        <v>41.054224117946561</v>
      </c>
      <c r="G159" s="43">
        <v>0</v>
      </c>
      <c r="H159" s="151">
        <f t="shared" si="54"/>
        <v>0</v>
      </c>
      <c r="J159" s="151">
        <f t="shared" si="55"/>
        <v>0</v>
      </c>
      <c r="K159" s="43">
        <v>0</v>
      </c>
      <c r="L159" s="151">
        <f t="shared" si="56"/>
        <v>0</v>
      </c>
      <c r="N159" s="151">
        <f t="shared" si="57"/>
        <v>0</v>
      </c>
      <c r="O159" s="43">
        <f t="shared" si="58"/>
        <v>448181</v>
      </c>
      <c r="P159" s="43">
        <v>4050</v>
      </c>
      <c r="Q159" s="151">
        <f t="shared" si="59"/>
        <v>0.90365276528902394</v>
      </c>
      <c r="R159" s="43">
        <v>553025</v>
      </c>
      <c r="S159" s="151">
        <f t="shared" si="60"/>
        <v>123.39322728986726</v>
      </c>
      <c r="T159" s="43">
        <v>0</v>
      </c>
      <c r="U159" s="151">
        <f t="shared" si="61"/>
        <v>0</v>
      </c>
      <c r="V159" s="43">
        <v>116048</v>
      </c>
      <c r="W159" s="43">
        <v>7565</v>
      </c>
      <c r="X159" s="43">
        <f t="shared" si="62"/>
        <v>7565</v>
      </c>
      <c r="Y159" s="43">
        <f t="shared" si="63"/>
        <v>0</v>
      </c>
      <c r="Z159" s="43">
        <f t="shared" si="64"/>
        <v>0</v>
      </c>
    </row>
    <row r="160" spans="1:26" x14ac:dyDescent="0.2">
      <c r="A160" s="117">
        <v>3</v>
      </c>
      <c r="B160" s="117" t="s">
        <v>97</v>
      </c>
      <c r="C160" s="51">
        <v>26791</v>
      </c>
      <c r="D160" s="152">
        <f t="shared" si="52"/>
        <v>4.0244855039807721</v>
      </c>
      <c r="E160" s="169"/>
      <c r="F160" s="152">
        <f t="shared" si="53"/>
        <v>2.7888406965902024</v>
      </c>
      <c r="G160" s="51">
        <v>0</v>
      </c>
      <c r="H160" s="152">
        <f t="shared" si="54"/>
        <v>0</v>
      </c>
      <c r="I160" s="169"/>
      <c r="J160" s="152">
        <f t="shared" si="55"/>
        <v>0</v>
      </c>
      <c r="K160" s="51">
        <v>0</v>
      </c>
      <c r="L160" s="152">
        <f t="shared" si="56"/>
        <v>0</v>
      </c>
      <c r="M160" s="169"/>
      <c r="N160" s="152">
        <f t="shared" si="57"/>
        <v>0</v>
      </c>
      <c r="O160" s="51">
        <f t="shared" si="58"/>
        <v>26791</v>
      </c>
      <c r="P160" s="51">
        <v>0</v>
      </c>
      <c r="Q160" s="152">
        <f t="shared" si="59"/>
        <v>0</v>
      </c>
      <c r="R160" s="51">
        <v>0</v>
      </c>
      <c r="S160" s="152">
        <f t="shared" si="60"/>
        <v>0</v>
      </c>
      <c r="T160" s="51">
        <v>0</v>
      </c>
      <c r="U160" s="152">
        <f t="shared" si="61"/>
        <v>0</v>
      </c>
      <c r="V160" s="51">
        <v>0</v>
      </c>
      <c r="W160" s="51">
        <v>6657</v>
      </c>
      <c r="X160" s="51">
        <f t="shared" si="62"/>
        <v>6657</v>
      </c>
      <c r="Y160" s="51">
        <f t="shared" si="63"/>
        <v>0</v>
      </c>
      <c r="Z160" s="51">
        <f t="shared" si="64"/>
        <v>0</v>
      </c>
    </row>
    <row r="161" spans="1:26" x14ac:dyDescent="0.2">
      <c r="A161" s="114">
        <v>4</v>
      </c>
      <c r="B161" s="114" t="s">
        <v>264</v>
      </c>
      <c r="C161" s="43">
        <v>8136</v>
      </c>
      <c r="D161" s="151">
        <f t="shared" si="52"/>
        <v>1.7787494534324442</v>
      </c>
      <c r="F161" s="151">
        <f t="shared" si="53"/>
        <v>1.2326169046610336</v>
      </c>
      <c r="G161" s="43">
        <v>0</v>
      </c>
      <c r="H161" s="151">
        <f t="shared" si="54"/>
        <v>0</v>
      </c>
      <c r="J161" s="151">
        <f t="shared" si="55"/>
        <v>0</v>
      </c>
      <c r="K161" s="43">
        <v>0</v>
      </c>
      <c r="L161" s="151">
        <f t="shared" si="56"/>
        <v>0</v>
      </c>
      <c r="N161" s="151">
        <f t="shared" si="57"/>
        <v>0</v>
      </c>
      <c r="O161" s="43">
        <f t="shared" si="58"/>
        <v>8136</v>
      </c>
      <c r="P161" s="43">
        <v>4500</v>
      </c>
      <c r="Q161" s="151">
        <f t="shared" si="59"/>
        <v>55.309734513274336</v>
      </c>
      <c r="R161" s="43">
        <v>0</v>
      </c>
      <c r="S161" s="151">
        <f t="shared" si="60"/>
        <v>0</v>
      </c>
      <c r="T161" s="43">
        <v>0</v>
      </c>
      <c r="U161" s="151">
        <f t="shared" si="61"/>
        <v>0</v>
      </c>
      <c r="V161" s="43">
        <v>0</v>
      </c>
      <c r="W161" s="43">
        <v>4574</v>
      </c>
      <c r="X161" s="43">
        <f t="shared" si="62"/>
        <v>4574</v>
      </c>
      <c r="Y161" s="43">
        <f t="shared" si="63"/>
        <v>0</v>
      </c>
      <c r="Z161" s="43">
        <f t="shared" si="64"/>
        <v>0</v>
      </c>
    </row>
    <row r="162" spans="1:26" x14ac:dyDescent="0.2">
      <c r="A162" s="117">
        <v>5</v>
      </c>
      <c r="B162" s="117" t="s">
        <v>265</v>
      </c>
      <c r="C162" s="51">
        <v>0</v>
      </c>
      <c r="D162" s="152">
        <f t="shared" si="52"/>
        <v>0</v>
      </c>
      <c r="E162" s="169"/>
      <c r="F162" s="152">
        <f t="shared" si="53"/>
        <v>0</v>
      </c>
      <c r="G162" s="51">
        <v>0</v>
      </c>
      <c r="H162" s="152">
        <f t="shared" si="54"/>
        <v>0</v>
      </c>
      <c r="I162" s="169"/>
      <c r="J162" s="152">
        <f t="shared" si="55"/>
        <v>0</v>
      </c>
      <c r="K162" s="51">
        <v>0</v>
      </c>
      <c r="L162" s="152">
        <f t="shared" si="56"/>
        <v>0</v>
      </c>
      <c r="M162" s="169"/>
      <c r="N162" s="152">
        <f t="shared" si="57"/>
        <v>0</v>
      </c>
      <c r="O162" s="51">
        <f t="shared" si="58"/>
        <v>0</v>
      </c>
      <c r="P162" s="51">
        <v>0</v>
      </c>
      <c r="Q162" s="158">
        <f t="shared" si="59"/>
        <v>0</v>
      </c>
      <c r="R162" s="51">
        <v>0</v>
      </c>
      <c r="S162" s="158">
        <f t="shared" si="60"/>
        <v>0</v>
      </c>
      <c r="T162" s="51">
        <v>0</v>
      </c>
      <c r="U162" s="158">
        <f t="shared" si="61"/>
        <v>0</v>
      </c>
      <c r="V162" s="51">
        <v>0</v>
      </c>
      <c r="W162" s="51">
        <v>0</v>
      </c>
      <c r="X162" s="51">
        <f t="shared" si="62"/>
        <v>0</v>
      </c>
      <c r="Y162" s="51">
        <f t="shared" si="63"/>
        <v>0</v>
      </c>
      <c r="Z162" s="51">
        <f t="shared" si="64"/>
        <v>0</v>
      </c>
    </row>
    <row r="163" spans="1:26" x14ac:dyDescent="0.2">
      <c r="A163" s="114">
        <v>6</v>
      </c>
      <c r="B163" s="114" t="s">
        <v>266</v>
      </c>
      <c r="C163" s="43">
        <v>4194915</v>
      </c>
      <c r="D163" s="151">
        <f t="shared" si="52"/>
        <v>93.582184446526568</v>
      </c>
      <c r="F163" s="151">
        <f t="shared" si="53"/>
        <v>64.849483046250995</v>
      </c>
      <c r="G163" s="43">
        <v>0</v>
      </c>
      <c r="H163" s="151">
        <f t="shared" si="54"/>
        <v>0</v>
      </c>
      <c r="J163" s="151">
        <f t="shared" si="55"/>
        <v>0</v>
      </c>
      <c r="K163" s="43">
        <v>3412</v>
      </c>
      <c r="L163" s="151">
        <f t="shared" si="56"/>
        <v>7.6116539508321063E-2</v>
      </c>
      <c r="N163" s="151">
        <f t="shared" si="57"/>
        <v>1.1566488585173564</v>
      </c>
      <c r="O163" s="43">
        <f t="shared" si="58"/>
        <v>4198327</v>
      </c>
      <c r="P163" s="43">
        <v>2287</v>
      </c>
      <c r="Q163" s="160">
        <f t="shared" si="59"/>
        <v>5.4474079794165624E-2</v>
      </c>
      <c r="R163" s="43">
        <v>96</v>
      </c>
      <c r="S163" s="160">
        <f t="shared" si="60"/>
        <v>2.2866251247223002E-3</v>
      </c>
      <c r="T163" s="43">
        <v>0</v>
      </c>
      <c r="U163" s="160">
        <f t="shared" si="61"/>
        <v>0</v>
      </c>
      <c r="V163" s="43">
        <v>1018724</v>
      </c>
      <c r="W163" s="43">
        <v>44826</v>
      </c>
      <c r="X163" s="43">
        <f t="shared" si="62"/>
        <v>44826</v>
      </c>
      <c r="Y163" s="43">
        <f t="shared" si="63"/>
        <v>0</v>
      </c>
      <c r="Z163" s="43">
        <f t="shared" si="64"/>
        <v>44826</v>
      </c>
    </row>
    <row r="164" spans="1:26" x14ac:dyDescent="0.2">
      <c r="A164" s="117">
        <v>7</v>
      </c>
      <c r="B164" s="117" t="s">
        <v>296</v>
      </c>
      <c r="C164" s="51">
        <v>0</v>
      </c>
      <c r="D164" s="152">
        <f t="shared" si="52"/>
        <v>0</v>
      </c>
      <c r="E164" s="169"/>
      <c r="F164" s="152">
        <f t="shared" si="53"/>
        <v>0</v>
      </c>
      <c r="G164" s="51">
        <v>0</v>
      </c>
      <c r="H164" s="152">
        <f t="shared" si="54"/>
        <v>0</v>
      </c>
      <c r="I164" s="169"/>
      <c r="J164" s="152">
        <f t="shared" si="55"/>
        <v>0</v>
      </c>
      <c r="K164" s="51">
        <v>0</v>
      </c>
      <c r="L164" s="152">
        <f t="shared" si="56"/>
        <v>0</v>
      </c>
      <c r="M164" s="169"/>
      <c r="N164" s="152">
        <f t="shared" si="57"/>
        <v>0</v>
      </c>
      <c r="O164" s="51">
        <f t="shared" si="58"/>
        <v>0</v>
      </c>
      <c r="P164" s="51">
        <v>0</v>
      </c>
      <c r="Q164" s="158">
        <f t="shared" si="59"/>
        <v>0</v>
      </c>
      <c r="R164" s="51">
        <v>0</v>
      </c>
      <c r="S164" s="158">
        <f t="shared" si="60"/>
        <v>0</v>
      </c>
      <c r="T164" s="51">
        <v>0</v>
      </c>
      <c r="U164" s="158">
        <f t="shared" si="61"/>
        <v>0</v>
      </c>
      <c r="V164" s="51">
        <v>0</v>
      </c>
      <c r="W164" s="51">
        <v>0</v>
      </c>
      <c r="X164" s="51">
        <f t="shared" si="62"/>
        <v>0</v>
      </c>
      <c r="Y164" s="51">
        <f t="shared" si="63"/>
        <v>0</v>
      </c>
      <c r="Z164" s="51">
        <f t="shared" si="64"/>
        <v>0</v>
      </c>
    </row>
    <row r="165" spans="1:26" x14ac:dyDescent="0.2">
      <c r="A165" s="114">
        <v>8</v>
      </c>
      <c r="B165" s="114" t="s">
        <v>267</v>
      </c>
      <c r="C165" s="43">
        <v>2625353</v>
      </c>
      <c r="D165" s="151">
        <f t="shared" si="52"/>
        <v>515.17916012558874</v>
      </c>
      <c r="F165" s="151">
        <f t="shared" si="53"/>
        <v>357.00280355644355</v>
      </c>
      <c r="G165" s="43">
        <v>0</v>
      </c>
      <c r="H165" s="151">
        <f t="shared" si="54"/>
        <v>0</v>
      </c>
      <c r="J165" s="151">
        <f t="shared" si="55"/>
        <v>0</v>
      </c>
      <c r="K165" s="43">
        <v>0</v>
      </c>
      <c r="L165" s="151">
        <f t="shared" si="56"/>
        <v>0</v>
      </c>
      <c r="N165" s="151">
        <f t="shared" si="57"/>
        <v>0</v>
      </c>
      <c r="O165" s="43">
        <f t="shared" si="58"/>
        <v>2625353</v>
      </c>
      <c r="P165" s="43">
        <v>0</v>
      </c>
      <c r="Q165" s="160">
        <f t="shared" si="59"/>
        <v>0</v>
      </c>
      <c r="R165" s="43">
        <v>0</v>
      </c>
      <c r="S165" s="160">
        <f t="shared" si="60"/>
        <v>0</v>
      </c>
      <c r="T165" s="43">
        <v>0</v>
      </c>
      <c r="U165" s="160">
        <f t="shared" si="61"/>
        <v>0</v>
      </c>
      <c r="V165" s="43">
        <v>1681066</v>
      </c>
      <c r="W165" s="43">
        <v>5096</v>
      </c>
      <c r="X165" s="43">
        <f t="shared" si="62"/>
        <v>5096</v>
      </c>
      <c r="Y165" s="43">
        <f t="shared" si="63"/>
        <v>0</v>
      </c>
      <c r="Z165" s="43">
        <f t="shared" si="64"/>
        <v>0</v>
      </c>
    </row>
    <row r="166" spans="1:26" x14ac:dyDescent="0.2">
      <c r="A166" s="117">
        <v>9</v>
      </c>
      <c r="B166" s="117" t="s">
        <v>268</v>
      </c>
      <c r="C166" s="51">
        <v>828457</v>
      </c>
      <c r="D166" s="152">
        <f t="shared" si="52"/>
        <v>125.59990903577926</v>
      </c>
      <c r="E166" s="169"/>
      <c r="F166" s="152">
        <f t="shared" si="53"/>
        <v>87.036749780943481</v>
      </c>
      <c r="G166" s="51">
        <v>360525</v>
      </c>
      <c r="H166" s="152">
        <f t="shared" si="54"/>
        <v>54.658126137052761</v>
      </c>
      <c r="I166" s="169"/>
      <c r="J166" s="152">
        <f t="shared" si="55"/>
        <v>178.69664261028169</v>
      </c>
      <c r="K166" s="51">
        <v>0</v>
      </c>
      <c r="L166" s="152">
        <f t="shared" si="56"/>
        <v>0</v>
      </c>
      <c r="M166" s="169"/>
      <c r="N166" s="152">
        <f t="shared" si="57"/>
        <v>0</v>
      </c>
      <c r="O166" s="51">
        <f t="shared" si="58"/>
        <v>1188982</v>
      </c>
      <c r="P166" s="51">
        <v>0</v>
      </c>
      <c r="Q166" s="158">
        <f t="shared" si="59"/>
        <v>0</v>
      </c>
      <c r="R166" s="51">
        <v>0</v>
      </c>
      <c r="S166" s="158">
        <f t="shared" si="60"/>
        <v>0</v>
      </c>
      <c r="T166" s="51">
        <v>0</v>
      </c>
      <c r="U166" s="158">
        <f t="shared" si="61"/>
        <v>0</v>
      </c>
      <c r="V166" s="51">
        <v>376968</v>
      </c>
      <c r="W166" s="51">
        <v>6596</v>
      </c>
      <c r="X166" s="51">
        <f t="shared" si="62"/>
        <v>6596</v>
      </c>
      <c r="Y166" s="51">
        <f t="shared" si="63"/>
        <v>6596</v>
      </c>
      <c r="Z166" s="51">
        <f t="shared" si="64"/>
        <v>0</v>
      </c>
    </row>
    <row r="167" spans="1:26" x14ac:dyDescent="0.2">
      <c r="A167" s="114">
        <v>10</v>
      </c>
      <c r="B167" s="114" t="s">
        <v>269</v>
      </c>
      <c r="C167" s="43">
        <v>283795</v>
      </c>
      <c r="D167" s="151">
        <f t="shared" si="52"/>
        <v>68.05635491606715</v>
      </c>
      <c r="F167" s="151">
        <f t="shared" si="53"/>
        <v>47.160893501486832</v>
      </c>
      <c r="G167" s="43">
        <v>0</v>
      </c>
      <c r="H167" s="151">
        <f t="shared" si="54"/>
        <v>0</v>
      </c>
      <c r="J167" s="151">
        <f t="shared" si="55"/>
        <v>0</v>
      </c>
      <c r="K167" s="43">
        <v>0</v>
      </c>
      <c r="L167" s="151">
        <f t="shared" si="56"/>
        <v>0</v>
      </c>
      <c r="N167" s="151">
        <f t="shared" si="57"/>
        <v>0</v>
      </c>
      <c r="O167" s="43">
        <f t="shared" si="58"/>
        <v>283795</v>
      </c>
      <c r="P167" s="43">
        <v>0</v>
      </c>
      <c r="Q167" s="160">
        <f t="shared" si="59"/>
        <v>0</v>
      </c>
      <c r="R167" s="43">
        <v>0</v>
      </c>
      <c r="S167" s="160">
        <f t="shared" si="60"/>
        <v>0</v>
      </c>
      <c r="T167" s="43">
        <v>0</v>
      </c>
      <c r="U167" s="160">
        <f t="shared" si="61"/>
        <v>0</v>
      </c>
      <c r="V167" s="43">
        <v>70619</v>
      </c>
      <c r="W167" s="43">
        <v>4170</v>
      </c>
      <c r="X167" s="43">
        <f t="shared" si="62"/>
        <v>4170</v>
      </c>
      <c r="Y167" s="43">
        <f t="shared" si="63"/>
        <v>0</v>
      </c>
      <c r="Z167" s="43">
        <f t="shared" si="64"/>
        <v>0</v>
      </c>
    </row>
    <row r="168" spans="1:26" x14ac:dyDescent="0.2">
      <c r="A168" s="117">
        <v>11</v>
      </c>
      <c r="B168" s="117" t="s">
        <v>270</v>
      </c>
      <c r="C168" s="51">
        <v>6113478</v>
      </c>
      <c r="D168" s="152">
        <f t="shared" si="52"/>
        <v>261.84161384272744</v>
      </c>
      <c r="E168" s="169"/>
      <c r="F168" s="152">
        <f t="shared" si="53"/>
        <v>181.44792620650563</v>
      </c>
      <c r="G168" s="51">
        <v>0</v>
      </c>
      <c r="H168" s="152">
        <f t="shared" si="54"/>
        <v>0</v>
      </c>
      <c r="I168" s="169"/>
      <c r="J168" s="152">
        <f t="shared" si="55"/>
        <v>0</v>
      </c>
      <c r="K168" s="51">
        <v>18346</v>
      </c>
      <c r="L168" s="152">
        <f t="shared" si="56"/>
        <v>0.78576323453829022</v>
      </c>
      <c r="M168" s="169"/>
      <c r="N168" s="152">
        <f t="shared" si="57"/>
        <v>11.94027151213651</v>
      </c>
      <c r="O168" s="51">
        <f t="shared" si="58"/>
        <v>6131824</v>
      </c>
      <c r="P168" s="51">
        <v>2035</v>
      </c>
      <c r="Q168" s="158">
        <f t="shared" si="59"/>
        <v>3.3187514840608598E-2</v>
      </c>
      <c r="R168" s="51">
        <v>192</v>
      </c>
      <c r="S168" s="158">
        <f t="shared" si="60"/>
        <v>3.1312053313989441E-3</v>
      </c>
      <c r="T168" s="51">
        <v>0</v>
      </c>
      <c r="U168" s="158">
        <f t="shared" si="61"/>
        <v>0</v>
      </c>
      <c r="V168" s="51">
        <v>960301</v>
      </c>
      <c r="W168" s="51">
        <v>23348</v>
      </c>
      <c r="X168" s="51">
        <f t="shared" si="62"/>
        <v>23348</v>
      </c>
      <c r="Y168" s="51">
        <f t="shared" si="63"/>
        <v>0</v>
      </c>
      <c r="Z168" s="51">
        <f t="shared" si="64"/>
        <v>23348</v>
      </c>
    </row>
    <row r="169" spans="1:26" x14ac:dyDescent="0.2">
      <c r="A169" s="114">
        <v>12</v>
      </c>
      <c r="B169" s="114" t="s">
        <v>271</v>
      </c>
      <c r="C169" s="43">
        <v>0</v>
      </c>
      <c r="D169" s="151">
        <f t="shared" si="52"/>
        <v>0</v>
      </c>
      <c r="F169" s="151">
        <f t="shared" si="53"/>
        <v>0</v>
      </c>
      <c r="G169" s="43">
        <v>0</v>
      </c>
      <c r="H169" s="151">
        <f t="shared" si="54"/>
        <v>0</v>
      </c>
      <c r="J169" s="151">
        <f t="shared" si="55"/>
        <v>0</v>
      </c>
      <c r="K169" s="43">
        <v>0</v>
      </c>
      <c r="L169" s="151">
        <f t="shared" si="56"/>
        <v>0</v>
      </c>
      <c r="N169" s="151">
        <f t="shared" si="57"/>
        <v>0</v>
      </c>
      <c r="O169" s="43">
        <f t="shared" si="58"/>
        <v>0</v>
      </c>
      <c r="P169" s="43">
        <v>0</v>
      </c>
      <c r="Q169" s="160">
        <f t="shared" si="59"/>
        <v>0</v>
      </c>
      <c r="R169" s="43">
        <v>0</v>
      </c>
      <c r="S169" s="160">
        <f t="shared" si="60"/>
        <v>0</v>
      </c>
      <c r="T169" s="43">
        <v>0</v>
      </c>
      <c r="U169" s="160">
        <f t="shared" si="61"/>
        <v>0</v>
      </c>
      <c r="V169" s="43">
        <v>0</v>
      </c>
      <c r="W169" s="43">
        <v>0</v>
      </c>
      <c r="X169" s="43">
        <f t="shared" si="62"/>
        <v>0</v>
      </c>
      <c r="Y169" s="43">
        <f t="shared" si="63"/>
        <v>0</v>
      </c>
      <c r="Z169" s="43">
        <f t="shared" si="64"/>
        <v>0</v>
      </c>
    </row>
    <row r="170" spans="1:26" x14ac:dyDescent="0.2">
      <c r="A170" s="117">
        <v>13</v>
      </c>
      <c r="B170" s="117" t="s">
        <v>272</v>
      </c>
      <c r="C170" s="51">
        <v>64206</v>
      </c>
      <c r="D170" s="152">
        <f t="shared" si="52"/>
        <v>16.42937563971341</v>
      </c>
      <c r="E170" s="169"/>
      <c r="F170" s="152">
        <f t="shared" si="53"/>
        <v>11.385035766256138</v>
      </c>
      <c r="G170" s="51">
        <v>0</v>
      </c>
      <c r="H170" s="152">
        <f t="shared" si="54"/>
        <v>0</v>
      </c>
      <c r="I170" s="169"/>
      <c r="J170" s="152">
        <f t="shared" si="55"/>
        <v>0</v>
      </c>
      <c r="K170" s="51">
        <v>5000</v>
      </c>
      <c r="L170" s="152">
        <f t="shared" si="56"/>
        <v>1.2794268167860798</v>
      </c>
      <c r="M170" s="169"/>
      <c r="N170" s="152">
        <f t="shared" si="57"/>
        <v>19.441866074722657</v>
      </c>
      <c r="O170" s="51">
        <f t="shared" si="58"/>
        <v>69206</v>
      </c>
      <c r="P170" s="51">
        <v>0</v>
      </c>
      <c r="Q170" s="158">
        <f t="shared" si="59"/>
        <v>0</v>
      </c>
      <c r="R170" s="51">
        <v>0</v>
      </c>
      <c r="S170" s="158">
        <f t="shared" si="60"/>
        <v>0</v>
      </c>
      <c r="T170" s="51">
        <v>0</v>
      </c>
      <c r="U170" s="158">
        <f t="shared" si="61"/>
        <v>0</v>
      </c>
      <c r="V170" s="51">
        <v>0</v>
      </c>
      <c r="W170" s="51">
        <v>3908</v>
      </c>
      <c r="X170" s="51">
        <f t="shared" si="62"/>
        <v>3908</v>
      </c>
      <c r="Y170" s="51">
        <f t="shared" si="63"/>
        <v>0</v>
      </c>
      <c r="Z170" s="51">
        <f t="shared" si="64"/>
        <v>3908</v>
      </c>
    </row>
    <row r="171" spans="1:26" x14ac:dyDescent="0.2">
      <c r="A171" s="114">
        <v>14</v>
      </c>
      <c r="B171" s="114" t="s">
        <v>111</v>
      </c>
      <c r="C171" s="43">
        <v>735475</v>
      </c>
      <c r="D171" s="151">
        <f t="shared" si="52"/>
        <v>36.66010367859635</v>
      </c>
      <c r="F171" s="151">
        <f t="shared" si="53"/>
        <v>25.404288070849557</v>
      </c>
      <c r="G171" s="43">
        <v>0</v>
      </c>
      <c r="H171" s="151">
        <f t="shared" si="54"/>
        <v>0</v>
      </c>
      <c r="J171" s="151">
        <f t="shared" si="55"/>
        <v>0</v>
      </c>
      <c r="K171" s="43">
        <v>0</v>
      </c>
      <c r="L171" s="151">
        <f t="shared" si="56"/>
        <v>0</v>
      </c>
      <c r="N171" s="151">
        <f t="shared" si="57"/>
        <v>0</v>
      </c>
      <c r="O171" s="43">
        <f t="shared" si="58"/>
        <v>735475</v>
      </c>
      <c r="P171" s="43">
        <v>0</v>
      </c>
      <c r="Q171" s="160">
        <f t="shared" si="59"/>
        <v>0</v>
      </c>
      <c r="R171" s="43">
        <v>0</v>
      </c>
      <c r="S171" s="160">
        <f t="shared" si="60"/>
        <v>0</v>
      </c>
      <c r="T171" s="43">
        <v>0</v>
      </c>
      <c r="U171" s="160">
        <f t="shared" si="61"/>
        <v>0</v>
      </c>
      <c r="V171" s="43">
        <v>61600</v>
      </c>
      <c r="W171" s="43">
        <v>20062</v>
      </c>
      <c r="X171" s="43">
        <f t="shared" si="62"/>
        <v>20062</v>
      </c>
      <c r="Y171" s="43">
        <f t="shared" si="63"/>
        <v>0</v>
      </c>
      <c r="Z171" s="43">
        <f t="shared" si="64"/>
        <v>0</v>
      </c>
    </row>
    <row r="172" spans="1:26" x14ac:dyDescent="0.2">
      <c r="A172" s="117">
        <v>15</v>
      </c>
      <c r="B172" s="117" t="s">
        <v>273</v>
      </c>
      <c r="C172" s="51">
        <v>200876</v>
      </c>
      <c r="D172" s="152">
        <f t="shared" si="52"/>
        <v>35.371720373305159</v>
      </c>
      <c r="E172" s="169"/>
      <c r="F172" s="152">
        <f t="shared" si="53"/>
        <v>24.511479340131203</v>
      </c>
      <c r="G172" s="51">
        <v>0</v>
      </c>
      <c r="H172" s="152">
        <f t="shared" si="54"/>
        <v>0</v>
      </c>
      <c r="I172" s="169"/>
      <c r="J172" s="152">
        <f t="shared" si="55"/>
        <v>0</v>
      </c>
      <c r="K172" s="51">
        <v>0</v>
      </c>
      <c r="L172" s="152">
        <f t="shared" si="56"/>
        <v>0</v>
      </c>
      <c r="M172" s="169"/>
      <c r="N172" s="152">
        <f t="shared" si="57"/>
        <v>0</v>
      </c>
      <c r="O172" s="51">
        <f t="shared" si="58"/>
        <v>200876</v>
      </c>
      <c r="P172" s="51">
        <v>24131</v>
      </c>
      <c r="Q172" s="158">
        <f t="shared" si="59"/>
        <v>12.012883569963559</v>
      </c>
      <c r="R172" s="51">
        <v>0</v>
      </c>
      <c r="S172" s="158">
        <f t="shared" si="60"/>
        <v>0</v>
      </c>
      <c r="T172" s="51">
        <v>0</v>
      </c>
      <c r="U172" s="158">
        <f t="shared" si="61"/>
        <v>0</v>
      </c>
      <c r="V172" s="51">
        <v>0</v>
      </c>
      <c r="W172" s="51">
        <v>5679</v>
      </c>
      <c r="X172" s="51">
        <f t="shared" si="62"/>
        <v>5679</v>
      </c>
      <c r="Y172" s="51">
        <f t="shared" si="63"/>
        <v>0</v>
      </c>
      <c r="Z172" s="51">
        <f t="shared" si="64"/>
        <v>0</v>
      </c>
    </row>
    <row r="173" spans="1:26" x14ac:dyDescent="0.2">
      <c r="A173" s="114">
        <v>16</v>
      </c>
      <c r="B173" s="114" t="s">
        <v>274</v>
      </c>
      <c r="C173" s="43">
        <v>644087</v>
      </c>
      <c r="D173" s="151">
        <f t="shared" si="52"/>
        <v>86.188545430215441</v>
      </c>
      <c r="F173" s="151">
        <f t="shared" si="53"/>
        <v>59.725925919708999</v>
      </c>
      <c r="G173" s="43">
        <v>0</v>
      </c>
      <c r="H173" s="151">
        <f t="shared" si="54"/>
        <v>0</v>
      </c>
      <c r="J173" s="151">
        <f t="shared" si="55"/>
        <v>0</v>
      </c>
      <c r="K173" s="43">
        <v>99181</v>
      </c>
      <c r="L173" s="151">
        <f t="shared" si="56"/>
        <v>13.27191221731567</v>
      </c>
      <c r="N173" s="151">
        <f t="shared" si="57"/>
        <v>201.67682629374605</v>
      </c>
      <c r="O173" s="43">
        <f t="shared" si="58"/>
        <v>743268</v>
      </c>
      <c r="P173" s="43">
        <v>77406</v>
      </c>
      <c r="Q173" s="160">
        <f t="shared" si="59"/>
        <v>10.414278564393999</v>
      </c>
      <c r="R173" s="43">
        <v>0</v>
      </c>
      <c r="S173" s="160">
        <f t="shared" si="60"/>
        <v>0</v>
      </c>
      <c r="T173" s="43">
        <v>0</v>
      </c>
      <c r="U173" s="160">
        <f t="shared" si="61"/>
        <v>0</v>
      </c>
      <c r="V173" s="43">
        <v>10365</v>
      </c>
      <c r="W173" s="43">
        <v>7473</v>
      </c>
      <c r="X173" s="43">
        <f t="shared" si="62"/>
        <v>7473</v>
      </c>
      <c r="Y173" s="43">
        <f t="shared" si="63"/>
        <v>0</v>
      </c>
      <c r="Z173" s="43">
        <f t="shared" si="64"/>
        <v>7473</v>
      </c>
    </row>
    <row r="174" spans="1:26" x14ac:dyDescent="0.2">
      <c r="A174" s="117">
        <v>17</v>
      </c>
      <c r="B174" s="117" t="s">
        <v>275</v>
      </c>
      <c r="C174" s="51">
        <v>0</v>
      </c>
      <c r="D174" s="152">
        <f t="shared" si="52"/>
        <v>0</v>
      </c>
      <c r="E174" s="169"/>
      <c r="F174" s="152">
        <f t="shared" si="53"/>
        <v>0</v>
      </c>
      <c r="G174" s="51">
        <v>0</v>
      </c>
      <c r="H174" s="152">
        <f t="shared" si="54"/>
        <v>0</v>
      </c>
      <c r="I174" s="169"/>
      <c r="J174" s="152">
        <f t="shared" si="55"/>
        <v>0</v>
      </c>
      <c r="K174" s="51">
        <v>0</v>
      </c>
      <c r="L174" s="152">
        <f t="shared" si="56"/>
        <v>0</v>
      </c>
      <c r="M174" s="169"/>
      <c r="N174" s="152">
        <f t="shared" si="57"/>
        <v>0</v>
      </c>
      <c r="O174" s="51">
        <f t="shared" si="58"/>
        <v>0</v>
      </c>
      <c r="P174" s="51">
        <v>0</v>
      </c>
      <c r="Q174" s="158">
        <f t="shared" si="59"/>
        <v>0</v>
      </c>
      <c r="R174" s="51">
        <v>0</v>
      </c>
      <c r="S174" s="158">
        <f t="shared" si="60"/>
        <v>0</v>
      </c>
      <c r="T174" s="51">
        <v>0</v>
      </c>
      <c r="U174" s="158">
        <f t="shared" si="61"/>
        <v>0</v>
      </c>
      <c r="V174" s="51">
        <v>0</v>
      </c>
      <c r="W174" s="51">
        <v>15011</v>
      </c>
      <c r="X174" s="51">
        <f t="shared" si="62"/>
        <v>0</v>
      </c>
      <c r="Y174" s="51">
        <f t="shared" si="63"/>
        <v>0</v>
      </c>
      <c r="Z174" s="51">
        <f t="shared" si="64"/>
        <v>0</v>
      </c>
    </row>
    <row r="175" spans="1:26" x14ac:dyDescent="0.2">
      <c r="A175" s="114">
        <v>18</v>
      </c>
      <c r="B175" s="114" t="s">
        <v>276</v>
      </c>
      <c r="C175" s="43">
        <v>6125337</v>
      </c>
      <c r="D175" s="151">
        <f t="shared" si="52"/>
        <v>248.44197931454067</v>
      </c>
      <c r="F175" s="151">
        <f t="shared" si="53"/>
        <v>172.16240485112272</v>
      </c>
      <c r="G175" s="43">
        <v>0</v>
      </c>
      <c r="H175" s="151">
        <f t="shared" si="54"/>
        <v>0</v>
      </c>
      <c r="J175" s="151">
        <f t="shared" si="55"/>
        <v>0</v>
      </c>
      <c r="K175" s="43">
        <v>0</v>
      </c>
      <c r="L175" s="151">
        <f t="shared" si="56"/>
        <v>0</v>
      </c>
      <c r="N175" s="151">
        <f t="shared" si="57"/>
        <v>0</v>
      </c>
      <c r="O175" s="43">
        <f t="shared" si="58"/>
        <v>6125337</v>
      </c>
      <c r="P175" s="43">
        <v>0</v>
      </c>
      <c r="Q175" s="160">
        <f t="shared" si="59"/>
        <v>0</v>
      </c>
      <c r="R175" s="43">
        <v>0</v>
      </c>
      <c r="S175" s="160">
        <f t="shared" si="60"/>
        <v>0</v>
      </c>
      <c r="T175" s="43">
        <v>0</v>
      </c>
      <c r="U175" s="160">
        <f t="shared" si="61"/>
        <v>0</v>
      </c>
      <c r="V175" s="43">
        <v>3853835</v>
      </c>
      <c r="W175" s="43">
        <v>24655</v>
      </c>
      <c r="X175" s="43">
        <f t="shared" si="62"/>
        <v>24655</v>
      </c>
      <c r="Y175" s="43">
        <f t="shared" si="63"/>
        <v>0</v>
      </c>
      <c r="Z175" s="43">
        <f t="shared" si="64"/>
        <v>0</v>
      </c>
    </row>
    <row r="176" spans="1:26" x14ac:dyDescent="0.2">
      <c r="A176" s="117">
        <v>19</v>
      </c>
      <c r="B176" s="117" t="s">
        <v>277</v>
      </c>
      <c r="C176" s="51">
        <v>8432867</v>
      </c>
      <c r="D176" s="152">
        <f t="shared" si="52"/>
        <v>174.77444559585493</v>
      </c>
      <c r="E176" s="169"/>
      <c r="F176" s="152">
        <f t="shared" si="53"/>
        <v>121.11314256681671</v>
      </c>
      <c r="G176" s="51">
        <v>0</v>
      </c>
      <c r="H176" s="152">
        <f t="shared" si="54"/>
        <v>0</v>
      </c>
      <c r="I176" s="169"/>
      <c r="J176" s="152">
        <f t="shared" si="55"/>
        <v>0</v>
      </c>
      <c r="K176" s="51">
        <v>683053</v>
      </c>
      <c r="L176" s="152">
        <f t="shared" si="56"/>
        <v>14.156538860103627</v>
      </c>
      <c r="M176" s="169"/>
      <c r="N176" s="152">
        <f t="shared" si="57"/>
        <v>215.11940267995806</v>
      </c>
      <c r="O176" s="51">
        <f t="shared" si="58"/>
        <v>9115920</v>
      </c>
      <c r="P176" s="51">
        <v>4500</v>
      </c>
      <c r="Q176" s="158">
        <f t="shared" si="59"/>
        <v>4.9364189242555874E-2</v>
      </c>
      <c r="R176" s="51">
        <v>0</v>
      </c>
      <c r="S176" s="158">
        <f t="shared" si="60"/>
        <v>0</v>
      </c>
      <c r="T176" s="51">
        <v>0</v>
      </c>
      <c r="U176" s="158">
        <f t="shared" si="61"/>
        <v>0</v>
      </c>
      <c r="V176" s="51">
        <v>5278436</v>
      </c>
      <c r="W176" s="51">
        <v>48250</v>
      </c>
      <c r="X176" s="51">
        <f t="shared" si="62"/>
        <v>48250</v>
      </c>
      <c r="Y176" s="51">
        <f t="shared" si="63"/>
        <v>0</v>
      </c>
      <c r="Z176" s="51">
        <f t="shared" si="64"/>
        <v>48250</v>
      </c>
    </row>
    <row r="177" spans="1:26" x14ac:dyDescent="0.2">
      <c r="A177" s="114">
        <v>20</v>
      </c>
      <c r="B177" s="114" t="s">
        <v>278</v>
      </c>
      <c r="C177" s="43">
        <v>1068675</v>
      </c>
      <c r="D177" s="151">
        <f t="shared" si="52"/>
        <v>221.21196439660525</v>
      </c>
      <c r="F177" s="151">
        <f t="shared" si="53"/>
        <v>153.29286893236207</v>
      </c>
      <c r="G177" s="43">
        <v>0</v>
      </c>
      <c r="H177" s="151">
        <f t="shared" si="54"/>
        <v>0</v>
      </c>
      <c r="J177" s="151">
        <f t="shared" si="55"/>
        <v>0</v>
      </c>
      <c r="K177" s="43">
        <v>0</v>
      </c>
      <c r="L177" s="151">
        <f t="shared" si="56"/>
        <v>0</v>
      </c>
      <c r="N177" s="151">
        <f t="shared" si="57"/>
        <v>0</v>
      </c>
      <c r="O177" s="43">
        <f t="shared" si="58"/>
        <v>1068675</v>
      </c>
      <c r="P177" s="43">
        <v>4500</v>
      </c>
      <c r="Q177" s="160">
        <f t="shared" si="59"/>
        <v>0.42108218120569868</v>
      </c>
      <c r="R177" s="43">
        <v>0</v>
      </c>
      <c r="S177" s="160">
        <f t="shared" si="60"/>
        <v>0</v>
      </c>
      <c r="T177" s="43">
        <v>59315</v>
      </c>
      <c r="U177" s="160">
        <f t="shared" si="61"/>
        <v>5.5503310173813363</v>
      </c>
      <c r="V177" s="43">
        <v>46208</v>
      </c>
      <c r="W177" s="43">
        <v>4831</v>
      </c>
      <c r="X177" s="43">
        <f t="shared" si="62"/>
        <v>4831</v>
      </c>
      <c r="Y177" s="43">
        <f t="shared" si="63"/>
        <v>0</v>
      </c>
      <c r="Z177" s="43">
        <f t="shared" si="64"/>
        <v>0</v>
      </c>
    </row>
    <row r="178" spans="1:26" x14ac:dyDescent="0.2">
      <c r="A178" s="117">
        <v>21</v>
      </c>
      <c r="B178" s="117" t="s">
        <v>279</v>
      </c>
      <c r="C178" s="51">
        <v>264828</v>
      </c>
      <c r="D178" s="152">
        <f t="shared" si="52"/>
        <v>46.049034950443399</v>
      </c>
      <c r="E178" s="169"/>
      <c r="F178" s="152">
        <f t="shared" si="53"/>
        <v>31.910519389738795</v>
      </c>
      <c r="G178" s="51">
        <v>0</v>
      </c>
      <c r="H178" s="152">
        <f t="shared" si="54"/>
        <v>0</v>
      </c>
      <c r="I178" s="169"/>
      <c r="J178" s="152">
        <f t="shared" si="55"/>
        <v>0</v>
      </c>
      <c r="K178" s="51">
        <v>0</v>
      </c>
      <c r="L178" s="152">
        <f t="shared" si="56"/>
        <v>0</v>
      </c>
      <c r="M178" s="169"/>
      <c r="N178" s="152">
        <f t="shared" si="57"/>
        <v>0</v>
      </c>
      <c r="O178" s="51">
        <f t="shared" si="58"/>
        <v>264828</v>
      </c>
      <c r="P178" s="51">
        <v>259500</v>
      </c>
      <c r="Q178" s="158">
        <f t="shared" si="59"/>
        <v>97.988128143549773</v>
      </c>
      <c r="R178" s="51">
        <v>0</v>
      </c>
      <c r="S178" s="158">
        <f t="shared" si="60"/>
        <v>0</v>
      </c>
      <c r="T178" s="51">
        <v>0</v>
      </c>
      <c r="U178" s="158">
        <f t="shared" si="61"/>
        <v>0</v>
      </c>
      <c r="V178" s="51">
        <v>73220</v>
      </c>
      <c r="W178" s="51">
        <v>5751</v>
      </c>
      <c r="X178" s="51">
        <f t="shared" si="62"/>
        <v>5751</v>
      </c>
      <c r="Y178" s="51">
        <f t="shared" si="63"/>
        <v>0</v>
      </c>
      <c r="Z178" s="51">
        <f t="shared" si="64"/>
        <v>0</v>
      </c>
    </row>
    <row r="179" spans="1:26" x14ac:dyDescent="0.2">
      <c r="A179" s="114">
        <v>22</v>
      </c>
      <c r="B179" s="114" t="s">
        <v>179</v>
      </c>
      <c r="C179" s="43">
        <v>35057</v>
      </c>
      <c r="D179" s="151">
        <f t="shared" si="52"/>
        <v>7.1838114754098363</v>
      </c>
      <c r="F179" s="151">
        <f t="shared" si="53"/>
        <v>4.9781533016922941</v>
      </c>
      <c r="G179" s="43">
        <v>0</v>
      </c>
      <c r="H179" s="151">
        <f t="shared" si="54"/>
        <v>0</v>
      </c>
      <c r="J179" s="151">
        <f t="shared" si="55"/>
        <v>0</v>
      </c>
      <c r="K179" s="43">
        <v>0</v>
      </c>
      <c r="L179" s="151">
        <f t="shared" si="56"/>
        <v>0</v>
      </c>
      <c r="N179" s="151">
        <f t="shared" si="57"/>
        <v>0</v>
      </c>
      <c r="O179" s="43">
        <f t="shared" si="58"/>
        <v>35057</v>
      </c>
      <c r="P179" s="43">
        <v>4500</v>
      </c>
      <c r="Q179" s="160">
        <f t="shared" si="59"/>
        <v>12.836238126479731</v>
      </c>
      <c r="R179" s="43">
        <v>0</v>
      </c>
      <c r="S179" s="160">
        <f t="shared" si="60"/>
        <v>0</v>
      </c>
      <c r="T179" s="43">
        <v>0</v>
      </c>
      <c r="U179" s="160">
        <f t="shared" si="61"/>
        <v>0</v>
      </c>
      <c r="V179" s="43">
        <v>0</v>
      </c>
      <c r="W179" s="43">
        <v>4880</v>
      </c>
      <c r="X179" s="43">
        <f t="shared" si="62"/>
        <v>4880</v>
      </c>
      <c r="Y179" s="43">
        <f t="shared" si="63"/>
        <v>0</v>
      </c>
      <c r="Z179" s="43">
        <f t="shared" si="64"/>
        <v>0</v>
      </c>
    </row>
    <row r="180" spans="1:26" x14ac:dyDescent="0.2">
      <c r="A180" s="117">
        <v>23</v>
      </c>
      <c r="B180" s="117" t="s">
        <v>195</v>
      </c>
      <c r="C180" s="51">
        <v>875492</v>
      </c>
      <c r="D180" s="152">
        <f t="shared" si="52"/>
        <v>97.439287701725092</v>
      </c>
      <c r="E180" s="169"/>
      <c r="F180" s="152">
        <f t="shared" si="53"/>
        <v>67.522333158000222</v>
      </c>
      <c r="G180" s="51">
        <v>30212</v>
      </c>
      <c r="H180" s="152">
        <f t="shared" si="54"/>
        <v>3.362493043962159</v>
      </c>
      <c r="I180" s="169"/>
      <c r="J180" s="152">
        <f t="shared" si="55"/>
        <v>10.993172657434677</v>
      </c>
      <c r="K180" s="51">
        <v>0</v>
      </c>
      <c r="L180" s="152">
        <f t="shared" si="56"/>
        <v>0</v>
      </c>
      <c r="M180" s="169"/>
      <c r="N180" s="152">
        <f t="shared" si="57"/>
        <v>0</v>
      </c>
      <c r="O180" s="51">
        <f t="shared" si="58"/>
        <v>905704</v>
      </c>
      <c r="P180" s="51">
        <v>3093</v>
      </c>
      <c r="Q180" s="158">
        <f t="shared" si="59"/>
        <v>0.34150230097250317</v>
      </c>
      <c r="R180" s="51">
        <v>0</v>
      </c>
      <c r="S180" s="158">
        <f t="shared" si="60"/>
        <v>0</v>
      </c>
      <c r="T180" s="51">
        <v>504287</v>
      </c>
      <c r="U180" s="158">
        <f t="shared" si="61"/>
        <v>55.679007711128584</v>
      </c>
      <c r="V180" s="51">
        <v>16705</v>
      </c>
      <c r="W180" s="51">
        <v>8985</v>
      </c>
      <c r="X180" s="51">
        <f t="shared" si="62"/>
        <v>8985</v>
      </c>
      <c r="Y180" s="51">
        <f t="shared" si="63"/>
        <v>8985</v>
      </c>
      <c r="Z180" s="51">
        <f t="shared" si="64"/>
        <v>0</v>
      </c>
    </row>
    <row r="181" spans="1:26" x14ac:dyDescent="0.2">
      <c r="A181" s="114">
        <v>24</v>
      </c>
      <c r="B181" s="124" t="s">
        <v>280</v>
      </c>
      <c r="C181" s="43">
        <v>520168</v>
      </c>
      <c r="D181" s="151">
        <f t="shared" si="52"/>
        <v>58.256019711053867</v>
      </c>
      <c r="F181" s="151">
        <f t="shared" si="53"/>
        <v>40.369572316969702</v>
      </c>
      <c r="G181" s="43">
        <v>17050</v>
      </c>
      <c r="H181" s="151">
        <f t="shared" si="54"/>
        <v>1.9095083435995073</v>
      </c>
      <c r="J181" s="151">
        <f t="shared" si="55"/>
        <v>6.2428545241736177</v>
      </c>
      <c r="K181" s="43">
        <v>0</v>
      </c>
      <c r="L181" s="151">
        <f t="shared" si="56"/>
        <v>0</v>
      </c>
      <c r="N181" s="151">
        <f t="shared" si="57"/>
        <v>0</v>
      </c>
      <c r="O181" s="43">
        <f t="shared" si="58"/>
        <v>537218</v>
      </c>
      <c r="P181" s="43">
        <v>4500</v>
      </c>
      <c r="Q181" s="160">
        <f t="shared" si="59"/>
        <v>0.83764877572977814</v>
      </c>
      <c r="R181" s="43">
        <v>0</v>
      </c>
      <c r="S181" s="160">
        <f t="shared" si="60"/>
        <v>0</v>
      </c>
      <c r="T181" s="43">
        <v>0</v>
      </c>
      <c r="U181" s="160">
        <f t="shared" si="61"/>
        <v>0</v>
      </c>
      <c r="V181" s="43">
        <v>0</v>
      </c>
      <c r="W181" s="43">
        <v>8929</v>
      </c>
      <c r="X181" s="43">
        <f t="shared" si="62"/>
        <v>8929</v>
      </c>
      <c r="Y181" s="43">
        <f t="shared" si="63"/>
        <v>8929</v>
      </c>
      <c r="Z181" s="43">
        <f t="shared" si="64"/>
        <v>0</v>
      </c>
    </row>
    <row r="182" spans="1:26" x14ac:dyDescent="0.2">
      <c r="A182" s="117">
        <v>25</v>
      </c>
      <c r="B182" s="117" t="s">
        <v>281</v>
      </c>
      <c r="C182" s="51">
        <v>0</v>
      </c>
      <c r="D182" s="152">
        <f t="shared" si="52"/>
        <v>0</v>
      </c>
      <c r="E182" s="169"/>
      <c r="F182" s="152">
        <f t="shared" si="53"/>
        <v>0</v>
      </c>
      <c r="G182" s="51">
        <v>0</v>
      </c>
      <c r="H182" s="152">
        <f t="shared" si="54"/>
        <v>0</v>
      </c>
      <c r="I182" s="169"/>
      <c r="J182" s="152">
        <f t="shared" si="55"/>
        <v>0</v>
      </c>
      <c r="K182" s="51">
        <v>0</v>
      </c>
      <c r="L182" s="152">
        <f t="shared" si="56"/>
        <v>0</v>
      </c>
      <c r="M182" s="169"/>
      <c r="N182" s="152">
        <f t="shared" si="57"/>
        <v>0</v>
      </c>
      <c r="O182" s="51">
        <f t="shared" si="58"/>
        <v>0</v>
      </c>
      <c r="P182" s="51">
        <v>0</v>
      </c>
      <c r="Q182" s="158">
        <f t="shared" si="59"/>
        <v>0</v>
      </c>
      <c r="R182" s="51">
        <v>0</v>
      </c>
      <c r="S182" s="158">
        <f t="shared" si="60"/>
        <v>0</v>
      </c>
      <c r="T182" s="51">
        <v>0</v>
      </c>
      <c r="U182" s="158">
        <f t="shared" si="61"/>
        <v>0</v>
      </c>
      <c r="V182" s="51">
        <v>0</v>
      </c>
      <c r="W182" s="51">
        <v>0</v>
      </c>
      <c r="X182" s="51">
        <f t="shared" si="62"/>
        <v>0</v>
      </c>
      <c r="Y182" s="51">
        <f t="shared" si="63"/>
        <v>0</v>
      </c>
      <c r="Z182" s="51">
        <f t="shared" si="64"/>
        <v>0</v>
      </c>
    </row>
    <row r="183" spans="1:26" x14ac:dyDescent="0.2">
      <c r="A183" s="114">
        <v>26</v>
      </c>
      <c r="B183" s="114" t="s">
        <v>282</v>
      </c>
      <c r="C183" s="43">
        <v>114979</v>
      </c>
      <c r="D183" s="151">
        <f t="shared" si="52"/>
        <v>23.450744442178259</v>
      </c>
      <c r="F183" s="151">
        <f t="shared" si="53"/>
        <v>16.250621452355389</v>
      </c>
      <c r="G183" s="43">
        <v>1413327</v>
      </c>
      <c r="H183" s="151">
        <f t="shared" si="54"/>
        <v>288.25759738935346</v>
      </c>
      <c r="J183" s="151">
        <f t="shared" si="55"/>
        <v>942.41549245986073</v>
      </c>
      <c r="K183" s="43">
        <v>0</v>
      </c>
      <c r="L183" s="151">
        <f t="shared" si="56"/>
        <v>0</v>
      </c>
      <c r="N183" s="151">
        <f t="shared" si="57"/>
        <v>0</v>
      </c>
      <c r="O183" s="43">
        <f t="shared" si="58"/>
        <v>1528306</v>
      </c>
      <c r="P183" s="43">
        <v>10689</v>
      </c>
      <c r="Q183" s="160">
        <f t="shared" si="59"/>
        <v>0.69940182136299933</v>
      </c>
      <c r="R183" s="43">
        <v>0</v>
      </c>
      <c r="S183" s="160">
        <f t="shared" si="60"/>
        <v>0</v>
      </c>
      <c r="T183" s="43">
        <v>450087</v>
      </c>
      <c r="U183" s="160">
        <f t="shared" ref="U183:U195" si="65">IF($O183,T183/$O183*100,0)</f>
        <v>29.450057776387712</v>
      </c>
      <c r="V183" s="43">
        <v>784646</v>
      </c>
      <c r="W183" s="43">
        <v>4903</v>
      </c>
      <c r="X183" s="43">
        <f t="shared" si="62"/>
        <v>4903</v>
      </c>
      <c r="Y183" s="43">
        <f t="shared" si="63"/>
        <v>4903</v>
      </c>
      <c r="Z183" s="43">
        <f t="shared" si="64"/>
        <v>0</v>
      </c>
    </row>
    <row r="184" spans="1:26" x14ac:dyDescent="0.2">
      <c r="A184" s="117">
        <v>27</v>
      </c>
      <c r="B184" s="117" t="s">
        <v>283</v>
      </c>
      <c r="C184" s="51">
        <v>1533271</v>
      </c>
      <c r="D184" s="152">
        <f t="shared" si="52"/>
        <v>179.68721434431032</v>
      </c>
      <c r="E184" s="169"/>
      <c r="F184" s="152">
        <f t="shared" si="53"/>
        <v>124.51753535319321</v>
      </c>
      <c r="G184" s="51">
        <v>9000</v>
      </c>
      <c r="H184" s="152">
        <f t="shared" si="54"/>
        <v>1.0547287003398571</v>
      </c>
      <c r="I184" s="169"/>
      <c r="J184" s="152">
        <f t="shared" si="55"/>
        <v>3.448279166081218</v>
      </c>
      <c r="K184" s="51">
        <v>3627</v>
      </c>
      <c r="L184" s="152">
        <f t="shared" si="56"/>
        <v>0.42505566623696239</v>
      </c>
      <c r="M184" s="169"/>
      <c r="N184" s="152">
        <f t="shared" si="57"/>
        <v>6.459044963618858</v>
      </c>
      <c r="O184" s="51">
        <f t="shared" si="58"/>
        <v>1545898</v>
      </c>
      <c r="P184" s="51">
        <v>4500</v>
      </c>
      <c r="Q184" s="158">
        <f t="shared" si="59"/>
        <v>0.29109294403641117</v>
      </c>
      <c r="R184" s="51">
        <v>217583</v>
      </c>
      <c r="S184" s="158">
        <f t="shared" si="60"/>
        <v>14.074861342727656</v>
      </c>
      <c r="T184" s="51">
        <v>0</v>
      </c>
      <c r="U184" s="158">
        <f t="shared" si="65"/>
        <v>0</v>
      </c>
      <c r="V184" s="51">
        <v>0</v>
      </c>
      <c r="W184" s="51">
        <v>8533</v>
      </c>
      <c r="X184" s="51">
        <f t="shared" si="62"/>
        <v>8533</v>
      </c>
      <c r="Y184" s="51">
        <f t="shared" si="63"/>
        <v>8533</v>
      </c>
      <c r="Z184" s="51">
        <f t="shared" si="64"/>
        <v>8533</v>
      </c>
    </row>
    <row r="185" spans="1:26" x14ac:dyDescent="0.2">
      <c r="A185" s="114">
        <v>28</v>
      </c>
      <c r="B185" s="114" t="s">
        <v>284</v>
      </c>
      <c r="C185" s="43">
        <v>1219154</v>
      </c>
      <c r="D185" s="151">
        <f t="shared" si="52"/>
        <v>153.0446899322119</v>
      </c>
      <c r="F185" s="151">
        <f t="shared" si="53"/>
        <v>106.05511170503661</v>
      </c>
      <c r="G185" s="43">
        <v>51440</v>
      </c>
      <c r="H185" s="151">
        <f t="shared" si="54"/>
        <v>6.4574441375847353</v>
      </c>
      <c r="J185" s="151">
        <f t="shared" si="55"/>
        <v>21.11165656020529</v>
      </c>
      <c r="K185" s="43">
        <v>195437</v>
      </c>
      <c r="L185" s="151">
        <f t="shared" si="56"/>
        <v>24.533894049711272</v>
      </c>
      <c r="N185" s="151">
        <f t="shared" si="57"/>
        <v>372.81122776846837</v>
      </c>
      <c r="O185" s="43">
        <f t="shared" si="58"/>
        <v>1466031</v>
      </c>
      <c r="P185" s="43">
        <v>45860</v>
      </c>
      <c r="Q185" s="160">
        <f t="shared" si="59"/>
        <v>3.1281739608507593</v>
      </c>
      <c r="R185" s="43">
        <v>298</v>
      </c>
      <c r="S185" s="160">
        <f t="shared" si="60"/>
        <v>2.0326991721184615E-2</v>
      </c>
      <c r="T185" s="43">
        <v>0</v>
      </c>
      <c r="U185" s="160">
        <f t="shared" si="65"/>
        <v>0</v>
      </c>
      <c r="V185" s="43">
        <v>20946</v>
      </c>
      <c r="W185" s="43">
        <v>7966</v>
      </c>
      <c r="X185" s="43">
        <f t="shared" si="62"/>
        <v>7966</v>
      </c>
      <c r="Y185" s="43">
        <f t="shared" si="63"/>
        <v>7966</v>
      </c>
      <c r="Z185" s="43">
        <f t="shared" si="64"/>
        <v>7966</v>
      </c>
    </row>
    <row r="186" spans="1:26" x14ac:dyDescent="0.2">
      <c r="A186" s="117">
        <v>29</v>
      </c>
      <c r="B186" s="117" t="s">
        <v>285</v>
      </c>
      <c r="C186" s="51">
        <v>519316</v>
      </c>
      <c r="D186" s="152">
        <f t="shared" si="52"/>
        <v>110.72835820895523</v>
      </c>
      <c r="E186" s="169"/>
      <c r="F186" s="152">
        <f t="shared" si="53"/>
        <v>76.731237156725399</v>
      </c>
      <c r="G186" s="51">
        <v>0</v>
      </c>
      <c r="H186" s="152">
        <f t="shared" si="54"/>
        <v>0</v>
      </c>
      <c r="I186" s="169"/>
      <c r="J186" s="152">
        <f t="shared" si="55"/>
        <v>0</v>
      </c>
      <c r="K186" s="51">
        <v>16933</v>
      </c>
      <c r="L186" s="152">
        <f t="shared" si="56"/>
        <v>3.6104477611940298</v>
      </c>
      <c r="M186" s="169"/>
      <c r="N186" s="152">
        <f t="shared" si="57"/>
        <v>54.863506784423599</v>
      </c>
      <c r="O186" s="51">
        <f t="shared" si="58"/>
        <v>536249</v>
      </c>
      <c r="P186" s="51">
        <v>4500</v>
      </c>
      <c r="Q186" s="158">
        <f t="shared" si="59"/>
        <v>0.83916240403245512</v>
      </c>
      <c r="R186" s="51">
        <v>0</v>
      </c>
      <c r="S186" s="158">
        <f t="shared" si="60"/>
        <v>0</v>
      </c>
      <c r="T186" s="51">
        <v>0</v>
      </c>
      <c r="U186" s="158">
        <f t="shared" si="65"/>
        <v>0</v>
      </c>
      <c r="V186" s="51">
        <v>0</v>
      </c>
      <c r="W186" s="51">
        <v>4690</v>
      </c>
      <c r="X186" s="51">
        <f t="shared" si="62"/>
        <v>4690</v>
      </c>
      <c r="Y186" s="51">
        <f t="shared" si="63"/>
        <v>0</v>
      </c>
      <c r="Z186" s="51">
        <f t="shared" si="64"/>
        <v>4690</v>
      </c>
    </row>
    <row r="187" spans="1:26" x14ac:dyDescent="0.2">
      <c r="A187" s="114">
        <v>30</v>
      </c>
      <c r="B187" s="114" t="s">
        <v>286</v>
      </c>
      <c r="C187" s="43">
        <v>248194</v>
      </c>
      <c r="D187" s="151">
        <f t="shared" si="52"/>
        <v>35.04080192009036</v>
      </c>
      <c r="F187" s="151">
        <f t="shared" si="53"/>
        <v>24.282163357090575</v>
      </c>
      <c r="G187" s="43">
        <v>15000</v>
      </c>
      <c r="H187" s="151">
        <f t="shared" si="54"/>
        <v>2.1177467174925879</v>
      </c>
      <c r="J187" s="151">
        <f t="shared" si="55"/>
        <v>6.9236590249355343</v>
      </c>
      <c r="K187" s="43">
        <v>18000</v>
      </c>
      <c r="L187" s="151">
        <f t="shared" si="56"/>
        <v>2.5412960609911055</v>
      </c>
      <c r="N187" s="151">
        <f t="shared" si="57"/>
        <v>38.616931446005665</v>
      </c>
      <c r="O187" s="43">
        <f t="shared" si="58"/>
        <v>281194</v>
      </c>
      <c r="P187" s="43">
        <v>4500</v>
      </c>
      <c r="Q187" s="160">
        <f t="shared" si="59"/>
        <v>1.6003186412227859</v>
      </c>
      <c r="R187" s="43">
        <v>0</v>
      </c>
      <c r="S187" s="160">
        <f t="shared" si="60"/>
        <v>0</v>
      </c>
      <c r="T187" s="43">
        <v>0</v>
      </c>
      <c r="U187" s="160">
        <f t="shared" si="65"/>
        <v>0</v>
      </c>
      <c r="V187" s="43">
        <v>49094</v>
      </c>
      <c r="W187" s="43">
        <v>7083</v>
      </c>
      <c r="X187" s="43">
        <f t="shared" si="62"/>
        <v>7083</v>
      </c>
      <c r="Y187" s="43">
        <f t="shared" si="63"/>
        <v>7083</v>
      </c>
      <c r="Z187" s="43">
        <f t="shared" si="64"/>
        <v>7083</v>
      </c>
    </row>
    <row r="188" spans="1:26" x14ac:dyDescent="0.2">
      <c r="A188" s="117">
        <v>31</v>
      </c>
      <c r="B188" s="117" t="s">
        <v>223</v>
      </c>
      <c r="C188" s="51">
        <v>356792</v>
      </c>
      <c r="D188" s="152">
        <f t="shared" si="52"/>
        <v>79.534551939366921</v>
      </c>
      <c r="E188" s="169"/>
      <c r="F188" s="152">
        <f t="shared" si="53"/>
        <v>55.114919662196257</v>
      </c>
      <c r="G188" s="51">
        <v>0</v>
      </c>
      <c r="H188" s="152">
        <f t="shared" si="54"/>
        <v>0</v>
      </c>
      <c r="I188" s="169"/>
      <c r="J188" s="152">
        <f t="shared" si="55"/>
        <v>0</v>
      </c>
      <c r="K188" s="51">
        <v>0</v>
      </c>
      <c r="L188" s="152">
        <f t="shared" si="56"/>
        <v>0</v>
      </c>
      <c r="M188" s="169"/>
      <c r="N188" s="152">
        <f t="shared" si="57"/>
        <v>0</v>
      </c>
      <c r="O188" s="51">
        <f t="shared" si="58"/>
        <v>356792</v>
      </c>
      <c r="P188" s="51">
        <v>0</v>
      </c>
      <c r="Q188" s="158">
        <f t="shared" si="59"/>
        <v>0</v>
      </c>
      <c r="R188" s="51">
        <v>0</v>
      </c>
      <c r="S188" s="158">
        <f t="shared" si="60"/>
        <v>0</v>
      </c>
      <c r="T188" s="51">
        <v>156700</v>
      </c>
      <c r="U188" s="158">
        <f t="shared" si="65"/>
        <v>43.919146169196623</v>
      </c>
      <c r="V188" s="51">
        <v>57965</v>
      </c>
      <c r="W188" s="51">
        <v>4486</v>
      </c>
      <c r="X188" s="51">
        <f t="shared" si="62"/>
        <v>4486</v>
      </c>
      <c r="Y188" s="51">
        <f t="shared" si="63"/>
        <v>0</v>
      </c>
      <c r="Z188" s="51">
        <f t="shared" si="64"/>
        <v>0</v>
      </c>
    </row>
    <row r="189" spans="1:26" x14ac:dyDescent="0.2">
      <c r="A189" s="114">
        <v>32</v>
      </c>
      <c r="B189" s="114" t="s">
        <v>287</v>
      </c>
      <c r="C189" s="43">
        <v>5150395</v>
      </c>
      <c r="D189" s="151">
        <f t="shared" si="52"/>
        <v>312.65677168700296</v>
      </c>
      <c r="F189" s="151">
        <f t="shared" si="53"/>
        <v>216.66121746065335</v>
      </c>
      <c r="G189" s="43">
        <v>31288</v>
      </c>
      <c r="H189" s="151">
        <f t="shared" si="54"/>
        <v>1.8993504522552054</v>
      </c>
      <c r="J189" s="151">
        <f t="shared" si="55"/>
        <v>6.209644803908505</v>
      </c>
      <c r="K189" s="43">
        <v>0</v>
      </c>
      <c r="L189" s="151">
        <f t="shared" si="56"/>
        <v>0</v>
      </c>
      <c r="N189" s="151">
        <f t="shared" si="57"/>
        <v>0</v>
      </c>
      <c r="O189" s="43">
        <f t="shared" si="58"/>
        <v>5181683</v>
      </c>
      <c r="P189" s="43">
        <v>0</v>
      </c>
      <c r="Q189" s="160">
        <f t="shared" si="59"/>
        <v>0</v>
      </c>
      <c r="R189" s="43">
        <v>277352</v>
      </c>
      <c r="S189" s="160">
        <f t="shared" si="60"/>
        <v>5.3525466532784813</v>
      </c>
      <c r="T189" s="43">
        <v>0</v>
      </c>
      <c r="U189" s="160">
        <f t="shared" ref="U189:U194" si="66">IF($O189,T189/$O189*100,0)</f>
        <v>0</v>
      </c>
      <c r="V189" s="43">
        <v>1315882</v>
      </c>
      <c r="W189" s="43">
        <v>16473</v>
      </c>
      <c r="X189" s="43">
        <f t="shared" si="62"/>
        <v>16473</v>
      </c>
      <c r="Y189" s="43">
        <f t="shared" si="63"/>
        <v>16473</v>
      </c>
      <c r="Z189" s="43">
        <f t="shared" si="64"/>
        <v>0</v>
      </c>
    </row>
    <row r="190" spans="1:26" x14ac:dyDescent="0.2">
      <c r="A190" s="117">
        <v>33</v>
      </c>
      <c r="B190" s="117" t="s">
        <v>288</v>
      </c>
      <c r="C190" s="51">
        <v>0</v>
      </c>
      <c r="D190" s="152">
        <f t="shared" si="52"/>
        <v>0</v>
      </c>
      <c r="E190" s="169"/>
      <c r="F190" s="152">
        <f t="shared" si="53"/>
        <v>0</v>
      </c>
      <c r="G190" s="51">
        <v>0</v>
      </c>
      <c r="H190" s="152">
        <f t="shared" si="54"/>
        <v>0</v>
      </c>
      <c r="I190" s="169"/>
      <c r="J190" s="152">
        <f t="shared" si="55"/>
        <v>0</v>
      </c>
      <c r="K190" s="51">
        <v>0</v>
      </c>
      <c r="L190" s="152">
        <f t="shared" si="56"/>
        <v>0</v>
      </c>
      <c r="M190" s="169"/>
      <c r="N190" s="152">
        <f t="shared" si="57"/>
        <v>0</v>
      </c>
      <c r="O190" s="51">
        <f t="shared" si="58"/>
        <v>0</v>
      </c>
      <c r="P190" s="51">
        <v>0</v>
      </c>
      <c r="Q190" s="158">
        <f t="shared" si="59"/>
        <v>0</v>
      </c>
      <c r="R190" s="51">
        <v>0</v>
      </c>
      <c r="S190" s="158">
        <f t="shared" si="60"/>
        <v>0</v>
      </c>
      <c r="T190" s="51">
        <v>0</v>
      </c>
      <c r="U190" s="158">
        <f t="shared" si="66"/>
        <v>0</v>
      </c>
      <c r="V190" s="51">
        <v>0</v>
      </c>
      <c r="W190" s="51">
        <v>0</v>
      </c>
      <c r="X190" s="51">
        <f t="shared" si="62"/>
        <v>0</v>
      </c>
      <c r="Y190" s="51">
        <f t="shared" si="63"/>
        <v>0</v>
      </c>
      <c r="Z190" s="51">
        <f t="shared" si="64"/>
        <v>0</v>
      </c>
    </row>
    <row r="191" spans="1:26" x14ac:dyDescent="0.2">
      <c r="A191" s="114">
        <v>34</v>
      </c>
      <c r="B191" s="114" t="s">
        <v>289</v>
      </c>
      <c r="C191" s="43">
        <v>2684171</v>
      </c>
      <c r="D191" s="151">
        <f t="shared" si="52"/>
        <v>266.89579397434625</v>
      </c>
      <c r="F191" s="151">
        <f t="shared" si="53"/>
        <v>184.9503125922968</v>
      </c>
      <c r="G191" s="43">
        <v>97638</v>
      </c>
      <c r="H191" s="151">
        <f t="shared" si="54"/>
        <v>9.7084617679228398</v>
      </c>
      <c r="J191" s="151">
        <f t="shared" si="55"/>
        <v>31.74037687439165</v>
      </c>
      <c r="K191" s="43">
        <v>0</v>
      </c>
      <c r="L191" s="151">
        <f t="shared" si="56"/>
        <v>0</v>
      </c>
      <c r="N191" s="151">
        <f t="shared" si="57"/>
        <v>0</v>
      </c>
      <c r="O191" s="43">
        <f t="shared" si="58"/>
        <v>2781809</v>
      </c>
      <c r="P191" s="43">
        <v>0</v>
      </c>
      <c r="Q191" s="160">
        <f t="shared" si="59"/>
        <v>0</v>
      </c>
      <c r="R191" s="43">
        <v>4500</v>
      </c>
      <c r="S191" s="160">
        <f t="shared" si="60"/>
        <v>0.16176523981337323</v>
      </c>
      <c r="T191" s="43">
        <v>0</v>
      </c>
      <c r="U191" s="160">
        <f t="shared" si="66"/>
        <v>0</v>
      </c>
      <c r="V191" s="43">
        <v>1019342</v>
      </c>
      <c r="W191" s="43">
        <v>10057</v>
      </c>
      <c r="X191" s="43">
        <f t="shared" si="62"/>
        <v>10057</v>
      </c>
      <c r="Y191" s="43">
        <f t="shared" si="63"/>
        <v>10057</v>
      </c>
      <c r="Z191" s="43">
        <f t="shared" si="64"/>
        <v>0</v>
      </c>
    </row>
    <row r="192" spans="1:26" x14ac:dyDescent="0.2">
      <c r="A192" s="117">
        <v>35</v>
      </c>
      <c r="B192" s="117" t="s">
        <v>290</v>
      </c>
      <c r="C192" s="51">
        <v>114714</v>
      </c>
      <c r="D192" s="152">
        <f t="shared" si="52"/>
        <v>33.601054481546576</v>
      </c>
      <c r="E192" s="169"/>
      <c r="F192" s="152">
        <f t="shared" si="53"/>
        <v>23.284464087096733</v>
      </c>
      <c r="G192" s="51">
        <v>2860</v>
      </c>
      <c r="H192" s="152">
        <f t="shared" si="54"/>
        <v>0.83772700644405385</v>
      </c>
      <c r="I192" s="169"/>
      <c r="J192" s="152">
        <f t="shared" si="55"/>
        <v>2.7388242893682597</v>
      </c>
      <c r="K192" s="51">
        <v>11282</v>
      </c>
      <c r="L192" s="152">
        <f t="shared" si="56"/>
        <v>3.3046280023432923</v>
      </c>
      <c r="M192" s="169"/>
      <c r="N192" s="152">
        <f t="shared" si="57"/>
        <v>50.216342353779851</v>
      </c>
      <c r="O192" s="51">
        <f t="shared" si="58"/>
        <v>128856</v>
      </c>
      <c r="P192" s="51">
        <v>4500</v>
      </c>
      <c r="Q192" s="158">
        <f t="shared" si="59"/>
        <v>3.4922704414229835</v>
      </c>
      <c r="R192" s="51">
        <v>0</v>
      </c>
      <c r="S192" s="158">
        <f t="shared" si="60"/>
        <v>0</v>
      </c>
      <c r="T192" s="51">
        <v>0</v>
      </c>
      <c r="U192" s="158">
        <f t="shared" si="66"/>
        <v>0</v>
      </c>
      <c r="V192" s="51">
        <v>0</v>
      </c>
      <c r="W192" s="51">
        <v>3414</v>
      </c>
      <c r="X192" s="51">
        <f t="shared" si="62"/>
        <v>3414</v>
      </c>
      <c r="Y192" s="51">
        <f t="shared" si="63"/>
        <v>3414</v>
      </c>
      <c r="Z192" s="51">
        <f t="shared" si="64"/>
        <v>3414</v>
      </c>
    </row>
    <row r="193" spans="1:26" x14ac:dyDescent="0.2">
      <c r="A193" s="114">
        <v>36</v>
      </c>
      <c r="B193" s="114" t="s">
        <v>231</v>
      </c>
      <c r="C193" s="43">
        <v>399753</v>
      </c>
      <c r="D193" s="151">
        <f t="shared" si="52"/>
        <v>134.55166610568833</v>
      </c>
      <c r="F193" s="151">
        <f t="shared" si="53"/>
        <v>93.240033256025598</v>
      </c>
      <c r="G193" s="43">
        <v>20000</v>
      </c>
      <c r="H193" s="151">
        <f t="shared" si="54"/>
        <v>6.7317401548300237</v>
      </c>
      <c r="J193" s="151">
        <f t="shared" si="55"/>
        <v>22.008426735607937</v>
      </c>
      <c r="K193" s="43">
        <v>14856</v>
      </c>
      <c r="L193" s="151">
        <f t="shared" si="56"/>
        <v>5.0003365870077419</v>
      </c>
      <c r="N193" s="151">
        <f t="shared" si="57"/>
        <v>75.983927316254452</v>
      </c>
      <c r="O193" s="43">
        <f t="shared" si="58"/>
        <v>434609</v>
      </c>
      <c r="P193" s="43">
        <v>7610</v>
      </c>
      <c r="Q193" s="160">
        <f t="shared" si="59"/>
        <v>1.7509991739701665</v>
      </c>
      <c r="R193" s="43">
        <v>33800</v>
      </c>
      <c r="S193" s="160">
        <f t="shared" si="60"/>
        <v>7.777105398185495</v>
      </c>
      <c r="T193" s="43">
        <v>0</v>
      </c>
      <c r="U193" s="160">
        <f t="shared" si="66"/>
        <v>0</v>
      </c>
      <c r="V193" s="43">
        <v>49565</v>
      </c>
      <c r="W193" s="43">
        <v>2971</v>
      </c>
      <c r="X193" s="43">
        <f t="shared" si="62"/>
        <v>2971</v>
      </c>
      <c r="Y193" s="43">
        <f t="shared" si="63"/>
        <v>2971</v>
      </c>
      <c r="Z193" s="43">
        <f t="shared" si="64"/>
        <v>2971</v>
      </c>
    </row>
    <row r="194" spans="1:26" x14ac:dyDescent="0.2">
      <c r="A194" s="117">
        <v>37</v>
      </c>
      <c r="B194" s="117" t="s">
        <v>291</v>
      </c>
      <c r="C194" s="51">
        <v>360334</v>
      </c>
      <c r="D194" s="152">
        <f t="shared" si="52"/>
        <v>62.051661787497849</v>
      </c>
      <c r="E194" s="169"/>
      <c r="F194" s="152">
        <f t="shared" si="53"/>
        <v>42.999831782932901</v>
      </c>
      <c r="G194" s="51">
        <v>0</v>
      </c>
      <c r="H194" s="152">
        <f t="shared" si="54"/>
        <v>0</v>
      </c>
      <c r="I194" s="169"/>
      <c r="J194" s="152">
        <f t="shared" si="55"/>
        <v>0</v>
      </c>
      <c r="K194" s="51">
        <v>0</v>
      </c>
      <c r="L194" s="152">
        <f t="shared" si="56"/>
        <v>0</v>
      </c>
      <c r="M194" s="169"/>
      <c r="N194" s="152">
        <f t="shared" si="57"/>
        <v>0</v>
      </c>
      <c r="O194" s="51">
        <f t="shared" si="58"/>
        <v>360334</v>
      </c>
      <c r="P194" s="51">
        <v>0</v>
      </c>
      <c r="Q194" s="158">
        <f t="shared" si="59"/>
        <v>0</v>
      </c>
      <c r="R194" s="51">
        <v>65</v>
      </c>
      <c r="S194" s="158">
        <f t="shared" si="60"/>
        <v>1.8038819539649326E-2</v>
      </c>
      <c r="T194" s="51">
        <v>0</v>
      </c>
      <c r="U194" s="158">
        <f t="shared" si="66"/>
        <v>0</v>
      </c>
      <c r="V194" s="51">
        <v>103583</v>
      </c>
      <c r="W194" s="51">
        <v>5807</v>
      </c>
      <c r="X194" s="51">
        <f t="shared" si="62"/>
        <v>5807</v>
      </c>
      <c r="Y194" s="51">
        <f t="shared" si="63"/>
        <v>0</v>
      </c>
      <c r="Z194" s="51">
        <f t="shared" si="64"/>
        <v>0</v>
      </c>
    </row>
    <row r="195" spans="1:26" x14ac:dyDescent="0.2">
      <c r="A195" s="114">
        <v>38</v>
      </c>
      <c r="B195" s="114" t="s">
        <v>292</v>
      </c>
      <c r="C195" s="110">
        <v>1993495</v>
      </c>
      <c r="D195" s="151">
        <f t="shared" si="52"/>
        <v>241.19721718088323</v>
      </c>
      <c r="F195" s="151">
        <f t="shared" si="53"/>
        <v>167.14201467814917</v>
      </c>
      <c r="G195" s="110">
        <v>1047093</v>
      </c>
      <c r="H195" s="151">
        <f t="shared" si="54"/>
        <v>126.69001814882033</v>
      </c>
      <c r="J195" s="151">
        <f t="shared" si="55"/>
        <v>414.19423780945914</v>
      </c>
      <c r="K195" s="110">
        <v>0</v>
      </c>
      <c r="L195" s="151">
        <f t="shared" si="56"/>
        <v>0</v>
      </c>
      <c r="N195" s="151">
        <f t="shared" si="57"/>
        <v>0</v>
      </c>
      <c r="O195" s="110">
        <f t="shared" si="58"/>
        <v>3040588</v>
      </c>
      <c r="P195" s="110">
        <v>4500</v>
      </c>
      <c r="Q195" s="160">
        <f t="shared" si="59"/>
        <v>0.14799768992050222</v>
      </c>
      <c r="R195" s="110">
        <v>0</v>
      </c>
      <c r="S195" s="160">
        <f t="shared" si="60"/>
        <v>0</v>
      </c>
      <c r="T195" s="110">
        <v>0</v>
      </c>
      <c r="U195" s="160">
        <f t="shared" si="65"/>
        <v>0</v>
      </c>
      <c r="V195" s="110">
        <v>1042870</v>
      </c>
      <c r="W195" s="110">
        <v>8265</v>
      </c>
      <c r="X195" s="110">
        <f t="shared" si="62"/>
        <v>8265</v>
      </c>
      <c r="Y195" s="110">
        <f t="shared" si="63"/>
        <v>8265</v>
      </c>
      <c r="Z195" s="110">
        <f t="shared" si="64"/>
        <v>0</v>
      </c>
    </row>
    <row r="196" spans="1:26" ht="13.5" thickBot="1" x14ac:dyDescent="0.25">
      <c r="A196" s="129">
        <f>A195</f>
        <v>38</v>
      </c>
      <c r="B196" s="229" t="s">
        <v>255</v>
      </c>
      <c r="C196" s="153">
        <f>SUM(C158:C195)</f>
        <v>51123554</v>
      </c>
      <c r="D196" s="154">
        <f>IF(C196=0,0,IF(ISNONTEXT(E$196),C196/$W196,C196/X196))</f>
        <v>144.30675473508904</v>
      </c>
      <c r="E196" s="170"/>
      <c r="F196" s="155">
        <f t="shared" si="53"/>
        <v>100</v>
      </c>
      <c r="G196" s="153">
        <f>SUM(G158:G195)</f>
        <v>3136738</v>
      </c>
      <c r="H196" s="154">
        <f>IF(G196=0,0,IF(ISNONTEXT(I$196),G196/$W196,G196/Y196))</f>
        <v>30.587103002408558</v>
      </c>
      <c r="I196" s="170" t="s">
        <v>352</v>
      </c>
      <c r="J196" s="155">
        <f t="shared" si="55"/>
        <v>100</v>
      </c>
      <c r="K196" s="153">
        <f>SUM(K158:K195)</f>
        <v>1069127</v>
      </c>
      <c r="L196" s="154">
        <f>IF($K196=0,0,IF(ISNONTEXT($M196),K196/$W196,K196/Z196))</f>
        <v>6.5807819674754713</v>
      </c>
      <c r="M196" s="170" t="s">
        <v>352</v>
      </c>
      <c r="N196" s="155">
        <f t="shared" si="57"/>
        <v>100</v>
      </c>
      <c r="O196" s="153">
        <f>SUM(O158:O195)</f>
        <v>55329419</v>
      </c>
      <c r="P196" s="153">
        <f>SUM(P158:P195)</f>
        <v>611161</v>
      </c>
      <c r="Q196" s="155">
        <f t="shared" si="59"/>
        <v>1.1045859708015369</v>
      </c>
      <c r="R196" s="153">
        <f>SUM(R158:R195)</f>
        <v>1086911</v>
      </c>
      <c r="S196" s="155">
        <f t="shared" si="60"/>
        <v>1.9644359540446286</v>
      </c>
      <c r="T196" s="153">
        <f>SUM(T158:T195)</f>
        <v>1170389</v>
      </c>
      <c r="U196" s="155">
        <f>IF($O196,T196/$O196*100,0)</f>
        <v>2.1153104824758779</v>
      </c>
      <c r="V196" s="153">
        <f>SUM(V158:V195)</f>
        <v>18389339</v>
      </c>
      <c r="W196" s="156">
        <f>SUM(W158:W195)</f>
        <v>354270</v>
      </c>
      <c r="X196" s="156">
        <f>SUM(X158:X195)</f>
        <v>339259</v>
      </c>
      <c r="Y196" s="156">
        <f>SUM(Y158:Y195)</f>
        <v>102551</v>
      </c>
      <c r="Z196" s="156">
        <f>SUM(Z158:Z195)</f>
        <v>162462</v>
      </c>
    </row>
    <row r="197" spans="1:26" x14ac:dyDescent="0.2">
      <c r="D197" s="97"/>
      <c r="H197" s="97"/>
      <c r="L197" s="97"/>
    </row>
    <row r="198" spans="1:26" s="83" customFormat="1" ht="13.5" thickBot="1" x14ac:dyDescent="0.25">
      <c r="A198" s="208">
        <f>(A45+A149+A196)</f>
        <v>171</v>
      </c>
      <c r="B198" s="209" t="s">
        <v>293</v>
      </c>
      <c r="C198" s="210">
        <f>(C45+C149+C196)</f>
        <v>810612476</v>
      </c>
      <c r="D198" s="211">
        <f>IF(C198=0,0,IF(ISNONTEXT(E$198),C198/$W198,C198/X198))</f>
        <v>93.942949021494826</v>
      </c>
      <c r="E198" s="228"/>
      <c r="F198" s="213"/>
      <c r="G198" s="210">
        <f>(G45+G149+G196)</f>
        <v>97651877</v>
      </c>
      <c r="H198" s="211">
        <f>IF(G198=0,0,IF(ISNONTEXT($I198),G198/$W198,G198/Y198))</f>
        <v>15.391324913056053</v>
      </c>
      <c r="I198" s="228" t="s">
        <v>352</v>
      </c>
      <c r="J198" s="213"/>
      <c r="K198" s="210">
        <f>(K45+K149+K196)</f>
        <v>336631218</v>
      </c>
      <c r="L198" s="211">
        <f>IF($K198=0,0,IF(ISNONTEXT($M198),K198/$W198,K198/$Z198))</f>
        <v>39.012635862290516</v>
      </c>
      <c r="M198" s="220"/>
      <c r="N198" s="213"/>
      <c r="O198" s="210">
        <f>(O45+O149+O196)</f>
        <v>1244895571</v>
      </c>
      <c r="P198" s="210">
        <f>(P45+P149+P196)</f>
        <v>25116734</v>
      </c>
      <c r="Q198" s="213">
        <f>IF($O198,P198/$O198*100,0)</f>
        <v>2.0175775852286328</v>
      </c>
      <c r="R198" s="210">
        <f>(R45+R149+R196)</f>
        <v>7412738</v>
      </c>
      <c r="S198" s="213">
        <f>IF($O198,R198/$O198*100,0)</f>
        <v>0.59545058820038166</v>
      </c>
      <c r="T198" s="210">
        <f>(T45+T149+T196)</f>
        <v>10390943</v>
      </c>
      <c r="U198" s="213">
        <f>IF($O198,T198/$O198*100,0)</f>
        <v>0.83468390779582913</v>
      </c>
      <c r="V198" s="210">
        <f>(V45+V149+V196)</f>
        <v>229082853</v>
      </c>
      <c r="W198" s="100">
        <f>(W45+W149+W196)</f>
        <v>8628774</v>
      </c>
      <c r="X198" s="100">
        <f>(X45+X149+X196)</f>
        <v>8572323</v>
      </c>
      <c r="Y198" s="100">
        <f>(Y45+Y149+Y196)</f>
        <v>6344605</v>
      </c>
      <c r="Z198" s="100">
        <f>(Z45+Z149+Z196)</f>
        <v>8425008</v>
      </c>
    </row>
    <row r="199" spans="1:26" ht="14.25" thickTop="1" thickBot="1" x14ac:dyDescent="0.25"/>
    <row r="200" spans="1:26" x14ac:dyDescent="0.2">
      <c r="A200" s="223" t="s">
        <v>501</v>
      </c>
      <c r="B200" s="335"/>
      <c r="C200" s="335"/>
      <c r="D200" s="335"/>
      <c r="E200" s="335"/>
      <c r="F200" s="335"/>
      <c r="G200" s="335"/>
      <c r="H200" s="335"/>
      <c r="I200" s="335"/>
      <c r="J200" s="335"/>
      <c r="K200" s="335"/>
      <c r="L200" s="335"/>
      <c r="M200" s="335"/>
      <c r="N200" s="336"/>
      <c r="U200" s="168"/>
      <c r="Y200" s="168"/>
    </row>
    <row r="201" spans="1:26" ht="29.25" customHeight="1" thickBot="1" x14ac:dyDescent="0.25">
      <c r="A201" s="410" t="s">
        <v>502</v>
      </c>
      <c r="B201" s="411"/>
      <c r="C201" s="411"/>
      <c r="D201" s="411"/>
      <c r="E201" s="411"/>
      <c r="F201" s="411"/>
      <c r="G201" s="411"/>
      <c r="H201" s="411"/>
      <c r="I201" s="411"/>
      <c r="J201" s="411"/>
      <c r="K201" s="411"/>
      <c r="L201" s="411"/>
      <c r="M201" s="411"/>
      <c r="N201" s="412"/>
      <c r="U201" s="168"/>
      <c r="Y201" s="168"/>
    </row>
    <row r="213" spans="1:1" x14ac:dyDescent="0.2">
      <c r="A213" s="99"/>
    </row>
  </sheetData>
  <mergeCells count="4">
    <mergeCell ref="A201:N201"/>
    <mergeCell ref="P156:V156"/>
    <mergeCell ref="P5:V5"/>
    <mergeCell ref="P52:V52"/>
  </mergeCells>
  <printOptions gridLinesSet="0"/>
  <pageMargins left="3.75" right="0.25" top="0.5" bottom="0.25" header="0" footer="0"/>
  <pageSetup paperSize="17" pageOrder="overThenDown"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D6F07-C48E-4BC8-AA11-B15B84B379D7}">
  <sheetPr transitionEvaluation="1"/>
  <dimension ref="A1:Z212"/>
  <sheetViews>
    <sheetView showGridLines="0" zoomScaleNormal="100" workbookViewId="0">
      <pane xSplit="2" ySplit="6" topLeftCell="C7" activePane="bottomRight" state="frozen"/>
      <selection pane="topRight"/>
      <selection pane="bottomLeft"/>
      <selection pane="bottomRight"/>
    </sheetView>
  </sheetViews>
  <sheetFormatPr defaultColWidth="12.7109375" defaultRowHeight="12.75" x14ac:dyDescent="0.2"/>
  <cols>
    <col min="1" max="1" width="6.7109375" style="70" customWidth="1"/>
    <col min="2" max="2" width="19.5703125" style="70" customWidth="1"/>
    <col min="3" max="3" width="14.42578125" style="70" customWidth="1"/>
    <col min="4" max="4" width="12.7109375" style="70" customWidth="1"/>
    <col min="5" max="5" width="3.7109375" style="168" customWidth="1"/>
    <col min="6" max="6" width="12.7109375" style="70" customWidth="1"/>
    <col min="7" max="7" width="14.42578125" style="70" customWidth="1"/>
    <col min="8" max="8" width="12.7109375" style="70" customWidth="1"/>
    <col min="9" max="9" width="3.7109375" style="168" customWidth="1"/>
    <col min="10" max="10" width="12.7109375" style="70" customWidth="1"/>
    <col min="11" max="11" width="14.42578125" style="70" customWidth="1"/>
    <col min="12" max="12" width="12.7109375" style="70" customWidth="1"/>
    <col min="13" max="13" width="3.7109375" style="168" customWidth="1"/>
    <col min="14" max="14" width="12.7109375" style="70" customWidth="1"/>
    <col min="15" max="15" width="16.140625" style="70" customWidth="1"/>
    <col min="16" max="16" width="16.85546875" style="70" customWidth="1"/>
    <col min="17" max="17" width="12.7109375" style="70" customWidth="1"/>
    <col min="18" max="18" width="16" style="70" customWidth="1"/>
    <col min="19" max="19" width="12.7109375" style="70" customWidth="1"/>
    <col min="20" max="20" width="13.28515625" style="70" customWidth="1"/>
    <col min="21" max="21" width="12.7109375" style="70" customWidth="1"/>
    <col min="22" max="22" width="17.28515625" style="70" customWidth="1"/>
    <col min="23" max="23" width="19.140625" style="70" hidden="1" customWidth="1"/>
    <col min="24" max="26" width="12.140625" style="70" hidden="1" customWidth="1"/>
    <col min="27" max="16384" width="12.7109375" style="70"/>
  </cols>
  <sheetData>
    <row r="1" spans="1:26" s="349" customFormat="1" ht="15.75" x14ac:dyDescent="0.25">
      <c r="A1" s="319" t="s">
        <v>0</v>
      </c>
      <c r="B1" s="319"/>
      <c r="C1" s="319"/>
      <c r="D1" s="319"/>
      <c r="E1" s="319"/>
      <c r="F1" s="319"/>
      <c r="G1" s="319"/>
      <c r="H1" s="319"/>
      <c r="I1" s="319"/>
      <c r="J1" s="319"/>
      <c r="K1" s="319"/>
      <c r="L1" s="319"/>
      <c r="M1" s="319"/>
      <c r="N1" s="319"/>
      <c r="O1" s="319"/>
      <c r="P1" s="319"/>
      <c r="Q1" s="319"/>
      <c r="R1" s="319"/>
      <c r="S1" s="353"/>
    </row>
    <row r="2" spans="1:26" s="349" customFormat="1" ht="15.75" x14ac:dyDescent="0.25">
      <c r="A2" s="321" t="s">
        <v>376</v>
      </c>
      <c r="B2" s="321"/>
      <c r="C2" s="321"/>
      <c r="D2" s="321"/>
      <c r="E2" s="321"/>
      <c r="F2" s="321"/>
      <c r="G2" s="321"/>
      <c r="H2" s="321"/>
      <c r="I2" s="321"/>
      <c r="J2" s="321"/>
      <c r="K2" s="321"/>
      <c r="L2" s="321"/>
      <c r="M2" s="321"/>
      <c r="N2" s="321"/>
      <c r="O2" s="321"/>
      <c r="P2" s="321"/>
      <c r="Q2" s="321"/>
      <c r="R2" s="321"/>
      <c r="S2" s="353"/>
    </row>
    <row r="3" spans="1:26" s="349" customFormat="1" ht="15.75" x14ac:dyDescent="0.25">
      <c r="A3" s="321" t="s">
        <v>370</v>
      </c>
      <c r="B3" s="321"/>
      <c r="C3" s="321"/>
      <c r="D3" s="321"/>
      <c r="E3" s="321"/>
      <c r="F3" s="321"/>
      <c r="G3" s="321"/>
      <c r="H3" s="321"/>
      <c r="I3" s="321"/>
      <c r="J3" s="321"/>
      <c r="K3" s="321"/>
      <c r="L3" s="321"/>
      <c r="M3" s="321"/>
      <c r="N3" s="321"/>
      <c r="O3" s="321"/>
      <c r="P3" s="321"/>
      <c r="Q3" s="321"/>
      <c r="R3" s="321"/>
      <c r="S3" s="353"/>
    </row>
    <row r="4" spans="1:26" ht="15.75" thickBot="1" x14ac:dyDescent="0.25">
      <c r="A4" s="66"/>
      <c r="B4" s="66"/>
      <c r="C4" s="66"/>
      <c r="D4" s="66"/>
      <c r="E4" s="66"/>
      <c r="F4" s="66"/>
      <c r="G4" s="66"/>
      <c r="H4" s="66"/>
      <c r="I4" s="66"/>
      <c r="J4" s="66"/>
      <c r="K4" s="66"/>
      <c r="L4" s="66"/>
      <c r="M4" s="66"/>
      <c r="N4" s="66"/>
      <c r="O4" s="66"/>
      <c r="P4" s="66"/>
      <c r="Q4" s="66"/>
      <c r="R4" s="66"/>
      <c r="S4" s="94"/>
    </row>
    <row r="5" spans="1:26" ht="15" x14ac:dyDescent="0.2">
      <c r="N5" s="82"/>
      <c r="O5" s="82"/>
      <c r="P5" s="439" t="s">
        <v>346</v>
      </c>
      <c r="Q5" s="440"/>
      <c r="R5" s="440"/>
      <c r="S5" s="440"/>
      <c r="T5" s="440"/>
      <c r="U5" s="440"/>
      <c r="V5" s="441"/>
      <c r="W5"/>
    </row>
    <row r="6" spans="1:26" s="94" customFormat="1" ht="45" x14ac:dyDescent="0.25">
      <c r="A6" s="141" t="s">
        <v>1</v>
      </c>
      <c r="B6" s="217" t="s">
        <v>339</v>
      </c>
      <c r="C6" s="140" t="s">
        <v>361</v>
      </c>
      <c r="D6" s="140" t="s">
        <v>362</v>
      </c>
      <c r="E6" s="175"/>
      <c r="F6" s="140" t="s">
        <v>363</v>
      </c>
      <c r="G6" s="140" t="s">
        <v>347</v>
      </c>
      <c r="H6" s="140" t="s">
        <v>362</v>
      </c>
      <c r="I6" s="175"/>
      <c r="J6" s="140" t="s">
        <v>363</v>
      </c>
      <c r="K6" s="140" t="s">
        <v>348</v>
      </c>
      <c r="L6" s="140" t="s">
        <v>362</v>
      </c>
      <c r="M6" s="175"/>
      <c r="N6" s="140" t="s">
        <v>363</v>
      </c>
      <c r="O6" s="140" t="s">
        <v>255</v>
      </c>
      <c r="P6" s="140" t="s">
        <v>349</v>
      </c>
      <c r="Q6" s="140" t="s">
        <v>364</v>
      </c>
      <c r="R6" s="140" t="s">
        <v>350</v>
      </c>
      <c r="S6" s="140" t="s">
        <v>364</v>
      </c>
      <c r="T6" s="140" t="s">
        <v>351</v>
      </c>
      <c r="U6" s="140" t="s">
        <v>364</v>
      </c>
      <c r="V6" s="140" t="s">
        <v>353</v>
      </c>
      <c r="W6" s="176" t="s">
        <v>253</v>
      </c>
      <c r="X6" s="140" t="s">
        <v>355</v>
      </c>
      <c r="Y6" s="140" t="s">
        <v>356</v>
      </c>
      <c r="Z6" s="140" t="s">
        <v>357</v>
      </c>
    </row>
    <row r="7" spans="1:26" x14ac:dyDescent="0.2">
      <c r="A7" s="117">
        <v>1</v>
      </c>
      <c r="B7" s="117" t="s">
        <v>12</v>
      </c>
      <c r="C7" s="157">
        <v>33689440</v>
      </c>
      <c r="D7" s="158">
        <f t="shared" ref="D7:D44" si="0">IFERROR(C7/$W7,0)</f>
        <v>213.05170494789033</v>
      </c>
      <c r="E7" s="169"/>
      <c r="F7" s="158">
        <f t="shared" ref="F7:F45" si="1">IF(D$45&gt;0,D7/D$45*100,0)</f>
        <v>100.30169708529519</v>
      </c>
      <c r="G7" s="157">
        <v>396272</v>
      </c>
      <c r="H7" s="158">
        <f t="shared" ref="H7:H26" si="2">IFERROR(G7/$W7,0)</f>
        <v>2.5060204391379135</v>
      </c>
      <c r="I7" s="169"/>
      <c r="J7" s="158">
        <f t="shared" ref="J7:J45" si="3">IF(H$45&gt;0,H7/H$45*100,0)</f>
        <v>20.718098496942062</v>
      </c>
      <c r="K7" s="157">
        <v>0</v>
      </c>
      <c r="L7" s="158">
        <f t="shared" ref="L7:L44" si="4">IFERROR(K7/$W7,0)</f>
        <v>0</v>
      </c>
      <c r="M7" s="169"/>
      <c r="N7" s="158">
        <f t="shared" ref="N7:N45" si="5">IF(L$45&gt;0,L7/L$45*100,0)</f>
        <v>0</v>
      </c>
      <c r="O7" s="157">
        <f t="shared" ref="O7:O45" si="6">(C7+G7+K7)</f>
        <v>34085712</v>
      </c>
      <c r="P7" s="157">
        <v>7948454</v>
      </c>
      <c r="Q7" s="158">
        <f t="shared" ref="Q7:Q45" si="7">IF($O7&gt;0,P7/$O7*100,0)</f>
        <v>23.319020004628332</v>
      </c>
      <c r="R7" s="157">
        <v>174740</v>
      </c>
      <c r="S7" s="158">
        <f t="shared" ref="S7:S45" si="8">IF($O7&gt;0,R7/$O7*100,0)</f>
        <v>0.51264881895381853</v>
      </c>
      <c r="T7" s="157">
        <v>5613429</v>
      </c>
      <c r="U7" s="158">
        <f t="shared" ref="U7:U44" si="9">IF($O7&gt;0,T7/$O7*100,0)</f>
        <v>16.468569000406973</v>
      </c>
      <c r="V7" s="157">
        <v>1600454</v>
      </c>
      <c r="W7" s="111">
        <v>158128</v>
      </c>
      <c r="X7" s="111">
        <f t="shared" ref="X7:X44" si="10">IF(C7,W7,0)</f>
        <v>158128</v>
      </c>
      <c r="Y7" s="111">
        <f t="shared" ref="Y7:Y44" si="11">IF(G7,W7,0)</f>
        <v>158128</v>
      </c>
      <c r="Z7" s="111">
        <f t="shared" ref="Z7:Z44" si="12">IF(K7,W7,0)</f>
        <v>0</v>
      </c>
    </row>
    <row r="8" spans="1:26" x14ac:dyDescent="0.2">
      <c r="A8" s="114">
        <v>2</v>
      </c>
      <c r="B8" s="114" t="s">
        <v>14</v>
      </c>
      <c r="C8" s="43">
        <v>3486021</v>
      </c>
      <c r="D8" s="151">
        <f t="shared" si="0"/>
        <v>207.46420282092484</v>
      </c>
      <c r="F8" s="151">
        <f t="shared" si="1"/>
        <v>97.671180958050812</v>
      </c>
      <c r="G8" s="43">
        <v>84775</v>
      </c>
      <c r="H8" s="151">
        <f t="shared" si="2"/>
        <v>5.0452300184490868</v>
      </c>
      <c r="J8" s="151">
        <f t="shared" si="3"/>
        <v>41.710582575262286</v>
      </c>
      <c r="K8" s="43">
        <v>0</v>
      </c>
      <c r="L8" s="151">
        <f t="shared" si="4"/>
        <v>0</v>
      </c>
      <c r="N8" s="151">
        <f t="shared" si="5"/>
        <v>0</v>
      </c>
      <c r="O8" s="43">
        <f t="shared" si="6"/>
        <v>3570796</v>
      </c>
      <c r="P8" s="43">
        <v>65523</v>
      </c>
      <c r="Q8" s="151">
        <f t="shared" si="7"/>
        <v>1.8349690097109999</v>
      </c>
      <c r="R8" s="43">
        <v>67511</v>
      </c>
      <c r="S8" s="151">
        <f t="shared" si="8"/>
        <v>1.8906428706652521</v>
      </c>
      <c r="T8" s="43">
        <v>27500</v>
      </c>
      <c r="U8" s="151">
        <f t="shared" si="9"/>
        <v>0.77013640656032989</v>
      </c>
      <c r="V8" s="43">
        <v>0</v>
      </c>
      <c r="W8" s="43">
        <v>16803</v>
      </c>
      <c r="X8" s="43">
        <f t="shared" si="10"/>
        <v>16803</v>
      </c>
      <c r="Y8" s="43">
        <f t="shared" si="11"/>
        <v>16803</v>
      </c>
      <c r="Z8" s="43">
        <f t="shared" si="12"/>
        <v>0</v>
      </c>
    </row>
    <row r="9" spans="1:26" x14ac:dyDescent="0.2">
      <c r="A9" s="117">
        <v>3</v>
      </c>
      <c r="B9" s="117" t="s">
        <v>16</v>
      </c>
      <c r="C9" s="51">
        <v>560566</v>
      </c>
      <c r="D9" s="152">
        <f t="shared" si="0"/>
        <v>84.333684368888214</v>
      </c>
      <c r="E9" s="169"/>
      <c r="F9" s="152">
        <f t="shared" si="1"/>
        <v>39.703093038959885</v>
      </c>
      <c r="G9" s="51">
        <v>2000</v>
      </c>
      <c r="H9" s="152">
        <f t="shared" si="2"/>
        <v>0.3008876184744998</v>
      </c>
      <c r="I9" s="169"/>
      <c r="J9" s="152">
        <f t="shared" si="3"/>
        <v>2.4875372996596483</v>
      </c>
      <c r="K9" s="51">
        <v>0</v>
      </c>
      <c r="L9" s="152">
        <f t="shared" si="4"/>
        <v>0</v>
      </c>
      <c r="M9" s="169"/>
      <c r="N9" s="152">
        <f t="shared" si="5"/>
        <v>0</v>
      </c>
      <c r="O9" s="51">
        <f t="shared" si="6"/>
        <v>562566</v>
      </c>
      <c r="P9" s="51">
        <v>123000</v>
      </c>
      <c r="Q9" s="152">
        <f t="shared" si="7"/>
        <v>21.864101278783291</v>
      </c>
      <c r="R9" s="51">
        <v>124337</v>
      </c>
      <c r="S9" s="152">
        <f t="shared" si="8"/>
        <v>22.101762282114453</v>
      </c>
      <c r="T9" s="51">
        <v>0</v>
      </c>
      <c r="U9" s="152">
        <f t="shared" si="9"/>
        <v>0</v>
      </c>
      <c r="V9" s="51">
        <v>28</v>
      </c>
      <c r="W9" s="51">
        <v>6647</v>
      </c>
      <c r="X9" s="51">
        <f t="shared" si="10"/>
        <v>6647</v>
      </c>
      <c r="Y9" s="51">
        <f t="shared" si="11"/>
        <v>6647</v>
      </c>
      <c r="Z9" s="51">
        <f t="shared" si="12"/>
        <v>0</v>
      </c>
    </row>
    <row r="10" spans="1:26" x14ac:dyDescent="0.2">
      <c r="A10" s="114">
        <v>4</v>
      </c>
      <c r="B10" s="114" t="s">
        <v>18</v>
      </c>
      <c r="C10" s="43">
        <v>8964847</v>
      </c>
      <c r="D10" s="151">
        <f t="shared" si="0"/>
        <v>174.82832793790709</v>
      </c>
      <c r="F10" s="151">
        <f t="shared" si="1"/>
        <v>82.306677597560565</v>
      </c>
      <c r="G10" s="43">
        <v>1828375</v>
      </c>
      <c r="H10" s="151">
        <f t="shared" si="2"/>
        <v>35.656129334217404</v>
      </c>
      <c r="J10" s="151">
        <f t="shared" si="3"/>
        <v>294.78099540965758</v>
      </c>
      <c r="K10" s="43">
        <v>45160</v>
      </c>
      <c r="L10" s="151">
        <f t="shared" si="4"/>
        <v>0.88068957447638363</v>
      </c>
      <c r="N10" s="151">
        <f t="shared" si="5"/>
        <v>42.746224758649284</v>
      </c>
      <c r="O10" s="43">
        <f t="shared" si="6"/>
        <v>10838382</v>
      </c>
      <c r="P10" s="43">
        <v>141878</v>
      </c>
      <c r="Q10" s="151">
        <f t="shared" si="7"/>
        <v>1.309033027254437</v>
      </c>
      <c r="R10" s="43">
        <v>32790</v>
      </c>
      <c r="S10" s="151">
        <f t="shared" si="8"/>
        <v>0.30253593202380208</v>
      </c>
      <c r="T10" s="43">
        <v>1134059</v>
      </c>
      <c r="U10" s="151">
        <f t="shared" si="9"/>
        <v>10.463360675052789</v>
      </c>
      <c r="V10" s="43">
        <v>2339349</v>
      </c>
      <c r="W10" s="43">
        <v>51278</v>
      </c>
      <c r="X10" s="43">
        <f t="shared" si="10"/>
        <v>51278</v>
      </c>
      <c r="Y10" s="43">
        <f t="shared" si="11"/>
        <v>51278</v>
      </c>
      <c r="Z10" s="43">
        <f t="shared" si="12"/>
        <v>51278</v>
      </c>
    </row>
    <row r="11" spans="1:26" x14ac:dyDescent="0.2">
      <c r="A11" s="117">
        <v>5</v>
      </c>
      <c r="B11" s="117" t="s">
        <v>20</v>
      </c>
      <c r="C11" s="51">
        <v>20326802</v>
      </c>
      <c r="D11" s="152">
        <f t="shared" si="0"/>
        <v>80.675038399104622</v>
      </c>
      <c r="E11" s="169"/>
      <c r="F11" s="152">
        <f t="shared" si="1"/>
        <v>37.980654817245927</v>
      </c>
      <c r="G11" s="51">
        <v>0</v>
      </c>
      <c r="H11" s="152">
        <f t="shared" si="2"/>
        <v>0</v>
      </c>
      <c r="I11" s="169"/>
      <c r="J11" s="152">
        <f t="shared" si="3"/>
        <v>0</v>
      </c>
      <c r="K11" s="51">
        <v>426330</v>
      </c>
      <c r="L11" s="152">
        <f t="shared" si="4"/>
        <v>1.6920610099262181</v>
      </c>
      <c r="M11" s="169"/>
      <c r="N11" s="152">
        <f t="shared" si="5"/>
        <v>82.127939664389402</v>
      </c>
      <c r="O11" s="51">
        <f t="shared" si="6"/>
        <v>20753132</v>
      </c>
      <c r="P11" s="51">
        <v>422731</v>
      </c>
      <c r="Q11" s="152">
        <f t="shared" si="7"/>
        <v>2.0369503745266018</v>
      </c>
      <c r="R11" s="51">
        <v>28383</v>
      </c>
      <c r="S11" s="152">
        <f t="shared" si="8"/>
        <v>0.13676489890778895</v>
      </c>
      <c r="T11" s="51">
        <v>887656</v>
      </c>
      <c r="U11" s="152">
        <f t="shared" si="9"/>
        <v>4.277214639216866</v>
      </c>
      <c r="V11" s="51">
        <v>1469690</v>
      </c>
      <c r="W11" s="51">
        <v>251959</v>
      </c>
      <c r="X11" s="51">
        <f t="shared" si="10"/>
        <v>251959</v>
      </c>
      <c r="Y11" s="51">
        <f t="shared" si="11"/>
        <v>0</v>
      </c>
      <c r="Z11" s="51">
        <f t="shared" si="12"/>
        <v>251959</v>
      </c>
    </row>
    <row r="12" spans="1:26" x14ac:dyDescent="0.2">
      <c r="A12" s="114">
        <v>6</v>
      </c>
      <c r="B12" s="114" t="s">
        <v>22</v>
      </c>
      <c r="C12" s="43">
        <v>0</v>
      </c>
      <c r="D12" s="151">
        <f t="shared" si="0"/>
        <v>0</v>
      </c>
      <c r="F12" s="151">
        <f t="shared" si="1"/>
        <v>0</v>
      </c>
      <c r="G12" s="43">
        <v>0</v>
      </c>
      <c r="H12" s="151">
        <f t="shared" si="2"/>
        <v>0</v>
      </c>
      <c r="J12" s="151">
        <f t="shared" si="3"/>
        <v>0</v>
      </c>
      <c r="K12" s="43">
        <v>0</v>
      </c>
      <c r="L12" s="151">
        <f t="shared" si="4"/>
        <v>0</v>
      </c>
      <c r="N12" s="151">
        <f t="shared" si="5"/>
        <v>0</v>
      </c>
      <c r="O12" s="43">
        <f t="shared" si="6"/>
        <v>0</v>
      </c>
      <c r="P12" s="43">
        <v>0</v>
      </c>
      <c r="Q12" s="151">
        <f t="shared" si="7"/>
        <v>0</v>
      </c>
      <c r="R12" s="43">
        <v>0</v>
      </c>
      <c r="S12" s="151">
        <f t="shared" si="8"/>
        <v>0</v>
      </c>
      <c r="T12" s="43">
        <v>0</v>
      </c>
      <c r="U12" s="151">
        <f t="shared" si="9"/>
        <v>0</v>
      </c>
      <c r="V12" s="43">
        <v>0</v>
      </c>
      <c r="W12" s="43">
        <v>0</v>
      </c>
      <c r="X12" s="43">
        <f t="shared" si="10"/>
        <v>0</v>
      </c>
      <c r="Y12" s="43">
        <f t="shared" si="11"/>
        <v>0</v>
      </c>
      <c r="Z12" s="43">
        <f t="shared" si="12"/>
        <v>0</v>
      </c>
    </row>
    <row r="13" spans="1:26" x14ac:dyDescent="0.2">
      <c r="A13" s="117">
        <v>7</v>
      </c>
      <c r="B13" s="117" t="s">
        <v>254</v>
      </c>
      <c r="C13" s="51">
        <v>238474</v>
      </c>
      <c r="D13" s="152">
        <f t="shared" si="0"/>
        <v>42.207787610619469</v>
      </c>
      <c r="E13" s="169"/>
      <c r="F13" s="152">
        <f t="shared" si="1"/>
        <v>19.870823040802659</v>
      </c>
      <c r="G13" s="51">
        <v>3000</v>
      </c>
      <c r="H13" s="152">
        <f t="shared" si="2"/>
        <v>0.53097345132743368</v>
      </c>
      <c r="I13" s="169"/>
      <c r="J13" s="152">
        <f t="shared" si="3"/>
        <v>4.3897328577445176</v>
      </c>
      <c r="K13" s="51">
        <v>6035</v>
      </c>
      <c r="L13" s="152">
        <f t="shared" si="4"/>
        <v>1.0681415929203539</v>
      </c>
      <c r="M13" s="169"/>
      <c r="N13" s="152">
        <f t="shared" si="5"/>
        <v>51.844624857949306</v>
      </c>
      <c r="O13" s="51">
        <f t="shared" si="6"/>
        <v>247509</v>
      </c>
      <c r="P13" s="51">
        <v>9640</v>
      </c>
      <c r="Q13" s="152">
        <f t="shared" si="7"/>
        <v>3.8948078655725653</v>
      </c>
      <c r="R13" s="51">
        <v>8500</v>
      </c>
      <c r="S13" s="152">
        <f t="shared" si="8"/>
        <v>3.4342185536687553</v>
      </c>
      <c r="T13" s="51">
        <v>0</v>
      </c>
      <c r="U13" s="152">
        <f t="shared" si="9"/>
        <v>0</v>
      </c>
      <c r="V13" s="51">
        <v>0</v>
      </c>
      <c r="W13" s="51">
        <v>5650</v>
      </c>
      <c r="X13" s="51">
        <f t="shared" si="10"/>
        <v>5650</v>
      </c>
      <c r="Y13" s="51">
        <f t="shared" si="11"/>
        <v>5650</v>
      </c>
      <c r="Z13" s="51">
        <f t="shared" si="12"/>
        <v>5650</v>
      </c>
    </row>
    <row r="14" spans="1:26" x14ac:dyDescent="0.2">
      <c r="A14" s="114">
        <v>8</v>
      </c>
      <c r="B14" s="114" t="s">
        <v>26</v>
      </c>
      <c r="C14" s="43">
        <v>12563700</v>
      </c>
      <c r="D14" s="151">
        <f t="shared" si="0"/>
        <v>296.67752904505528</v>
      </c>
      <c r="F14" s="151">
        <f t="shared" si="1"/>
        <v>139.67153962729017</v>
      </c>
      <c r="G14" s="43">
        <v>0</v>
      </c>
      <c r="H14" s="151">
        <f t="shared" si="2"/>
        <v>0</v>
      </c>
      <c r="J14" s="151">
        <f t="shared" si="3"/>
        <v>0</v>
      </c>
      <c r="K14" s="43">
        <v>0</v>
      </c>
      <c r="L14" s="151">
        <f t="shared" si="4"/>
        <v>0</v>
      </c>
      <c r="N14" s="151">
        <f t="shared" si="5"/>
        <v>0</v>
      </c>
      <c r="O14" s="43">
        <f t="shared" si="6"/>
        <v>12563700</v>
      </c>
      <c r="P14" s="43">
        <v>1550814</v>
      </c>
      <c r="Q14" s="151">
        <f t="shared" si="7"/>
        <v>12.343608968695527</v>
      </c>
      <c r="R14" s="43">
        <v>0</v>
      </c>
      <c r="S14" s="151">
        <f t="shared" si="8"/>
        <v>0</v>
      </c>
      <c r="T14" s="43">
        <v>2110121</v>
      </c>
      <c r="U14" s="151">
        <f t="shared" si="9"/>
        <v>16.795378749890556</v>
      </c>
      <c r="V14" s="43">
        <v>0</v>
      </c>
      <c r="W14" s="43">
        <v>42348</v>
      </c>
      <c r="X14" s="43">
        <f t="shared" si="10"/>
        <v>42348</v>
      </c>
      <c r="Y14" s="43">
        <f t="shared" si="11"/>
        <v>0</v>
      </c>
      <c r="Z14" s="43">
        <f t="shared" si="12"/>
        <v>0</v>
      </c>
    </row>
    <row r="15" spans="1:26" x14ac:dyDescent="0.2">
      <c r="A15" s="117">
        <v>9</v>
      </c>
      <c r="B15" s="117" t="s">
        <v>28</v>
      </c>
      <c r="C15" s="51">
        <v>0</v>
      </c>
      <c r="D15" s="152">
        <f t="shared" si="0"/>
        <v>0</v>
      </c>
      <c r="E15" s="169"/>
      <c r="F15" s="152">
        <f t="shared" si="1"/>
        <v>0</v>
      </c>
      <c r="G15" s="51">
        <v>0</v>
      </c>
      <c r="H15" s="152">
        <f t="shared" si="2"/>
        <v>0</v>
      </c>
      <c r="I15" s="169"/>
      <c r="J15" s="152">
        <f t="shared" si="3"/>
        <v>0</v>
      </c>
      <c r="K15" s="51">
        <v>0</v>
      </c>
      <c r="L15" s="152">
        <f t="shared" si="4"/>
        <v>0</v>
      </c>
      <c r="M15" s="169"/>
      <c r="N15" s="152">
        <f t="shared" si="5"/>
        <v>0</v>
      </c>
      <c r="O15" s="51">
        <f t="shared" si="6"/>
        <v>0</v>
      </c>
      <c r="P15" s="51">
        <v>0</v>
      </c>
      <c r="Q15" s="152">
        <f t="shared" si="7"/>
        <v>0</v>
      </c>
      <c r="R15" s="51">
        <v>0</v>
      </c>
      <c r="S15" s="152">
        <f t="shared" si="8"/>
        <v>0</v>
      </c>
      <c r="T15" s="51">
        <v>0</v>
      </c>
      <c r="U15" s="152">
        <f t="shared" si="9"/>
        <v>0</v>
      </c>
      <c r="V15" s="51">
        <v>0</v>
      </c>
      <c r="W15" s="51">
        <v>0</v>
      </c>
      <c r="X15" s="51">
        <f t="shared" si="10"/>
        <v>0</v>
      </c>
      <c r="Y15" s="51">
        <f t="shared" si="11"/>
        <v>0</v>
      </c>
      <c r="Z15" s="51">
        <f t="shared" si="12"/>
        <v>0</v>
      </c>
    </row>
    <row r="16" spans="1:26" x14ac:dyDescent="0.2">
      <c r="A16" s="114">
        <v>10</v>
      </c>
      <c r="B16" s="114" t="s">
        <v>30</v>
      </c>
      <c r="C16" s="43">
        <v>14348882</v>
      </c>
      <c r="D16" s="151">
        <f t="shared" si="0"/>
        <v>597.79535891346916</v>
      </c>
      <c r="F16" s="151">
        <f t="shared" si="1"/>
        <v>281.4335094074911</v>
      </c>
      <c r="G16" s="43">
        <v>0</v>
      </c>
      <c r="H16" s="151">
        <f t="shared" si="2"/>
        <v>0</v>
      </c>
      <c r="J16" s="151">
        <f t="shared" si="3"/>
        <v>0</v>
      </c>
      <c r="K16" s="43">
        <v>0</v>
      </c>
      <c r="L16" s="151">
        <f t="shared" si="4"/>
        <v>0</v>
      </c>
      <c r="N16" s="151">
        <f t="shared" si="5"/>
        <v>0</v>
      </c>
      <c r="O16" s="43">
        <f t="shared" si="6"/>
        <v>14348882</v>
      </c>
      <c r="P16" s="43">
        <v>0</v>
      </c>
      <c r="Q16" s="151">
        <f t="shared" si="7"/>
        <v>0</v>
      </c>
      <c r="R16" s="43">
        <v>0</v>
      </c>
      <c r="S16" s="151">
        <f t="shared" si="8"/>
        <v>0</v>
      </c>
      <c r="T16" s="43">
        <v>0</v>
      </c>
      <c r="U16" s="151">
        <f t="shared" si="9"/>
        <v>0</v>
      </c>
      <c r="V16" s="43">
        <v>116379</v>
      </c>
      <c r="W16" s="43">
        <v>24003</v>
      </c>
      <c r="X16" s="43">
        <f t="shared" si="10"/>
        <v>24003</v>
      </c>
      <c r="Y16" s="43">
        <f t="shared" si="11"/>
        <v>0</v>
      </c>
      <c r="Z16" s="43">
        <f t="shared" si="12"/>
        <v>0</v>
      </c>
    </row>
    <row r="17" spans="1:26" x14ac:dyDescent="0.2">
      <c r="A17" s="117">
        <v>11</v>
      </c>
      <c r="B17" s="117" t="s">
        <v>32</v>
      </c>
      <c r="C17" s="51">
        <v>5276121</v>
      </c>
      <c r="D17" s="152">
        <f t="shared" si="0"/>
        <v>362.22168062611559</v>
      </c>
      <c r="E17" s="169"/>
      <c r="F17" s="152">
        <f t="shared" si="1"/>
        <v>170.52878922876204</v>
      </c>
      <c r="G17" s="51">
        <v>906034</v>
      </c>
      <c r="H17" s="152">
        <f t="shared" si="2"/>
        <v>62.201977207194837</v>
      </c>
      <c r="I17" s="169"/>
      <c r="J17" s="152">
        <f t="shared" si="3"/>
        <v>514.24428562383582</v>
      </c>
      <c r="K17" s="51">
        <v>0</v>
      </c>
      <c r="L17" s="152">
        <f t="shared" si="4"/>
        <v>0</v>
      </c>
      <c r="M17" s="169"/>
      <c r="N17" s="152">
        <f t="shared" si="5"/>
        <v>0</v>
      </c>
      <c r="O17" s="51">
        <f t="shared" si="6"/>
        <v>6182155</v>
      </c>
      <c r="P17" s="51">
        <v>1725945</v>
      </c>
      <c r="Q17" s="152">
        <f t="shared" si="7"/>
        <v>27.918177399304934</v>
      </c>
      <c r="R17" s="51">
        <v>42656</v>
      </c>
      <c r="S17" s="152">
        <f t="shared" si="8"/>
        <v>0.68998593532514141</v>
      </c>
      <c r="T17" s="51">
        <v>0</v>
      </c>
      <c r="U17" s="152">
        <f t="shared" si="9"/>
        <v>0</v>
      </c>
      <c r="V17" s="51">
        <v>27441</v>
      </c>
      <c r="W17" s="51">
        <v>14566</v>
      </c>
      <c r="X17" s="51">
        <f t="shared" si="10"/>
        <v>14566</v>
      </c>
      <c r="Y17" s="51">
        <f t="shared" si="11"/>
        <v>14566</v>
      </c>
      <c r="Z17" s="51">
        <f t="shared" si="12"/>
        <v>0</v>
      </c>
    </row>
    <row r="18" spans="1:26" x14ac:dyDescent="0.2">
      <c r="A18" s="114">
        <v>12</v>
      </c>
      <c r="B18" s="114" t="s">
        <v>34</v>
      </c>
      <c r="C18" s="43">
        <v>567566</v>
      </c>
      <c r="D18" s="151">
        <f t="shared" si="0"/>
        <v>71.061224489795919</v>
      </c>
      <c r="F18" s="151">
        <f t="shared" si="1"/>
        <v>33.454608659569182</v>
      </c>
      <c r="G18" s="43">
        <v>5091</v>
      </c>
      <c r="H18" s="151">
        <f t="shared" si="2"/>
        <v>0.63741079253787403</v>
      </c>
      <c r="J18" s="151">
        <f t="shared" si="3"/>
        <v>5.2696855047824354</v>
      </c>
      <c r="K18" s="43">
        <v>615541</v>
      </c>
      <c r="L18" s="151">
        <f t="shared" si="4"/>
        <v>77.067860272943534</v>
      </c>
      <c r="N18" s="151">
        <f t="shared" si="5"/>
        <v>3740.6597879327605</v>
      </c>
      <c r="O18" s="43">
        <f t="shared" si="6"/>
        <v>1188198</v>
      </c>
      <c r="P18" s="43">
        <v>9033</v>
      </c>
      <c r="Q18" s="151">
        <f t="shared" si="7"/>
        <v>0.76022683088172172</v>
      </c>
      <c r="R18" s="43">
        <v>75912</v>
      </c>
      <c r="S18" s="151">
        <f t="shared" si="8"/>
        <v>6.3888341842016239</v>
      </c>
      <c r="T18" s="43">
        <v>0</v>
      </c>
      <c r="U18" s="151">
        <f t="shared" si="9"/>
        <v>0</v>
      </c>
      <c r="V18" s="43">
        <v>0</v>
      </c>
      <c r="W18" s="43">
        <v>7987</v>
      </c>
      <c r="X18" s="43">
        <f t="shared" si="10"/>
        <v>7987</v>
      </c>
      <c r="Y18" s="43">
        <f t="shared" si="11"/>
        <v>7987</v>
      </c>
      <c r="Z18" s="43">
        <f t="shared" si="12"/>
        <v>7987</v>
      </c>
    </row>
    <row r="19" spans="1:26" x14ac:dyDescent="0.2">
      <c r="A19" s="117">
        <v>13</v>
      </c>
      <c r="B19" s="117" t="s">
        <v>36</v>
      </c>
      <c r="C19" s="51">
        <v>3621293</v>
      </c>
      <c r="D19" s="152">
        <f t="shared" si="0"/>
        <v>130.88853146347634</v>
      </c>
      <c r="E19" s="169"/>
      <c r="F19" s="152">
        <f t="shared" si="1"/>
        <v>61.620449542986542</v>
      </c>
      <c r="G19" s="51">
        <v>2000</v>
      </c>
      <c r="H19" s="152">
        <f t="shared" si="2"/>
        <v>7.2288285683305017E-2</v>
      </c>
      <c r="I19" s="169"/>
      <c r="J19" s="152">
        <f t="shared" si="3"/>
        <v>0.59763112845041677</v>
      </c>
      <c r="K19" s="51">
        <v>0</v>
      </c>
      <c r="L19" s="152">
        <f t="shared" si="4"/>
        <v>0</v>
      </c>
      <c r="M19" s="169"/>
      <c r="N19" s="152">
        <f t="shared" si="5"/>
        <v>0</v>
      </c>
      <c r="O19" s="51">
        <f t="shared" si="6"/>
        <v>3623293</v>
      </c>
      <c r="P19" s="51">
        <v>145242</v>
      </c>
      <c r="Q19" s="152">
        <f t="shared" si="7"/>
        <v>4.0085634807894364</v>
      </c>
      <c r="R19" s="51">
        <v>83749</v>
      </c>
      <c r="S19" s="152">
        <f t="shared" si="8"/>
        <v>2.311405674340993</v>
      </c>
      <c r="T19" s="51">
        <v>418434</v>
      </c>
      <c r="U19" s="152">
        <f t="shared" si="9"/>
        <v>11.548445019489177</v>
      </c>
      <c r="V19" s="51">
        <v>158045</v>
      </c>
      <c r="W19" s="51">
        <v>27667</v>
      </c>
      <c r="X19" s="51">
        <f t="shared" si="10"/>
        <v>27667</v>
      </c>
      <c r="Y19" s="51">
        <f t="shared" si="11"/>
        <v>27667</v>
      </c>
      <c r="Z19" s="51">
        <f t="shared" si="12"/>
        <v>0</v>
      </c>
    </row>
    <row r="20" spans="1:26" x14ac:dyDescent="0.2">
      <c r="A20" s="114">
        <v>14</v>
      </c>
      <c r="B20" s="114" t="s">
        <v>38</v>
      </c>
      <c r="C20" s="43">
        <v>470665</v>
      </c>
      <c r="D20" s="151">
        <f t="shared" si="0"/>
        <v>69.440100324579518</v>
      </c>
      <c r="F20" s="151">
        <f t="shared" si="1"/>
        <v>32.691406576783891</v>
      </c>
      <c r="G20" s="43">
        <v>47330</v>
      </c>
      <c r="H20" s="151">
        <f t="shared" si="2"/>
        <v>6.9828858070227202</v>
      </c>
      <c r="J20" s="151">
        <f t="shared" si="3"/>
        <v>57.729822823218299</v>
      </c>
      <c r="K20" s="43">
        <v>0</v>
      </c>
      <c r="L20" s="151">
        <f t="shared" si="4"/>
        <v>0</v>
      </c>
      <c r="N20" s="151">
        <f t="shared" si="5"/>
        <v>0</v>
      </c>
      <c r="O20" s="43">
        <f t="shared" si="6"/>
        <v>517995</v>
      </c>
      <c r="P20" s="43">
        <v>0</v>
      </c>
      <c r="Q20" s="151">
        <f t="shared" si="7"/>
        <v>0</v>
      </c>
      <c r="R20" s="43">
        <v>12300</v>
      </c>
      <c r="S20" s="151">
        <f t="shared" si="8"/>
        <v>2.3745402947904903</v>
      </c>
      <c r="T20" s="43">
        <v>0</v>
      </c>
      <c r="U20" s="151">
        <f t="shared" si="9"/>
        <v>0</v>
      </c>
      <c r="V20" s="43">
        <v>505831</v>
      </c>
      <c r="W20" s="43">
        <v>6778</v>
      </c>
      <c r="X20" s="43">
        <f t="shared" si="10"/>
        <v>6778</v>
      </c>
      <c r="Y20" s="43">
        <f t="shared" si="11"/>
        <v>6778</v>
      </c>
      <c r="Z20" s="43">
        <f t="shared" si="12"/>
        <v>0</v>
      </c>
    </row>
    <row r="21" spans="1:26" x14ac:dyDescent="0.2">
      <c r="A21" s="117">
        <v>15</v>
      </c>
      <c r="B21" s="117" t="s">
        <v>40</v>
      </c>
      <c r="C21" s="51">
        <v>19638408</v>
      </c>
      <c r="D21" s="152">
        <f t="shared" si="0"/>
        <v>143.99032165822257</v>
      </c>
      <c r="E21" s="169"/>
      <c r="F21" s="152">
        <f t="shared" si="1"/>
        <v>67.788585074734328</v>
      </c>
      <c r="G21" s="51">
        <v>827634</v>
      </c>
      <c r="H21" s="152">
        <f t="shared" si="2"/>
        <v>6.0682763019935919</v>
      </c>
      <c r="I21" s="169"/>
      <c r="J21" s="152">
        <f t="shared" si="3"/>
        <v>50.168444026981717</v>
      </c>
      <c r="K21" s="51">
        <v>1178304</v>
      </c>
      <c r="L21" s="152">
        <f t="shared" si="4"/>
        <v>8.6394157800963427</v>
      </c>
      <c r="M21" s="169"/>
      <c r="N21" s="152">
        <f t="shared" si="5"/>
        <v>419.33323548083257</v>
      </c>
      <c r="O21" s="51">
        <f t="shared" si="6"/>
        <v>21644346</v>
      </c>
      <c r="P21" s="51">
        <v>673492</v>
      </c>
      <c r="Q21" s="152">
        <f t="shared" si="7"/>
        <v>3.1116301689133969</v>
      </c>
      <c r="R21" s="51">
        <v>385714</v>
      </c>
      <c r="S21" s="152">
        <f t="shared" si="8"/>
        <v>1.7820543064687655</v>
      </c>
      <c r="T21" s="51">
        <v>1540037</v>
      </c>
      <c r="U21" s="152">
        <f t="shared" si="9"/>
        <v>7.1151930393276848</v>
      </c>
      <c r="V21" s="51">
        <v>516588</v>
      </c>
      <c r="W21" s="51">
        <v>136387</v>
      </c>
      <c r="X21" s="51">
        <f t="shared" si="10"/>
        <v>136387</v>
      </c>
      <c r="Y21" s="51">
        <f t="shared" si="11"/>
        <v>136387</v>
      </c>
      <c r="Z21" s="51">
        <f t="shared" si="12"/>
        <v>136387</v>
      </c>
    </row>
    <row r="22" spans="1:26" x14ac:dyDescent="0.2">
      <c r="A22" s="114">
        <v>16</v>
      </c>
      <c r="B22" s="114" t="s">
        <v>42</v>
      </c>
      <c r="C22" s="43">
        <v>5000549</v>
      </c>
      <c r="D22" s="151">
        <f t="shared" si="0"/>
        <v>89.776463195691207</v>
      </c>
      <c r="F22" s="151">
        <f t="shared" si="1"/>
        <v>42.265475505327743</v>
      </c>
      <c r="G22" s="43">
        <v>0</v>
      </c>
      <c r="H22" s="151">
        <f t="shared" si="2"/>
        <v>0</v>
      </c>
      <c r="J22" s="151">
        <f t="shared" si="3"/>
        <v>0</v>
      </c>
      <c r="K22" s="43">
        <v>0</v>
      </c>
      <c r="L22" s="151">
        <f t="shared" si="4"/>
        <v>0</v>
      </c>
      <c r="N22" s="151">
        <f t="shared" si="5"/>
        <v>0</v>
      </c>
      <c r="O22" s="43">
        <f t="shared" si="6"/>
        <v>5000549</v>
      </c>
      <c r="P22" s="43">
        <v>57579</v>
      </c>
      <c r="Q22" s="151">
        <f t="shared" si="7"/>
        <v>1.1514535703979705</v>
      </c>
      <c r="R22" s="43">
        <v>453265</v>
      </c>
      <c r="S22" s="151">
        <f t="shared" si="8"/>
        <v>9.0643047393396206</v>
      </c>
      <c r="T22" s="43">
        <v>570912</v>
      </c>
      <c r="U22" s="151">
        <f t="shared" si="9"/>
        <v>11.416986414891644</v>
      </c>
      <c r="V22" s="43">
        <v>0</v>
      </c>
      <c r="W22" s="43">
        <v>55700</v>
      </c>
      <c r="X22" s="43">
        <f t="shared" si="10"/>
        <v>55700</v>
      </c>
      <c r="Y22" s="43">
        <f t="shared" si="11"/>
        <v>0</v>
      </c>
      <c r="Z22" s="43">
        <f t="shared" si="12"/>
        <v>0</v>
      </c>
    </row>
    <row r="23" spans="1:26" x14ac:dyDescent="0.2">
      <c r="A23" s="117">
        <v>17</v>
      </c>
      <c r="B23" s="117" t="s">
        <v>44</v>
      </c>
      <c r="C23" s="51">
        <v>0</v>
      </c>
      <c r="D23" s="152">
        <f t="shared" si="0"/>
        <v>0</v>
      </c>
      <c r="E23" s="169"/>
      <c r="F23" s="152">
        <f t="shared" si="1"/>
        <v>0</v>
      </c>
      <c r="G23" s="51">
        <v>0</v>
      </c>
      <c r="H23" s="152">
        <f t="shared" si="2"/>
        <v>0</v>
      </c>
      <c r="I23" s="169"/>
      <c r="J23" s="152">
        <f t="shared" si="3"/>
        <v>0</v>
      </c>
      <c r="K23" s="51">
        <v>0</v>
      </c>
      <c r="L23" s="152">
        <f t="shared" si="4"/>
        <v>0</v>
      </c>
      <c r="M23" s="169"/>
      <c r="N23" s="152">
        <f t="shared" si="5"/>
        <v>0</v>
      </c>
      <c r="O23" s="51">
        <f t="shared" si="6"/>
        <v>0</v>
      </c>
      <c r="P23" s="51">
        <v>0</v>
      </c>
      <c r="Q23" s="152">
        <f t="shared" si="7"/>
        <v>0</v>
      </c>
      <c r="R23" s="51">
        <v>0</v>
      </c>
      <c r="S23" s="152">
        <f t="shared" si="8"/>
        <v>0</v>
      </c>
      <c r="T23" s="51">
        <v>0</v>
      </c>
      <c r="U23" s="152">
        <f t="shared" si="9"/>
        <v>0</v>
      </c>
      <c r="V23" s="51">
        <v>0</v>
      </c>
      <c r="W23" s="51">
        <v>0</v>
      </c>
      <c r="X23" s="51">
        <f t="shared" si="10"/>
        <v>0</v>
      </c>
      <c r="Y23" s="51">
        <f t="shared" si="11"/>
        <v>0</v>
      </c>
      <c r="Z23" s="51">
        <f t="shared" si="12"/>
        <v>0</v>
      </c>
    </row>
    <row r="24" spans="1:26" x14ac:dyDescent="0.2">
      <c r="A24" s="114">
        <v>18</v>
      </c>
      <c r="B24" s="114" t="s">
        <v>46</v>
      </c>
      <c r="C24" s="43">
        <v>768720</v>
      </c>
      <c r="D24" s="151">
        <f t="shared" si="0"/>
        <v>105.82599118942731</v>
      </c>
      <c r="F24" s="151">
        <f t="shared" si="1"/>
        <v>49.821363854512363</v>
      </c>
      <c r="G24" s="43">
        <v>71692</v>
      </c>
      <c r="H24" s="151">
        <f t="shared" si="2"/>
        <v>9.8694933920704848</v>
      </c>
      <c r="J24" s="151">
        <f t="shared" si="3"/>
        <v>81.594360931140898</v>
      </c>
      <c r="K24" s="43">
        <v>0</v>
      </c>
      <c r="L24" s="151">
        <f t="shared" si="4"/>
        <v>0</v>
      </c>
      <c r="N24" s="151">
        <f t="shared" si="5"/>
        <v>0</v>
      </c>
      <c r="O24" s="43">
        <f t="shared" si="6"/>
        <v>840412</v>
      </c>
      <c r="P24" s="43">
        <v>0</v>
      </c>
      <c r="Q24" s="151">
        <f t="shared" si="7"/>
        <v>0</v>
      </c>
      <c r="R24" s="43">
        <v>0</v>
      </c>
      <c r="S24" s="151">
        <f t="shared" si="8"/>
        <v>0</v>
      </c>
      <c r="T24" s="43">
        <v>0</v>
      </c>
      <c r="U24" s="151">
        <f t="shared" si="9"/>
        <v>0</v>
      </c>
      <c r="V24" s="43">
        <v>11934</v>
      </c>
      <c r="W24" s="43">
        <v>7264</v>
      </c>
      <c r="X24" s="43">
        <f t="shared" si="10"/>
        <v>7264</v>
      </c>
      <c r="Y24" s="43">
        <f t="shared" si="11"/>
        <v>7264</v>
      </c>
      <c r="Z24" s="43">
        <f t="shared" si="12"/>
        <v>0</v>
      </c>
    </row>
    <row r="25" spans="1:26" x14ac:dyDescent="0.2">
      <c r="A25" s="117">
        <v>19</v>
      </c>
      <c r="B25" s="117" t="s">
        <v>48</v>
      </c>
      <c r="C25" s="51">
        <v>6681675</v>
      </c>
      <c r="D25" s="152">
        <f t="shared" si="0"/>
        <v>83.38855816391478</v>
      </c>
      <c r="E25" s="169"/>
      <c r="F25" s="152">
        <f t="shared" si="1"/>
        <v>39.258141132370795</v>
      </c>
      <c r="G25" s="51">
        <v>12672</v>
      </c>
      <c r="H25" s="152">
        <f t="shared" si="2"/>
        <v>0.15814893856003595</v>
      </c>
      <c r="I25" s="169"/>
      <c r="J25" s="152">
        <f t="shared" si="3"/>
        <v>1.3074694982938029</v>
      </c>
      <c r="K25" s="51">
        <v>42777</v>
      </c>
      <c r="L25" s="152">
        <f t="shared" si="4"/>
        <v>0.53386498932943949</v>
      </c>
      <c r="M25" s="169"/>
      <c r="N25" s="152">
        <f t="shared" si="5"/>
        <v>25.912323122728274</v>
      </c>
      <c r="O25" s="51">
        <f t="shared" si="6"/>
        <v>6737124</v>
      </c>
      <c r="P25" s="51">
        <v>62354</v>
      </c>
      <c r="Q25" s="152">
        <f t="shared" si="7"/>
        <v>0.9255284599185053</v>
      </c>
      <c r="R25" s="51">
        <v>0</v>
      </c>
      <c r="S25" s="152">
        <f t="shared" si="8"/>
        <v>0</v>
      </c>
      <c r="T25" s="51">
        <v>675062</v>
      </c>
      <c r="U25" s="152">
        <f t="shared" si="9"/>
        <v>10.020032286774001</v>
      </c>
      <c r="V25" s="51">
        <v>364836</v>
      </c>
      <c r="W25" s="51">
        <v>80127</v>
      </c>
      <c r="X25" s="51">
        <f t="shared" si="10"/>
        <v>80127</v>
      </c>
      <c r="Y25" s="51">
        <f t="shared" si="11"/>
        <v>80127</v>
      </c>
      <c r="Z25" s="51">
        <f t="shared" si="12"/>
        <v>80127</v>
      </c>
    </row>
    <row r="26" spans="1:26" x14ac:dyDescent="0.2">
      <c r="A26" s="114">
        <v>20</v>
      </c>
      <c r="B26" s="114" t="s">
        <v>50</v>
      </c>
      <c r="C26" s="43">
        <v>3613117</v>
      </c>
      <c r="D26" s="151">
        <f t="shared" si="0"/>
        <v>84.763219631211001</v>
      </c>
      <c r="F26" s="151">
        <f t="shared" si="1"/>
        <v>39.905312100194294</v>
      </c>
      <c r="G26" s="43">
        <v>0</v>
      </c>
      <c r="H26" s="151">
        <f t="shared" si="2"/>
        <v>0</v>
      </c>
      <c r="J26" s="151">
        <f t="shared" si="3"/>
        <v>0</v>
      </c>
      <c r="K26" s="43">
        <v>87030</v>
      </c>
      <c r="L26" s="151">
        <f t="shared" si="4"/>
        <v>2.0417116313986767</v>
      </c>
      <c r="N26" s="151">
        <f t="shared" si="5"/>
        <v>99.099009250797806</v>
      </c>
      <c r="O26" s="43">
        <f t="shared" si="6"/>
        <v>3700147</v>
      </c>
      <c r="P26" s="43">
        <v>42746</v>
      </c>
      <c r="Q26" s="151">
        <f t="shared" si="7"/>
        <v>1.1552513994714264</v>
      </c>
      <c r="R26" s="43">
        <v>37637</v>
      </c>
      <c r="S26" s="151">
        <f t="shared" si="8"/>
        <v>1.0171758040964318</v>
      </c>
      <c r="T26" s="43">
        <v>0</v>
      </c>
      <c r="U26" s="151">
        <f t="shared" si="9"/>
        <v>0</v>
      </c>
      <c r="V26" s="43">
        <v>10103</v>
      </c>
      <c r="W26" s="43">
        <v>42626</v>
      </c>
      <c r="X26" s="43">
        <f t="shared" si="10"/>
        <v>42626</v>
      </c>
      <c r="Y26" s="43">
        <f t="shared" si="11"/>
        <v>0</v>
      </c>
      <c r="Z26" s="43">
        <f t="shared" si="12"/>
        <v>42626</v>
      </c>
    </row>
    <row r="27" spans="1:26" x14ac:dyDescent="0.2">
      <c r="A27" s="117">
        <v>21</v>
      </c>
      <c r="B27" s="117" t="s">
        <v>52</v>
      </c>
      <c r="C27" s="51">
        <v>1083226</v>
      </c>
      <c r="D27" s="152">
        <f t="shared" si="0"/>
        <v>62.69757481044163</v>
      </c>
      <c r="E27" s="169"/>
      <c r="F27" s="152">
        <f t="shared" si="1"/>
        <v>29.517121950080984</v>
      </c>
      <c r="G27" s="51">
        <v>0</v>
      </c>
      <c r="H27" s="152">
        <f>(G27/$W27)</f>
        <v>0</v>
      </c>
      <c r="I27" s="169"/>
      <c r="J27" s="152">
        <f t="shared" si="3"/>
        <v>0</v>
      </c>
      <c r="K27" s="51">
        <v>0</v>
      </c>
      <c r="L27" s="152">
        <f t="shared" si="4"/>
        <v>0</v>
      </c>
      <c r="M27" s="169"/>
      <c r="N27" s="152">
        <f t="shared" si="5"/>
        <v>0</v>
      </c>
      <c r="O27" s="51">
        <f t="shared" si="6"/>
        <v>1083226</v>
      </c>
      <c r="P27" s="51">
        <v>0</v>
      </c>
      <c r="Q27" s="152">
        <f t="shared" si="7"/>
        <v>0</v>
      </c>
      <c r="R27" s="51">
        <v>406620</v>
      </c>
      <c r="S27" s="152">
        <f t="shared" si="8"/>
        <v>37.537872983107867</v>
      </c>
      <c r="T27" s="51">
        <v>0</v>
      </c>
      <c r="U27" s="152">
        <f t="shared" si="9"/>
        <v>0</v>
      </c>
      <c r="V27" s="51">
        <v>133857</v>
      </c>
      <c r="W27" s="51">
        <v>17277</v>
      </c>
      <c r="X27" s="51">
        <f t="shared" si="10"/>
        <v>17277</v>
      </c>
      <c r="Y27" s="51">
        <f t="shared" si="11"/>
        <v>0</v>
      </c>
      <c r="Z27" s="51">
        <f t="shared" si="12"/>
        <v>0</v>
      </c>
    </row>
    <row r="28" spans="1:26" x14ac:dyDescent="0.2">
      <c r="A28" s="114">
        <v>22</v>
      </c>
      <c r="B28" s="114" t="s">
        <v>54</v>
      </c>
      <c r="C28" s="43">
        <v>5630684</v>
      </c>
      <c r="D28" s="151">
        <f t="shared" si="0"/>
        <v>425.47105939247393</v>
      </c>
      <c r="F28" s="151">
        <f t="shared" si="1"/>
        <v>200.30569259317321</v>
      </c>
      <c r="G28" s="43">
        <v>0</v>
      </c>
      <c r="H28" s="151">
        <f t="shared" ref="H28:H44" si="13">IFERROR(G28/$W28,0)</f>
        <v>0</v>
      </c>
      <c r="J28" s="151">
        <f t="shared" si="3"/>
        <v>0</v>
      </c>
      <c r="K28" s="43">
        <v>7756</v>
      </c>
      <c r="L28" s="151">
        <f t="shared" si="4"/>
        <v>0.58606619313888464</v>
      </c>
      <c r="N28" s="151">
        <f t="shared" si="5"/>
        <v>28.446024503305296</v>
      </c>
      <c r="O28" s="43">
        <f t="shared" si="6"/>
        <v>5638440</v>
      </c>
      <c r="P28" s="43">
        <v>0</v>
      </c>
      <c r="Q28" s="151">
        <f t="shared" si="7"/>
        <v>0</v>
      </c>
      <c r="R28" s="43">
        <v>5537094</v>
      </c>
      <c r="S28" s="151">
        <f t="shared" si="8"/>
        <v>98.202587949858469</v>
      </c>
      <c r="T28" s="43">
        <v>0</v>
      </c>
      <c r="U28" s="151">
        <f t="shared" si="9"/>
        <v>0</v>
      </c>
      <c r="V28" s="43">
        <v>1612214</v>
      </c>
      <c r="W28" s="43">
        <v>13234</v>
      </c>
      <c r="X28" s="43">
        <f t="shared" si="10"/>
        <v>13234</v>
      </c>
      <c r="Y28" s="43">
        <f t="shared" si="11"/>
        <v>0</v>
      </c>
      <c r="Z28" s="43">
        <f t="shared" si="12"/>
        <v>13234</v>
      </c>
    </row>
    <row r="29" spans="1:26" x14ac:dyDescent="0.2">
      <c r="A29" s="117">
        <v>23</v>
      </c>
      <c r="B29" s="117" t="s">
        <v>56</v>
      </c>
      <c r="C29" s="51">
        <v>32983595</v>
      </c>
      <c r="D29" s="152">
        <f t="shared" si="0"/>
        <v>179.74319360885866</v>
      </c>
      <c r="E29" s="169"/>
      <c r="F29" s="152">
        <f t="shared" si="1"/>
        <v>84.620526096746588</v>
      </c>
      <c r="G29" s="51">
        <v>0</v>
      </c>
      <c r="H29" s="152">
        <f t="shared" si="13"/>
        <v>0</v>
      </c>
      <c r="I29" s="169"/>
      <c r="J29" s="152">
        <f t="shared" si="3"/>
        <v>0</v>
      </c>
      <c r="K29" s="51">
        <v>162895</v>
      </c>
      <c r="L29" s="152">
        <f t="shared" si="4"/>
        <v>0.88769182143168546</v>
      </c>
      <c r="M29" s="169"/>
      <c r="N29" s="152">
        <f t="shared" si="5"/>
        <v>43.086094368602211</v>
      </c>
      <c r="O29" s="51">
        <f t="shared" si="6"/>
        <v>33146490</v>
      </c>
      <c r="P29" s="51">
        <v>494782</v>
      </c>
      <c r="Q29" s="152">
        <f t="shared" si="7"/>
        <v>1.4927131047661457</v>
      </c>
      <c r="R29" s="51">
        <v>50823</v>
      </c>
      <c r="S29" s="152">
        <f t="shared" si="8"/>
        <v>0.15332845197183775</v>
      </c>
      <c r="T29" s="51">
        <v>2388980</v>
      </c>
      <c r="U29" s="152">
        <f t="shared" si="9"/>
        <v>7.2073392989725305</v>
      </c>
      <c r="V29" s="51">
        <v>133</v>
      </c>
      <c r="W29" s="51">
        <v>183504</v>
      </c>
      <c r="X29" s="51">
        <f t="shared" si="10"/>
        <v>183504</v>
      </c>
      <c r="Y29" s="51">
        <f t="shared" si="11"/>
        <v>0</v>
      </c>
      <c r="Z29" s="51">
        <f t="shared" si="12"/>
        <v>183504</v>
      </c>
    </row>
    <row r="30" spans="1:26" x14ac:dyDescent="0.2">
      <c r="A30" s="114">
        <v>24</v>
      </c>
      <c r="B30" s="114" t="s">
        <v>58</v>
      </c>
      <c r="C30" s="43">
        <v>56257010</v>
      </c>
      <c r="D30" s="151">
        <f t="shared" si="0"/>
        <v>236.60264120788997</v>
      </c>
      <c r="F30" s="151">
        <f t="shared" si="1"/>
        <v>111.3891412125475</v>
      </c>
      <c r="G30" s="43">
        <v>0</v>
      </c>
      <c r="H30" s="151">
        <f t="shared" si="13"/>
        <v>0</v>
      </c>
      <c r="J30" s="151">
        <f t="shared" si="3"/>
        <v>0</v>
      </c>
      <c r="K30" s="43">
        <v>0</v>
      </c>
      <c r="L30" s="151">
        <f t="shared" si="4"/>
        <v>0</v>
      </c>
      <c r="N30" s="151">
        <f t="shared" si="5"/>
        <v>0</v>
      </c>
      <c r="O30" s="43">
        <f t="shared" si="6"/>
        <v>56257010</v>
      </c>
      <c r="P30" s="43">
        <v>3409199</v>
      </c>
      <c r="Q30" s="151">
        <f t="shared" si="7"/>
        <v>6.060043006196028</v>
      </c>
      <c r="R30" s="43">
        <v>666944</v>
      </c>
      <c r="S30" s="151">
        <f t="shared" si="8"/>
        <v>1.1855304787794445</v>
      </c>
      <c r="T30" s="43">
        <v>18037476</v>
      </c>
      <c r="U30" s="151">
        <f t="shared" si="9"/>
        <v>32.062628284012959</v>
      </c>
      <c r="V30" s="43">
        <v>380829</v>
      </c>
      <c r="W30" s="43">
        <v>237770</v>
      </c>
      <c r="X30" s="43">
        <f t="shared" si="10"/>
        <v>237770</v>
      </c>
      <c r="Y30" s="43">
        <f t="shared" si="11"/>
        <v>0</v>
      </c>
      <c r="Z30" s="43">
        <f t="shared" si="12"/>
        <v>0</v>
      </c>
    </row>
    <row r="31" spans="1:26" x14ac:dyDescent="0.2">
      <c r="A31" s="117">
        <v>25</v>
      </c>
      <c r="B31" s="117" t="s">
        <v>60</v>
      </c>
      <c r="C31" s="51">
        <v>0</v>
      </c>
      <c r="D31" s="152">
        <f t="shared" si="0"/>
        <v>0</v>
      </c>
      <c r="E31" s="169"/>
      <c r="F31" s="152">
        <f t="shared" si="1"/>
        <v>0</v>
      </c>
      <c r="G31" s="51">
        <v>0</v>
      </c>
      <c r="H31" s="152">
        <f t="shared" si="13"/>
        <v>0</v>
      </c>
      <c r="I31" s="169"/>
      <c r="J31" s="152">
        <f t="shared" si="3"/>
        <v>0</v>
      </c>
      <c r="K31" s="51">
        <v>0</v>
      </c>
      <c r="L31" s="152">
        <f t="shared" si="4"/>
        <v>0</v>
      </c>
      <c r="M31" s="169"/>
      <c r="N31" s="152">
        <f t="shared" si="5"/>
        <v>0</v>
      </c>
      <c r="O31" s="51">
        <f t="shared" si="6"/>
        <v>0</v>
      </c>
      <c r="P31" s="51">
        <v>0</v>
      </c>
      <c r="Q31" s="152">
        <f t="shared" si="7"/>
        <v>0</v>
      </c>
      <c r="R31" s="51">
        <v>0</v>
      </c>
      <c r="S31" s="152">
        <f t="shared" si="8"/>
        <v>0</v>
      </c>
      <c r="T31" s="51">
        <v>0</v>
      </c>
      <c r="U31" s="152">
        <f t="shared" si="9"/>
        <v>0</v>
      </c>
      <c r="V31" s="51">
        <v>0</v>
      </c>
      <c r="W31" s="51">
        <v>0</v>
      </c>
      <c r="X31" s="51">
        <f t="shared" si="10"/>
        <v>0</v>
      </c>
      <c r="Y31" s="51">
        <f t="shared" si="11"/>
        <v>0</v>
      </c>
      <c r="Z31" s="51">
        <f t="shared" si="12"/>
        <v>0</v>
      </c>
    </row>
    <row r="32" spans="1:26" x14ac:dyDescent="0.2">
      <c r="A32" s="114">
        <v>26</v>
      </c>
      <c r="B32" s="114" t="s">
        <v>62</v>
      </c>
      <c r="C32" s="43">
        <v>0</v>
      </c>
      <c r="D32" s="151">
        <f t="shared" si="0"/>
        <v>0</v>
      </c>
      <c r="F32" s="151">
        <f t="shared" si="1"/>
        <v>0</v>
      </c>
      <c r="G32" s="43">
        <v>0</v>
      </c>
      <c r="H32" s="151">
        <f t="shared" si="13"/>
        <v>0</v>
      </c>
      <c r="J32" s="151">
        <f t="shared" si="3"/>
        <v>0</v>
      </c>
      <c r="K32" s="43">
        <v>0</v>
      </c>
      <c r="L32" s="151">
        <f t="shared" si="4"/>
        <v>0</v>
      </c>
      <c r="N32" s="151">
        <f t="shared" si="5"/>
        <v>0</v>
      </c>
      <c r="O32" s="43">
        <f t="shared" si="6"/>
        <v>0</v>
      </c>
      <c r="P32" s="43">
        <v>0</v>
      </c>
      <c r="Q32" s="151">
        <f t="shared" si="7"/>
        <v>0</v>
      </c>
      <c r="R32" s="43">
        <v>0</v>
      </c>
      <c r="S32" s="151">
        <f t="shared" si="8"/>
        <v>0</v>
      </c>
      <c r="T32" s="43">
        <v>0</v>
      </c>
      <c r="U32" s="151">
        <f t="shared" si="9"/>
        <v>0</v>
      </c>
      <c r="V32" s="43">
        <v>0</v>
      </c>
      <c r="W32" s="43">
        <v>0</v>
      </c>
      <c r="X32" s="43">
        <f t="shared" si="10"/>
        <v>0</v>
      </c>
      <c r="Y32" s="43">
        <f t="shared" si="11"/>
        <v>0</v>
      </c>
      <c r="Z32" s="43">
        <f t="shared" si="12"/>
        <v>0</v>
      </c>
    </row>
    <row r="33" spans="1:26" x14ac:dyDescent="0.2">
      <c r="A33" s="117">
        <v>27</v>
      </c>
      <c r="B33" s="117" t="s">
        <v>64</v>
      </c>
      <c r="C33" s="51">
        <v>845807</v>
      </c>
      <c r="D33" s="152">
        <f t="shared" si="0"/>
        <v>66.999920785804818</v>
      </c>
      <c r="E33" s="169"/>
      <c r="F33" s="152">
        <f t="shared" si="1"/>
        <v>31.542604932639438</v>
      </c>
      <c r="G33" s="51">
        <v>0</v>
      </c>
      <c r="H33" s="152">
        <f t="shared" si="13"/>
        <v>0</v>
      </c>
      <c r="I33" s="169"/>
      <c r="J33" s="152">
        <f t="shared" si="3"/>
        <v>0</v>
      </c>
      <c r="K33" s="51">
        <v>0</v>
      </c>
      <c r="L33" s="152">
        <f t="shared" si="4"/>
        <v>0</v>
      </c>
      <c r="M33" s="169"/>
      <c r="N33" s="152">
        <f t="shared" si="5"/>
        <v>0</v>
      </c>
      <c r="O33" s="51">
        <f t="shared" si="6"/>
        <v>845807</v>
      </c>
      <c r="P33" s="51">
        <v>18569</v>
      </c>
      <c r="Q33" s="152">
        <f t="shared" si="7"/>
        <v>2.1954181036572171</v>
      </c>
      <c r="R33" s="51">
        <v>2605</v>
      </c>
      <c r="S33" s="152">
        <f t="shared" si="8"/>
        <v>0.30798988421708495</v>
      </c>
      <c r="T33" s="51">
        <v>0</v>
      </c>
      <c r="U33" s="152">
        <f t="shared" si="9"/>
        <v>0</v>
      </c>
      <c r="V33" s="51">
        <v>11910</v>
      </c>
      <c r="W33" s="51">
        <v>12624</v>
      </c>
      <c r="X33" s="51">
        <f t="shared" si="10"/>
        <v>12624</v>
      </c>
      <c r="Y33" s="51">
        <f t="shared" si="11"/>
        <v>0</v>
      </c>
      <c r="Z33" s="51">
        <f t="shared" si="12"/>
        <v>0</v>
      </c>
    </row>
    <row r="34" spans="1:26" x14ac:dyDescent="0.2">
      <c r="A34" s="114">
        <v>28</v>
      </c>
      <c r="B34" s="114" t="s">
        <v>66</v>
      </c>
      <c r="C34" s="43">
        <v>0</v>
      </c>
      <c r="D34" s="151">
        <f t="shared" si="0"/>
        <v>0</v>
      </c>
      <c r="F34" s="151">
        <f t="shared" si="1"/>
        <v>0</v>
      </c>
      <c r="G34" s="43">
        <v>0</v>
      </c>
      <c r="H34" s="151">
        <f t="shared" si="13"/>
        <v>0</v>
      </c>
      <c r="J34" s="151">
        <f t="shared" si="3"/>
        <v>0</v>
      </c>
      <c r="K34" s="43">
        <v>0</v>
      </c>
      <c r="L34" s="151">
        <f t="shared" si="4"/>
        <v>0</v>
      </c>
      <c r="N34" s="151">
        <f t="shared" si="5"/>
        <v>0</v>
      </c>
      <c r="O34" s="43">
        <f t="shared" si="6"/>
        <v>0</v>
      </c>
      <c r="P34" s="43">
        <v>0</v>
      </c>
      <c r="Q34" s="151">
        <f t="shared" si="7"/>
        <v>0</v>
      </c>
      <c r="R34" s="43">
        <v>0</v>
      </c>
      <c r="S34" s="151">
        <f t="shared" si="8"/>
        <v>0</v>
      </c>
      <c r="T34" s="43">
        <v>0</v>
      </c>
      <c r="U34" s="151">
        <f t="shared" si="9"/>
        <v>0</v>
      </c>
      <c r="V34" s="43">
        <v>0</v>
      </c>
      <c r="W34" s="43">
        <v>0</v>
      </c>
      <c r="X34" s="43">
        <f t="shared" si="10"/>
        <v>0</v>
      </c>
      <c r="Y34" s="43">
        <f t="shared" si="11"/>
        <v>0</v>
      </c>
      <c r="Z34" s="43">
        <f t="shared" si="12"/>
        <v>0</v>
      </c>
    </row>
    <row r="35" spans="1:26" x14ac:dyDescent="0.2">
      <c r="A35" s="117">
        <v>29</v>
      </c>
      <c r="B35" s="117" t="s">
        <v>68</v>
      </c>
      <c r="C35" s="51">
        <v>806116</v>
      </c>
      <c r="D35" s="152">
        <f t="shared" si="0"/>
        <v>47.883338283338283</v>
      </c>
      <c r="E35" s="169"/>
      <c r="F35" s="152">
        <f t="shared" si="1"/>
        <v>22.542791164721319</v>
      </c>
      <c r="G35" s="51">
        <v>0</v>
      </c>
      <c r="H35" s="152">
        <f t="shared" si="13"/>
        <v>0</v>
      </c>
      <c r="I35" s="169"/>
      <c r="J35" s="152">
        <f t="shared" si="3"/>
        <v>0</v>
      </c>
      <c r="K35" s="51">
        <v>0</v>
      </c>
      <c r="L35" s="152">
        <f t="shared" si="4"/>
        <v>0</v>
      </c>
      <c r="M35" s="169"/>
      <c r="N35" s="152">
        <f t="shared" si="5"/>
        <v>0</v>
      </c>
      <c r="O35" s="51">
        <f t="shared" si="6"/>
        <v>806116</v>
      </c>
      <c r="P35" s="51">
        <v>12500</v>
      </c>
      <c r="Q35" s="152">
        <f t="shared" si="7"/>
        <v>1.5506453165549374</v>
      </c>
      <c r="R35" s="51">
        <v>0</v>
      </c>
      <c r="S35" s="152">
        <f t="shared" si="8"/>
        <v>0</v>
      </c>
      <c r="T35" s="51">
        <v>185549</v>
      </c>
      <c r="U35" s="152">
        <f t="shared" si="9"/>
        <v>23.017655027316167</v>
      </c>
      <c r="V35" s="51">
        <v>77091</v>
      </c>
      <c r="W35" s="51">
        <v>16835</v>
      </c>
      <c r="X35" s="51">
        <f t="shared" si="10"/>
        <v>16835</v>
      </c>
      <c r="Y35" s="51">
        <f t="shared" si="11"/>
        <v>0</v>
      </c>
      <c r="Z35" s="51">
        <f t="shared" si="12"/>
        <v>0</v>
      </c>
    </row>
    <row r="36" spans="1:26" x14ac:dyDescent="0.2">
      <c r="A36" s="114">
        <v>30</v>
      </c>
      <c r="B36" s="114" t="s">
        <v>70</v>
      </c>
      <c r="C36" s="43">
        <v>115088352</v>
      </c>
      <c r="D36" s="151">
        <f t="shared" si="0"/>
        <v>507.07086052157359</v>
      </c>
      <c r="F36" s="151">
        <f t="shared" si="1"/>
        <v>238.72171248408716</v>
      </c>
      <c r="G36" s="43">
        <v>0</v>
      </c>
      <c r="H36" s="151">
        <f t="shared" si="13"/>
        <v>0</v>
      </c>
      <c r="J36" s="151">
        <f t="shared" si="3"/>
        <v>0</v>
      </c>
      <c r="K36" s="43">
        <v>0</v>
      </c>
      <c r="L36" s="151">
        <f t="shared" si="4"/>
        <v>0</v>
      </c>
      <c r="N36" s="151">
        <f t="shared" si="5"/>
        <v>0</v>
      </c>
      <c r="O36" s="43">
        <f t="shared" si="6"/>
        <v>115088352</v>
      </c>
      <c r="P36" s="43">
        <v>216280</v>
      </c>
      <c r="Q36" s="151">
        <f t="shared" si="7"/>
        <v>0.18792518638202416</v>
      </c>
      <c r="R36" s="43">
        <v>2763920</v>
      </c>
      <c r="S36" s="151">
        <f t="shared" si="8"/>
        <v>2.4015636265258191</v>
      </c>
      <c r="T36" s="43">
        <v>73634536</v>
      </c>
      <c r="U36" s="151">
        <f t="shared" si="9"/>
        <v>63.980876188061153</v>
      </c>
      <c r="V36" s="43">
        <v>23962523</v>
      </c>
      <c r="W36" s="43">
        <v>226967</v>
      </c>
      <c r="X36" s="43">
        <f t="shared" si="10"/>
        <v>226967</v>
      </c>
      <c r="Y36" s="43">
        <f t="shared" si="11"/>
        <v>0</v>
      </c>
      <c r="Z36" s="43">
        <f t="shared" si="12"/>
        <v>0</v>
      </c>
    </row>
    <row r="37" spans="1:26" x14ac:dyDescent="0.2">
      <c r="A37" s="117">
        <v>31</v>
      </c>
      <c r="B37" s="117" t="s">
        <v>72</v>
      </c>
      <c r="C37" s="51">
        <v>15186573</v>
      </c>
      <c r="D37" s="152">
        <f t="shared" si="0"/>
        <v>152.42360037738121</v>
      </c>
      <c r="E37" s="169"/>
      <c r="F37" s="152">
        <f t="shared" si="1"/>
        <v>71.758852140805473</v>
      </c>
      <c r="G37" s="51">
        <v>516762</v>
      </c>
      <c r="H37" s="152">
        <f t="shared" si="13"/>
        <v>5.186602966858703</v>
      </c>
      <c r="I37" s="169"/>
      <c r="J37" s="152">
        <f t="shared" si="3"/>
        <v>42.879359423291959</v>
      </c>
      <c r="K37" s="51">
        <v>87828</v>
      </c>
      <c r="L37" s="152">
        <f t="shared" si="4"/>
        <v>0.88150631310596783</v>
      </c>
      <c r="M37" s="169"/>
      <c r="N37" s="152">
        <f t="shared" si="5"/>
        <v>42.785866982244393</v>
      </c>
      <c r="O37" s="51">
        <f t="shared" si="6"/>
        <v>15791163</v>
      </c>
      <c r="P37" s="51">
        <v>61703</v>
      </c>
      <c r="Q37" s="152">
        <f t="shared" si="7"/>
        <v>0.39074386098098035</v>
      </c>
      <c r="R37" s="51">
        <v>0</v>
      </c>
      <c r="S37" s="152">
        <f t="shared" si="8"/>
        <v>0</v>
      </c>
      <c r="T37" s="51">
        <v>1539300</v>
      </c>
      <c r="U37" s="152">
        <f t="shared" si="9"/>
        <v>9.7478570767713553</v>
      </c>
      <c r="V37" s="51">
        <v>0</v>
      </c>
      <c r="W37" s="51">
        <v>99634</v>
      </c>
      <c r="X37" s="51">
        <f t="shared" si="10"/>
        <v>99634</v>
      </c>
      <c r="Y37" s="51">
        <f t="shared" si="11"/>
        <v>99634</v>
      </c>
      <c r="Z37" s="51">
        <f t="shared" si="12"/>
        <v>99634</v>
      </c>
    </row>
    <row r="38" spans="1:26" x14ac:dyDescent="0.2">
      <c r="A38" s="114">
        <v>32</v>
      </c>
      <c r="B38" s="114" t="s">
        <v>74</v>
      </c>
      <c r="C38" s="43">
        <v>2706024</v>
      </c>
      <c r="D38" s="151">
        <f t="shared" si="0"/>
        <v>108.57101588830044</v>
      </c>
      <c r="F38" s="151">
        <f t="shared" si="1"/>
        <v>51.113682242226602</v>
      </c>
      <c r="G38" s="43">
        <v>0</v>
      </c>
      <c r="H38" s="151">
        <f t="shared" si="13"/>
        <v>0</v>
      </c>
      <c r="J38" s="151">
        <f t="shared" si="3"/>
        <v>0</v>
      </c>
      <c r="K38" s="43">
        <v>18029</v>
      </c>
      <c r="L38" s="151">
        <f t="shared" si="4"/>
        <v>0.72335901139463965</v>
      </c>
      <c r="N38" s="151">
        <f t="shared" si="5"/>
        <v>35.109836403654143</v>
      </c>
      <c r="O38" s="43">
        <f t="shared" si="6"/>
        <v>2724053</v>
      </c>
      <c r="P38" s="43">
        <v>0</v>
      </c>
      <c r="Q38" s="151">
        <f t="shared" si="7"/>
        <v>0</v>
      </c>
      <c r="R38" s="43">
        <v>0</v>
      </c>
      <c r="S38" s="151">
        <f t="shared" si="8"/>
        <v>0</v>
      </c>
      <c r="T38" s="43">
        <v>0</v>
      </c>
      <c r="U38" s="151">
        <f t="shared" si="9"/>
        <v>0</v>
      </c>
      <c r="V38" s="43">
        <v>175000</v>
      </c>
      <c r="W38" s="43">
        <v>24924</v>
      </c>
      <c r="X38" s="43">
        <f t="shared" si="10"/>
        <v>24924</v>
      </c>
      <c r="Y38" s="43">
        <f t="shared" si="11"/>
        <v>0</v>
      </c>
      <c r="Z38" s="43">
        <f t="shared" si="12"/>
        <v>24924</v>
      </c>
    </row>
    <row r="39" spans="1:26" x14ac:dyDescent="0.2">
      <c r="A39" s="117">
        <v>33</v>
      </c>
      <c r="B39" s="117" t="s">
        <v>76</v>
      </c>
      <c r="C39" s="51">
        <v>3696385</v>
      </c>
      <c r="D39" s="152">
        <f t="shared" si="0"/>
        <v>143.42082799829279</v>
      </c>
      <c r="E39" s="169"/>
      <c r="F39" s="152">
        <f t="shared" si="1"/>
        <v>67.520475600631585</v>
      </c>
      <c r="G39" s="51">
        <v>167372</v>
      </c>
      <c r="H39" s="152">
        <f t="shared" si="13"/>
        <v>6.494082955030458</v>
      </c>
      <c r="I39" s="169"/>
      <c r="J39" s="152">
        <f t="shared" si="3"/>
        <v>53.688728235559765</v>
      </c>
      <c r="K39" s="51">
        <v>0</v>
      </c>
      <c r="L39" s="152">
        <f t="shared" si="4"/>
        <v>0</v>
      </c>
      <c r="M39" s="169"/>
      <c r="N39" s="152">
        <f t="shared" si="5"/>
        <v>0</v>
      </c>
      <c r="O39" s="51">
        <f t="shared" si="6"/>
        <v>3863757</v>
      </c>
      <c r="P39" s="51">
        <v>0</v>
      </c>
      <c r="Q39" s="152">
        <f t="shared" si="7"/>
        <v>0</v>
      </c>
      <c r="R39" s="51">
        <v>88227</v>
      </c>
      <c r="S39" s="152">
        <f t="shared" si="8"/>
        <v>2.2834510555399836</v>
      </c>
      <c r="T39" s="51">
        <v>496533</v>
      </c>
      <c r="U39" s="152">
        <f t="shared" si="9"/>
        <v>12.851041098081478</v>
      </c>
      <c r="V39" s="51">
        <v>13593</v>
      </c>
      <c r="W39" s="51">
        <v>25773</v>
      </c>
      <c r="X39" s="51">
        <f t="shared" si="10"/>
        <v>25773</v>
      </c>
      <c r="Y39" s="51">
        <f t="shared" si="11"/>
        <v>25773</v>
      </c>
      <c r="Z39" s="51">
        <f t="shared" si="12"/>
        <v>0</v>
      </c>
    </row>
    <row r="40" spans="1:26" x14ac:dyDescent="0.2">
      <c r="A40" s="114">
        <v>34</v>
      </c>
      <c r="B40" s="114" t="s">
        <v>78</v>
      </c>
      <c r="C40" s="43">
        <v>8433956</v>
      </c>
      <c r="D40" s="151">
        <f t="shared" si="0"/>
        <v>85.03771967856099</v>
      </c>
      <c r="F40" s="151">
        <f t="shared" si="1"/>
        <v>40.034542798469772</v>
      </c>
      <c r="G40" s="43">
        <v>4126672</v>
      </c>
      <c r="H40" s="151">
        <f t="shared" si="13"/>
        <v>41.608324342854836</v>
      </c>
      <c r="J40" s="151">
        <f t="shared" si="3"/>
        <v>343.98975705263103</v>
      </c>
      <c r="K40" s="43">
        <v>55703</v>
      </c>
      <c r="L40" s="151">
        <f t="shared" si="4"/>
        <v>0.56164107321106282</v>
      </c>
      <c r="N40" s="151">
        <f t="shared" si="5"/>
        <v>27.260497052486549</v>
      </c>
      <c r="O40" s="43">
        <f t="shared" si="6"/>
        <v>12616331</v>
      </c>
      <c r="P40" s="43">
        <v>1370533</v>
      </c>
      <c r="Q40" s="151">
        <f t="shared" si="7"/>
        <v>10.863166161382418</v>
      </c>
      <c r="R40" s="43">
        <v>0</v>
      </c>
      <c r="S40" s="151">
        <f t="shared" si="8"/>
        <v>0</v>
      </c>
      <c r="T40" s="43">
        <v>0</v>
      </c>
      <c r="U40" s="151">
        <f t="shared" si="9"/>
        <v>0</v>
      </c>
      <c r="V40" s="43">
        <v>8658509</v>
      </c>
      <c r="W40" s="43">
        <v>99179</v>
      </c>
      <c r="X40" s="43">
        <f t="shared" si="10"/>
        <v>99179</v>
      </c>
      <c r="Y40" s="43">
        <f t="shared" si="11"/>
        <v>99179</v>
      </c>
      <c r="Z40" s="43">
        <f t="shared" si="12"/>
        <v>99179</v>
      </c>
    </row>
    <row r="41" spans="1:26" x14ac:dyDescent="0.2">
      <c r="A41" s="117">
        <v>35</v>
      </c>
      <c r="B41" s="117" t="s">
        <v>80</v>
      </c>
      <c r="C41" s="51">
        <v>119900348</v>
      </c>
      <c r="D41" s="152">
        <f t="shared" si="0"/>
        <v>263.2944607310298</v>
      </c>
      <c r="E41" s="169"/>
      <c r="F41" s="152">
        <f t="shared" si="1"/>
        <v>123.95526828071696</v>
      </c>
      <c r="G41" s="51">
        <v>0</v>
      </c>
      <c r="H41" s="152">
        <f t="shared" si="13"/>
        <v>0</v>
      </c>
      <c r="I41" s="169"/>
      <c r="J41" s="152">
        <f t="shared" si="3"/>
        <v>0</v>
      </c>
      <c r="K41" s="51">
        <v>257871</v>
      </c>
      <c r="L41" s="152">
        <f t="shared" si="4"/>
        <v>0.56627029875819357</v>
      </c>
      <c r="M41" s="169"/>
      <c r="N41" s="152">
        <f t="shared" si="5"/>
        <v>27.485186797240008</v>
      </c>
      <c r="O41" s="51">
        <f t="shared" si="6"/>
        <v>120158219</v>
      </c>
      <c r="P41" s="51">
        <v>1463506</v>
      </c>
      <c r="Q41" s="152">
        <f t="shared" si="7"/>
        <v>1.2179824336444267</v>
      </c>
      <c r="R41" s="51">
        <v>0</v>
      </c>
      <c r="S41" s="152">
        <f t="shared" si="8"/>
        <v>0</v>
      </c>
      <c r="T41" s="51">
        <v>28086241</v>
      </c>
      <c r="U41" s="152">
        <f t="shared" si="9"/>
        <v>23.374381905577344</v>
      </c>
      <c r="V41" s="51">
        <v>5015967</v>
      </c>
      <c r="W41" s="51">
        <v>455385</v>
      </c>
      <c r="X41" s="51">
        <f t="shared" si="10"/>
        <v>455385</v>
      </c>
      <c r="Y41" s="51">
        <f t="shared" si="11"/>
        <v>0</v>
      </c>
      <c r="Z41" s="51">
        <f t="shared" si="12"/>
        <v>455385</v>
      </c>
    </row>
    <row r="42" spans="1:26" x14ac:dyDescent="0.2">
      <c r="A42" s="114">
        <v>36</v>
      </c>
      <c r="B42" s="114" t="s">
        <v>82</v>
      </c>
      <c r="C42" s="43">
        <v>1563198</v>
      </c>
      <c r="D42" s="151">
        <f t="shared" si="0"/>
        <v>69.361405688423488</v>
      </c>
      <c r="F42" s="151">
        <f t="shared" si="1"/>
        <v>32.654358267032556</v>
      </c>
      <c r="G42" s="43">
        <v>0</v>
      </c>
      <c r="H42" s="151">
        <f t="shared" si="13"/>
        <v>0</v>
      </c>
      <c r="J42" s="151">
        <f t="shared" si="3"/>
        <v>0</v>
      </c>
      <c r="K42" s="43">
        <v>0</v>
      </c>
      <c r="L42" s="151">
        <f t="shared" si="4"/>
        <v>0</v>
      </c>
      <c r="N42" s="151">
        <f t="shared" si="5"/>
        <v>0</v>
      </c>
      <c r="O42" s="43">
        <f t="shared" si="6"/>
        <v>1563198</v>
      </c>
      <c r="P42" s="43">
        <v>140908</v>
      </c>
      <c r="Q42" s="151">
        <f t="shared" si="7"/>
        <v>9.0140852278470156</v>
      </c>
      <c r="R42" s="43">
        <v>47300</v>
      </c>
      <c r="S42" s="151">
        <f t="shared" si="8"/>
        <v>3.0258482930505282</v>
      </c>
      <c r="T42" s="43">
        <v>252039</v>
      </c>
      <c r="U42" s="151">
        <f t="shared" si="9"/>
        <v>16.123293402371292</v>
      </c>
      <c r="V42" s="43">
        <v>22983</v>
      </c>
      <c r="W42" s="43">
        <v>22537</v>
      </c>
      <c r="X42" s="43">
        <f t="shared" si="10"/>
        <v>22537</v>
      </c>
      <c r="Y42" s="43">
        <f t="shared" si="11"/>
        <v>0</v>
      </c>
      <c r="Z42" s="43">
        <f t="shared" si="12"/>
        <v>0</v>
      </c>
    </row>
    <row r="43" spans="1:26" x14ac:dyDescent="0.2">
      <c r="A43" s="117">
        <v>37</v>
      </c>
      <c r="B43" s="117" t="s">
        <v>84</v>
      </c>
      <c r="C43" s="51">
        <v>8048682</v>
      </c>
      <c r="D43" s="152">
        <f t="shared" si="0"/>
        <v>496.09726331360946</v>
      </c>
      <c r="E43" s="169"/>
      <c r="F43" s="152">
        <f t="shared" si="1"/>
        <v>233.55549978769744</v>
      </c>
      <c r="G43" s="51">
        <v>0</v>
      </c>
      <c r="H43" s="152">
        <f t="shared" si="13"/>
        <v>0</v>
      </c>
      <c r="I43" s="169"/>
      <c r="J43" s="152">
        <f t="shared" si="3"/>
        <v>0</v>
      </c>
      <c r="K43" s="51">
        <v>0</v>
      </c>
      <c r="L43" s="152">
        <f t="shared" si="4"/>
        <v>0</v>
      </c>
      <c r="M43" s="169"/>
      <c r="N43" s="152">
        <f t="shared" si="5"/>
        <v>0</v>
      </c>
      <c r="O43" s="51">
        <f t="shared" si="6"/>
        <v>8048682</v>
      </c>
      <c r="P43" s="51">
        <v>11000</v>
      </c>
      <c r="Q43" s="152">
        <f t="shared" si="7"/>
        <v>0.13666833899016012</v>
      </c>
      <c r="R43" s="51">
        <v>0</v>
      </c>
      <c r="S43" s="152">
        <f t="shared" si="8"/>
        <v>0</v>
      </c>
      <c r="T43" s="51">
        <v>0</v>
      </c>
      <c r="U43" s="152">
        <f t="shared" si="9"/>
        <v>0</v>
      </c>
      <c r="V43" s="51">
        <v>0</v>
      </c>
      <c r="W43" s="51">
        <v>16224</v>
      </c>
      <c r="X43" s="51">
        <f t="shared" si="10"/>
        <v>16224</v>
      </c>
      <c r="Y43" s="51">
        <f t="shared" si="11"/>
        <v>0</v>
      </c>
      <c r="Z43" s="51">
        <f t="shared" si="12"/>
        <v>0</v>
      </c>
    </row>
    <row r="44" spans="1:26" x14ac:dyDescent="0.2">
      <c r="A44" s="114">
        <v>38</v>
      </c>
      <c r="B44" s="114" t="s">
        <v>86</v>
      </c>
      <c r="C44" s="110">
        <v>1180761</v>
      </c>
      <c r="D44" s="151">
        <f t="shared" si="0"/>
        <v>41.551219340535596</v>
      </c>
      <c r="F44" s="151">
        <f t="shared" si="1"/>
        <v>19.561720084983197</v>
      </c>
      <c r="G44" s="110">
        <v>0</v>
      </c>
      <c r="H44" s="151">
        <f t="shared" si="13"/>
        <v>0</v>
      </c>
      <c r="J44" s="151">
        <f t="shared" si="3"/>
        <v>0</v>
      </c>
      <c r="K44" s="110">
        <v>0</v>
      </c>
      <c r="L44" s="151">
        <f t="shared" si="4"/>
        <v>0</v>
      </c>
      <c r="N44" s="151">
        <f t="shared" si="5"/>
        <v>0</v>
      </c>
      <c r="O44" s="110">
        <f t="shared" si="6"/>
        <v>1180761</v>
      </c>
      <c r="P44" s="110">
        <v>519790</v>
      </c>
      <c r="Q44" s="151">
        <f t="shared" si="7"/>
        <v>44.021609792328846</v>
      </c>
      <c r="R44" s="110">
        <v>65000</v>
      </c>
      <c r="S44" s="151">
        <f t="shared" si="8"/>
        <v>5.5049243665737606</v>
      </c>
      <c r="T44" s="110">
        <v>109675</v>
      </c>
      <c r="U44" s="151">
        <f t="shared" si="9"/>
        <v>9.2885012292919562</v>
      </c>
      <c r="V44" s="110">
        <v>0</v>
      </c>
      <c r="W44" s="110">
        <v>28417</v>
      </c>
      <c r="X44" s="110">
        <f t="shared" si="10"/>
        <v>28417</v>
      </c>
      <c r="Y44" s="110">
        <f t="shared" si="11"/>
        <v>0</v>
      </c>
      <c r="Z44" s="110">
        <f t="shared" si="12"/>
        <v>0</v>
      </c>
    </row>
    <row r="45" spans="1:26" ht="13.5" thickBot="1" x14ac:dyDescent="0.25">
      <c r="A45" s="129">
        <f>A44</f>
        <v>38</v>
      </c>
      <c r="B45" s="136" t="s">
        <v>255</v>
      </c>
      <c r="C45" s="153">
        <f>SUM(C7:C44)</f>
        <v>513227563</v>
      </c>
      <c r="D45" s="154">
        <f>(C45/$W45)</f>
        <v>212.41086755163681</v>
      </c>
      <c r="E45" s="170"/>
      <c r="F45" s="155">
        <f t="shared" si="1"/>
        <v>100</v>
      </c>
      <c r="G45" s="153">
        <f>SUM(G7:G44)</f>
        <v>8997681</v>
      </c>
      <c r="H45" s="154">
        <f>IF(ISNONTEXT($I45),G45/$W45,G45/$Y45)</f>
        <v>12.095803287680072</v>
      </c>
      <c r="I45" s="170" t="s">
        <v>352</v>
      </c>
      <c r="J45" s="155">
        <f t="shared" si="3"/>
        <v>100</v>
      </c>
      <c r="K45" s="153">
        <f>SUM(K7:K44)</f>
        <v>2991259</v>
      </c>
      <c r="L45" s="154">
        <f>IF(ISNONTEXT($M45),K45/$W45,K45/$Z45)</f>
        <v>2.0602745141796053</v>
      </c>
      <c r="M45" s="170" t="s">
        <v>352</v>
      </c>
      <c r="N45" s="155">
        <f t="shared" si="5"/>
        <v>100</v>
      </c>
      <c r="O45" s="153">
        <f t="shared" si="6"/>
        <v>525216503</v>
      </c>
      <c r="P45" s="153">
        <f>SUM(P7:P44)</f>
        <v>20697201</v>
      </c>
      <c r="Q45" s="155">
        <f t="shared" si="7"/>
        <v>3.9406989083128638</v>
      </c>
      <c r="R45" s="153">
        <f>SUM(R7:R44)</f>
        <v>11156027</v>
      </c>
      <c r="S45" s="155">
        <f t="shared" si="8"/>
        <v>2.1240815808866538</v>
      </c>
      <c r="T45" s="153">
        <f>SUM(T7:T44)</f>
        <v>137707539</v>
      </c>
      <c r="U45" s="155">
        <f>IF($O45&gt;0,T45/$O45*100,0)</f>
        <v>26.219194982150057</v>
      </c>
      <c r="V45" s="153">
        <f>SUM(V7:V44)</f>
        <v>47185287</v>
      </c>
      <c r="W45" s="156">
        <f>SUM(W7:W44)</f>
        <v>2416202</v>
      </c>
      <c r="X45" s="156">
        <f>SUM(X7:X44)</f>
        <v>2416202</v>
      </c>
      <c r="Y45" s="156">
        <f>SUM(Y7:Y44)</f>
        <v>743868</v>
      </c>
      <c r="Z45" s="156">
        <f>SUM(Z7:Z44)</f>
        <v>1451874</v>
      </c>
    </row>
    <row r="47" spans="1:26" s="349" customFormat="1" ht="15.75" x14ac:dyDescent="0.25">
      <c r="A47" s="319"/>
      <c r="B47" s="319"/>
      <c r="C47" s="319"/>
      <c r="D47" s="319"/>
      <c r="E47" s="319"/>
      <c r="F47" s="319"/>
      <c r="G47" s="319"/>
      <c r="H47" s="319"/>
      <c r="I47" s="319"/>
      <c r="J47" s="319"/>
      <c r="K47" s="319"/>
      <c r="L47" s="319"/>
      <c r="M47" s="319"/>
      <c r="N47" s="319"/>
      <c r="O47" s="319"/>
      <c r="P47" s="319"/>
      <c r="Q47" s="319"/>
      <c r="R47" s="319"/>
      <c r="S47" s="353"/>
    </row>
    <row r="48" spans="1:26" s="349" customFormat="1" ht="15.75" x14ac:dyDescent="0.25">
      <c r="A48" s="321" t="str">
        <f>A1</f>
        <v>COMPARATIVE REPORT</v>
      </c>
      <c r="B48" s="321"/>
      <c r="C48" s="321"/>
      <c r="D48" s="321"/>
      <c r="E48" s="321"/>
      <c r="F48" s="321"/>
      <c r="G48" s="321"/>
      <c r="H48" s="321"/>
      <c r="I48" s="321"/>
      <c r="J48" s="321"/>
      <c r="K48" s="321"/>
      <c r="L48" s="321"/>
      <c r="M48" s="321"/>
      <c r="N48" s="321"/>
      <c r="O48" s="321"/>
      <c r="P48" s="321"/>
      <c r="Q48" s="321"/>
      <c r="R48" s="321"/>
      <c r="S48" s="353"/>
    </row>
    <row r="49" spans="1:26" s="349" customFormat="1" ht="15.75" x14ac:dyDescent="0.25">
      <c r="A49" s="321" t="str">
        <f>A2</f>
        <v>EXHIBIT C8: COMMUNITY DEVELOPMENT EXPENDITURES BY ACTIVITY</v>
      </c>
      <c r="B49" s="321"/>
      <c r="C49" s="321"/>
      <c r="D49" s="321"/>
      <c r="E49" s="321"/>
      <c r="F49" s="321"/>
      <c r="G49" s="321"/>
      <c r="H49" s="321"/>
      <c r="I49" s="321"/>
      <c r="J49" s="321"/>
      <c r="K49" s="321"/>
      <c r="L49" s="321"/>
      <c r="M49" s="321"/>
      <c r="N49" s="321"/>
      <c r="O49" s="321"/>
      <c r="P49" s="321"/>
      <c r="Q49" s="321"/>
      <c r="R49" s="321"/>
      <c r="S49" s="353"/>
    </row>
    <row r="50" spans="1:26" s="349" customFormat="1" ht="15.75" x14ac:dyDescent="0.25">
      <c r="A50" s="319" t="str">
        <f>A3</f>
        <v>FOR THE YEAR ENDED JUNE 30, 2023</v>
      </c>
      <c r="B50" s="319"/>
      <c r="C50" s="319"/>
      <c r="D50" s="319"/>
      <c r="E50" s="319"/>
      <c r="F50" s="319"/>
      <c r="G50" s="319"/>
      <c r="H50" s="319"/>
      <c r="I50" s="319"/>
      <c r="J50" s="319"/>
      <c r="K50" s="319"/>
      <c r="L50" s="319"/>
      <c r="M50" s="319"/>
      <c r="N50" s="319"/>
      <c r="O50" s="319"/>
      <c r="P50" s="319"/>
      <c r="Q50" s="319"/>
      <c r="R50" s="319"/>
      <c r="S50" s="353"/>
    </row>
    <row r="51" spans="1:26" ht="15.75" thickBot="1" x14ac:dyDescent="0.25">
      <c r="A51" s="66"/>
      <c r="B51" s="66"/>
      <c r="C51" s="66"/>
      <c r="D51" s="66"/>
      <c r="E51" s="66"/>
      <c r="F51" s="66"/>
      <c r="G51" s="66"/>
      <c r="H51" s="66"/>
      <c r="I51" s="66"/>
      <c r="J51" s="66"/>
      <c r="K51" s="66"/>
      <c r="L51" s="66"/>
      <c r="M51" s="66"/>
      <c r="N51" s="66"/>
      <c r="O51" s="66"/>
      <c r="P51" s="66"/>
      <c r="Q51" s="66"/>
      <c r="R51" s="66"/>
      <c r="S51" s="94"/>
    </row>
    <row r="52" spans="1:26" ht="15" x14ac:dyDescent="0.2">
      <c r="N52" s="82"/>
      <c r="O52" s="82"/>
      <c r="P52" s="439" t="s">
        <v>346</v>
      </c>
      <c r="Q52" s="440"/>
      <c r="R52" s="440"/>
      <c r="S52" s="440"/>
      <c r="T52" s="440"/>
      <c r="U52" s="440"/>
      <c r="V52" s="441"/>
      <c r="W52"/>
    </row>
    <row r="53" spans="1:26" s="94" customFormat="1" ht="45.75" thickBot="1" x14ac:dyDescent="0.3">
      <c r="A53" s="141" t="s">
        <v>1</v>
      </c>
      <c r="B53" s="217" t="s">
        <v>341</v>
      </c>
      <c r="C53" s="140" t="s">
        <v>361</v>
      </c>
      <c r="D53" s="140" t="s">
        <v>362</v>
      </c>
      <c r="E53" s="175"/>
      <c r="F53" s="140" t="s">
        <v>363</v>
      </c>
      <c r="G53" s="140" t="s">
        <v>347</v>
      </c>
      <c r="H53" s="140" t="s">
        <v>362</v>
      </c>
      <c r="I53" s="175"/>
      <c r="J53" s="140" t="s">
        <v>363</v>
      </c>
      <c r="K53" s="140" t="s">
        <v>348</v>
      </c>
      <c r="L53" s="140" t="s">
        <v>362</v>
      </c>
      <c r="M53" s="175"/>
      <c r="N53" s="140" t="s">
        <v>363</v>
      </c>
      <c r="O53" s="140" t="s">
        <v>255</v>
      </c>
      <c r="P53" s="140" t="s">
        <v>349</v>
      </c>
      <c r="Q53" s="140" t="s">
        <v>364</v>
      </c>
      <c r="R53" s="140" t="s">
        <v>350</v>
      </c>
      <c r="S53" s="140" t="s">
        <v>364</v>
      </c>
      <c r="T53" s="140" t="s">
        <v>351</v>
      </c>
      <c r="U53" s="140" t="s">
        <v>364</v>
      </c>
      <c r="V53" s="140" t="s">
        <v>353</v>
      </c>
      <c r="W53" s="176" t="s">
        <v>253</v>
      </c>
      <c r="X53" s="140" t="s">
        <v>355</v>
      </c>
      <c r="Y53" s="140" t="s">
        <v>356</v>
      </c>
      <c r="Z53" s="140" t="s">
        <v>357</v>
      </c>
    </row>
    <row r="54" spans="1:26" x14ac:dyDescent="0.2">
      <c r="A54" s="143">
        <v>1</v>
      </c>
      <c r="B54" s="143" t="s">
        <v>88</v>
      </c>
      <c r="C54" s="148">
        <v>0</v>
      </c>
      <c r="D54" s="149">
        <f t="shared" ref="D54:D85" si="14">IFERROR(C54/$W54,0)</f>
        <v>0</v>
      </c>
      <c r="E54" s="171"/>
      <c r="F54" s="149">
        <f t="shared" ref="F54:F85" si="15">IF(D$149&gt;0,D54/D$149*100,0)</f>
        <v>0</v>
      </c>
      <c r="G54" s="148">
        <v>0</v>
      </c>
      <c r="H54" s="149">
        <f t="shared" ref="H54:H85" si="16">IFERROR(G54/$W54,0)</f>
        <v>0</v>
      </c>
      <c r="I54" s="171"/>
      <c r="J54" s="149">
        <f t="shared" ref="J54:J85" si="17">IF(H$149&gt;0,H54/H$149*100,0)</f>
        <v>0</v>
      </c>
      <c r="K54" s="148">
        <v>0</v>
      </c>
      <c r="L54" s="159">
        <f t="shared" ref="L54:L85" si="18">IFERROR((K54/$W54),0)</f>
        <v>0</v>
      </c>
      <c r="M54" s="171"/>
      <c r="N54" s="149">
        <f t="shared" ref="N54:N85" si="19">IF(L$149&gt;0,L54/L$149*100,0)</f>
        <v>0</v>
      </c>
      <c r="O54" s="148">
        <f t="shared" ref="O54:O85" si="20">(C54+G54+K54)</f>
        <v>0</v>
      </c>
      <c r="P54" s="148">
        <v>0</v>
      </c>
      <c r="Q54" s="149">
        <f t="shared" ref="Q54:Q85" si="21">IF($O54&gt;0,P54/$O54*100,0)</f>
        <v>0</v>
      </c>
      <c r="R54" s="148">
        <v>0</v>
      </c>
      <c r="S54" s="149">
        <f t="shared" ref="S54:S85" si="22">IF($O54&gt;0,R54/$O54*100,0)</f>
        <v>0</v>
      </c>
      <c r="T54" s="148">
        <v>0</v>
      </c>
      <c r="U54" s="149">
        <f t="shared" ref="U54:U103" si="23">IF($O54&gt;0,T54/$O54*100,0)</f>
        <v>0</v>
      </c>
      <c r="V54" s="148">
        <v>0</v>
      </c>
      <c r="W54" s="150">
        <v>0</v>
      </c>
      <c r="X54" s="150">
        <f t="shared" ref="X54:X85" si="24">IF(C54,W54,0)</f>
        <v>0</v>
      </c>
      <c r="Y54" s="150">
        <f t="shared" ref="Y54:Y85" si="25">IF(G54,W54,0)</f>
        <v>0</v>
      </c>
      <c r="Z54" s="150">
        <f t="shared" ref="Z54:Z85" si="26">IF(K54,W54,0)</f>
        <v>0</v>
      </c>
    </row>
    <row r="55" spans="1:26" x14ac:dyDescent="0.2">
      <c r="A55" s="114">
        <v>2</v>
      </c>
      <c r="B55" s="114" t="s">
        <v>89</v>
      </c>
      <c r="C55" s="43">
        <v>35691094</v>
      </c>
      <c r="D55" s="151">
        <f t="shared" si="14"/>
        <v>309.02717866574312</v>
      </c>
      <c r="F55" s="151">
        <f t="shared" si="15"/>
        <v>171.28988327709297</v>
      </c>
      <c r="G55" s="43">
        <v>958657</v>
      </c>
      <c r="H55" s="151">
        <f t="shared" si="16"/>
        <v>8.3004199315987712</v>
      </c>
      <c r="J55" s="151">
        <f t="shared" si="17"/>
        <v>106.80885459682258</v>
      </c>
      <c r="K55" s="43">
        <v>385831</v>
      </c>
      <c r="L55" s="151">
        <f t="shared" si="18"/>
        <v>3.3406727563963807</v>
      </c>
      <c r="N55" s="151">
        <f t="shared" si="19"/>
        <v>149.19378566109154</v>
      </c>
      <c r="O55" s="43">
        <f t="shared" si="20"/>
        <v>37035582</v>
      </c>
      <c r="P55" s="43">
        <v>11458</v>
      </c>
      <c r="Q55" s="151">
        <f t="shared" si="21"/>
        <v>3.0937815423016705E-2</v>
      </c>
      <c r="R55" s="43">
        <v>1014419</v>
      </c>
      <c r="S55" s="151">
        <f t="shared" si="22"/>
        <v>2.7390389058824565</v>
      </c>
      <c r="T55" s="43">
        <v>4155539</v>
      </c>
      <c r="U55" s="151">
        <f t="shared" si="23"/>
        <v>11.22039610448136</v>
      </c>
      <c r="V55" s="43">
        <v>22</v>
      </c>
      <c r="W55" s="43">
        <v>115495</v>
      </c>
      <c r="X55" s="43">
        <f t="shared" si="24"/>
        <v>115495</v>
      </c>
      <c r="Y55" s="43">
        <f t="shared" si="25"/>
        <v>115495</v>
      </c>
      <c r="Z55" s="43">
        <f t="shared" si="26"/>
        <v>115495</v>
      </c>
    </row>
    <row r="56" spans="1:26" x14ac:dyDescent="0.2">
      <c r="A56" s="117">
        <v>3</v>
      </c>
      <c r="B56" s="117" t="s">
        <v>256</v>
      </c>
      <c r="C56" s="51">
        <v>2121758</v>
      </c>
      <c r="D56" s="152">
        <f t="shared" si="14"/>
        <v>142.41898241374682</v>
      </c>
      <c r="E56" s="169"/>
      <c r="F56" s="152">
        <f t="shared" si="15"/>
        <v>78.941052950166693</v>
      </c>
      <c r="G56" s="51">
        <v>3000</v>
      </c>
      <c r="H56" s="152">
        <f t="shared" si="16"/>
        <v>0.20136931131695529</v>
      </c>
      <c r="I56" s="169"/>
      <c r="J56" s="152">
        <f t="shared" si="17"/>
        <v>2.591197273144739</v>
      </c>
      <c r="K56" s="51">
        <v>35594</v>
      </c>
      <c r="L56" s="152">
        <f t="shared" si="18"/>
        <v>2.3891797556719023</v>
      </c>
      <c r="M56" s="169"/>
      <c r="N56" s="152">
        <f t="shared" si="19"/>
        <v>106.70029612778957</v>
      </c>
      <c r="O56" s="51">
        <f t="shared" si="20"/>
        <v>2160352</v>
      </c>
      <c r="P56" s="51">
        <v>0</v>
      </c>
      <c r="Q56" s="152">
        <f t="shared" si="21"/>
        <v>0</v>
      </c>
      <c r="R56" s="51">
        <v>0</v>
      </c>
      <c r="S56" s="152">
        <f t="shared" si="22"/>
        <v>0</v>
      </c>
      <c r="T56" s="51">
        <v>20000</v>
      </c>
      <c r="U56" s="152">
        <f t="shared" si="23"/>
        <v>0.92577505887929368</v>
      </c>
      <c r="V56" s="51">
        <v>0</v>
      </c>
      <c r="W56" s="51">
        <v>14898</v>
      </c>
      <c r="X56" s="51">
        <f t="shared" si="24"/>
        <v>14898</v>
      </c>
      <c r="Y56" s="51">
        <f t="shared" si="25"/>
        <v>14898</v>
      </c>
      <c r="Z56" s="51">
        <f t="shared" si="26"/>
        <v>14898</v>
      </c>
    </row>
    <row r="57" spans="1:26" x14ac:dyDescent="0.2">
      <c r="A57" s="114">
        <v>4</v>
      </c>
      <c r="B57" s="114" t="s">
        <v>91</v>
      </c>
      <c r="C57" s="43">
        <v>218230</v>
      </c>
      <c r="D57" s="151">
        <f t="shared" si="14"/>
        <v>16.454045087838349</v>
      </c>
      <c r="F57" s="151">
        <f t="shared" si="15"/>
        <v>9.1202705040399348</v>
      </c>
      <c r="G57" s="43">
        <v>12912</v>
      </c>
      <c r="H57" s="151">
        <f t="shared" si="16"/>
        <v>0.97353539923094323</v>
      </c>
      <c r="J57" s="151">
        <f t="shared" si="17"/>
        <v>12.527342201744373</v>
      </c>
      <c r="K57" s="43">
        <v>84702</v>
      </c>
      <c r="L57" s="151">
        <f t="shared" si="18"/>
        <v>6.3863379325944356</v>
      </c>
      <c r="N57" s="151">
        <f t="shared" si="19"/>
        <v>285.21259104186856</v>
      </c>
      <c r="O57" s="43">
        <f t="shared" si="20"/>
        <v>315844</v>
      </c>
      <c r="P57" s="43">
        <v>11000</v>
      </c>
      <c r="Q57" s="151">
        <f t="shared" si="21"/>
        <v>3.4827319816111748</v>
      </c>
      <c r="R57" s="43">
        <v>0</v>
      </c>
      <c r="S57" s="151">
        <f t="shared" si="22"/>
        <v>0</v>
      </c>
      <c r="T57" s="43">
        <v>0</v>
      </c>
      <c r="U57" s="151">
        <f t="shared" si="23"/>
        <v>0</v>
      </c>
      <c r="V57" s="43">
        <v>0</v>
      </c>
      <c r="W57" s="43">
        <v>13263</v>
      </c>
      <c r="X57" s="43">
        <f t="shared" si="24"/>
        <v>13263</v>
      </c>
      <c r="Y57" s="43">
        <f t="shared" si="25"/>
        <v>13263</v>
      </c>
      <c r="Z57" s="43">
        <f t="shared" si="26"/>
        <v>13263</v>
      </c>
    </row>
    <row r="58" spans="1:26" x14ac:dyDescent="0.2">
      <c r="A58" s="117">
        <v>5</v>
      </c>
      <c r="B58" s="117" t="s">
        <v>92</v>
      </c>
      <c r="C58" s="51">
        <v>0</v>
      </c>
      <c r="D58" s="152">
        <f t="shared" si="14"/>
        <v>0</v>
      </c>
      <c r="E58" s="169"/>
      <c r="F58" s="152">
        <f t="shared" si="15"/>
        <v>0</v>
      </c>
      <c r="G58" s="51">
        <v>0</v>
      </c>
      <c r="H58" s="152">
        <f t="shared" si="16"/>
        <v>0</v>
      </c>
      <c r="I58" s="169"/>
      <c r="J58" s="152">
        <f t="shared" si="17"/>
        <v>0</v>
      </c>
      <c r="K58" s="51">
        <v>0</v>
      </c>
      <c r="L58" s="152">
        <f t="shared" si="18"/>
        <v>0</v>
      </c>
      <c r="M58" s="169"/>
      <c r="N58" s="152">
        <f t="shared" si="19"/>
        <v>0</v>
      </c>
      <c r="O58" s="51">
        <f t="shared" si="20"/>
        <v>0</v>
      </c>
      <c r="P58" s="51">
        <v>0</v>
      </c>
      <c r="Q58" s="152">
        <f t="shared" si="21"/>
        <v>0</v>
      </c>
      <c r="R58" s="51">
        <v>0</v>
      </c>
      <c r="S58" s="152">
        <f t="shared" si="22"/>
        <v>0</v>
      </c>
      <c r="T58" s="51">
        <v>0</v>
      </c>
      <c r="U58" s="152">
        <f t="shared" si="23"/>
        <v>0</v>
      </c>
      <c r="V58" s="51">
        <v>0</v>
      </c>
      <c r="W58" s="51">
        <v>0</v>
      </c>
      <c r="X58" s="51">
        <f t="shared" si="24"/>
        <v>0</v>
      </c>
      <c r="Y58" s="51">
        <f t="shared" si="25"/>
        <v>0</v>
      </c>
      <c r="Z58" s="51">
        <f t="shared" si="26"/>
        <v>0</v>
      </c>
    </row>
    <row r="59" spans="1:26" x14ac:dyDescent="0.2">
      <c r="A59" s="114">
        <v>6</v>
      </c>
      <c r="B59" s="114" t="s">
        <v>93</v>
      </c>
      <c r="C59" s="43">
        <v>373590</v>
      </c>
      <c r="D59" s="151">
        <f t="shared" si="14"/>
        <v>22.595258255715496</v>
      </c>
      <c r="F59" s="151">
        <f t="shared" si="15"/>
        <v>12.524267819898139</v>
      </c>
      <c r="G59" s="43">
        <v>10000</v>
      </c>
      <c r="H59" s="151">
        <f t="shared" si="16"/>
        <v>0.604814322003145</v>
      </c>
      <c r="J59" s="151">
        <f t="shared" si="17"/>
        <v>7.7826815401214322</v>
      </c>
      <c r="K59" s="43">
        <v>67545</v>
      </c>
      <c r="L59" s="151">
        <f t="shared" si="18"/>
        <v>4.0852183379702431</v>
      </c>
      <c r="N59" s="151">
        <f t="shared" si="19"/>
        <v>182.44504431836526</v>
      </c>
      <c r="O59" s="43">
        <f t="shared" si="20"/>
        <v>451135</v>
      </c>
      <c r="P59" s="43">
        <v>0</v>
      </c>
      <c r="Q59" s="151">
        <f t="shared" si="21"/>
        <v>0</v>
      </c>
      <c r="R59" s="43">
        <v>0</v>
      </c>
      <c r="S59" s="151">
        <f t="shared" si="22"/>
        <v>0</v>
      </c>
      <c r="T59" s="43">
        <v>0</v>
      </c>
      <c r="U59" s="151">
        <f t="shared" si="23"/>
        <v>0</v>
      </c>
      <c r="V59" s="43">
        <v>12360</v>
      </c>
      <c r="W59" s="43">
        <v>16534</v>
      </c>
      <c r="X59" s="43">
        <f t="shared" si="24"/>
        <v>16534</v>
      </c>
      <c r="Y59" s="43">
        <f t="shared" si="25"/>
        <v>16534</v>
      </c>
      <c r="Z59" s="43">
        <f t="shared" si="26"/>
        <v>16534</v>
      </c>
    </row>
    <row r="60" spans="1:26" x14ac:dyDescent="0.2">
      <c r="A60" s="117">
        <v>7</v>
      </c>
      <c r="B60" s="117" t="s">
        <v>94</v>
      </c>
      <c r="C60" s="51">
        <v>35474183</v>
      </c>
      <c r="D60" s="152">
        <f t="shared" si="14"/>
        <v>147.0231346593005</v>
      </c>
      <c r="E60" s="169"/>
      <c r="F60" s="152">
        <f t="shared" si="15"/>
        <v>81.493076704633566</v>
      </c>
      <c r="G60" s="51">
        <v>0</v>
      </c>
      <c r="H60" s="152">
        <f t="shared" si="16"/>
        <v>0</v>
      </c>
      <c r="I60" s="169"/>
      <c r="J60" s="152">
        <f t="shared" si="17"/>
        <v>0</v>
      </c>
      <c r="K60" s="51">
        <v>0</v>
      </c>
      <c r="L60" s="152">
        <f t="shared" si="18"/>
        <v>0</v>
      </c>
      <c r="M60" s="169"/>
      <c r="N60" s="152">
        <f t="shared" si="19"/>
        <v>0</v>
      </c>
      <c r="O60" s="51">
        <f t="shared" si="20"/>
        <v>35474183</v>
      </c>
      <c r="P60" s="51">
        <v>4500</v>
      </c>
      <c r="Q60" s="152">
        <f t="shared" si="21"/>
        <v>1.2685281575054174E-2</v>
      </c>
      <c r="R60" s="51">
        <v>271916</v>
      </c>
      <c r="S60" s="152">
        <f t="shared" si="22"/>
        <v>0.76651800550276239</v>
      </c>
      <c r="T60" s="51">
        <v>1570693</v>
      </c>
      <c r="U60" s="152">
        <f t="shared" si="23"/>
        <v>4.4277073273259031</v>
      </c>
      <c r="V60" s="51">
        <v>11545412</v>
      </c>
      <c r="W60" s="51">
        <v>241283</v>
      </c>
      <c r="X60" s="51">
        <f t="shared" si="24"/>
        <v>241283</v>
      </c>
      <c r="Y60" s="51">
        <f t="shared" si="25"/>
        <v>0</v>
      </c>
      <c r="Z60" s="51">
        <f t="shared" si="26"/>
        <v>0</v>
      </c>
    </row>
    <row r="61" spans="1:26" x14ac:dyDescent="0.2">
      <c r="A61" s="114">
        <v>8</v>
      </c>
      <c r="B61" s="114" t="s">
        <v>95</v>
      </c>
      <c r="C61" s="43">
        <v>2942424</v>
      </c>
      <c r="D61" s="151">
        <f t="shared" si="14"/>
        <v>37.840788086113328</v>
      </c>
      <c r="F61" s="151">
        <f t="shared" si="15"/>
        <v>20.974673497551784</v>
      </c>
      <c r="G61" s="43">
        <v>103815</v>
      </c>
      <c r="H61" s="151">
        <f t="shared" si="16"/>
        <v>1.3351037835335271</v>
      </c>
      <c r="J61" s="151">
        <f t="shared" si="17"/>
        <v>17.17996282865575</v>
      </c>
      <c r="K61" s="43">
        <v>149644</v>
      </c>
      <c r="L61" s="151">
        <f t="shared" si="18"/>
        <v>1.9244836544149797</v>
      </c>
      <c r="N61" s="151">
        <f t="shared" si="19"/>
        <v>85.947060003202211</v>
      </c>
      <c r="O61" s="43">
        <f t="shared" si="20"/>
        <v>3195883</v>
      </c>
      <c r="P61" s="43">
        <v>2035</v>
      </c>
      <c r="Q61" s="151">
        <f t="shared" si="21"/>
        <v>6.3675672732700167E-2</v>
      </c>
      <c r="R61" s="43">
        <v>4309879</v>
      </c>
      <c r="S61" s="151">
        <f t="shared" si="22"/>
        <v>134.85722099338432</v>
      </c>
      <c r="T61" s="43">
        <v>0</v>
      </c>
      <c r="U61" s="151">
        <f t="shared" si="23"/>
        <v>0</v>
      </c>
      <c r="V61" s="43">
        <v>0</v>
      </c>
      <c r="W61" s="43">
        <v>77758</v>
      </c>
      <c r="X61" s="43">
        <f t="shared" si="24"/>
        <v>77758</v>
      </c>
      <c r="Y61" s="43">
        <f t="shared" si="25"/>
        <v>77758</v>
      </c>
      <c r="Z61" s="43">
        <f t="shared" si="26"/>
        <v>77758</v>
      </c>
    </row>
    <row r="62" spans="1:26" x14ac:dyDescent="0.2">
      <c r="A62" s="117">
        <v>9</v>
      </c>
      <c r="B62" s="117" t="s">
        <v>96</v>
      </c>
      <c r="C62" s="51">
        <v>3347800</v>
      </c>
      <c r="D62" s="152">
        <f t="shared" si="14"/>
        <v>791.8164616840113</v>
      </c>
      <c r="E62" s="169"/>
      <c r="F62" s="152">
        <f t="shared" si="15"/>
        <v>438.89391827713115</v>
      </c>
      <c r="G62" s="51">
        <v>183359</v>
      </c>
      <c r="H62" s="152">
        <f t="shared" si="16"/>
        <v>43.367786187322608</v>
      </c>
      <c r="I62" s="169"/>
      <c r="J62" s="152">
        <f t="shared" si="17"/>
        <v>558.05171391800116</v>
      </c>
      <c r="K62" s="51">
        <v>49965</v>
      </c>
      <c r="L62" s="152">
        <f t="shared" si="18"/>
        <v>11.817644276253548</v>
      </c>
      <c r="M62" s="169"/>
      <c r="N62" s="152">
        <f t="shared" si="19"/>
        <v>527.77365989965824</v>
      </c>
      <c r="O62" s="51">
        <f t="shared" si="20"/>
        <v>3581124</v>
      </c>
      <c r="P62" s="51">
        <v>158533</v>
      </c>
      <c r="Q62" s="152">
        <f t="shared" si="21"/>
        <v>4.4269061892299737</v>
      </c>
      <c r="R62" s="51">
        <v>89476</v>
      </c>
      <c r="S62" s="152">
        <f t="shared" si="22"/>
        <v>2.4985451495117177</v>
      </c>
      <c r="T62" s="51">
        <v>805506</v>
      </c>
      <c r="U62" s="152">
        <f t="shared" si="23"/>
        <v>22.493105516591996</v>
      </c>
      <c r="V62" s="51">
        <v>1900</v>
      </c>
      <c r="W62" s="51">
        <v>4228</v>
      </c>
      <c r="X62" s="51">
        <f t="shared" si="24"/>
        <v>4228</v>
      </c>
      <c r="Y62" s="51">
        <f t="shared" si="25"/>
        <v>4228</v>
      </c>
      <c r="Z62" s="51">
        <f t="shared" si="26"/>
        <v>4228</v>
      </c>
    </row>
    <row r="63" spans="1:26" x14ac:dyDescent="0.2">
      <c r="A63" s="114">
        <v>10</v>
      </c>
      <c r="B63" s="114" t="s">
        <v>97</v>
      </c>
      <c r="C63" s="43">
        <v>4305797</v>
      </c>
      <c r="D63" s="151">
        <f t="shared" si="14"/>
        <v>53.860838347322471</v>
      </c>
      <c r="F63" s="151">
        <f t="shared" si="15"/>
        <v>29.854386120834615</v>
      </c>
      <c r="G63" s="43">
        <v>437828</v>
      </c>
      <c r="H63" s="151">
        <f t="shared" si="16"/>
        <v>5.4767521859324768</v>
      </c>
      <c r="J63" s="151">
        <f t="shared" si="17"/>
        <v>70.474220908172782</v>
      </c>
      <c r="K63" s="43">
        <v>84299</v>
      </c>
      <c r="L63" s="151">
        <f t="shared" si="18"/>
        <v>1.0544888232865917</v>
      </c>
      <c r="N63" s="151">
        <f t="shared" si="19"/>
        <v>47.093262631669013</v>
      </c>
      <c r="O63" s="43">
        <f t="shared" si="20"/>
        <v>4827924</v>
      </c>
      <c r="P63" s="43">
        <v>0</v>
      </c>
      <c r="Q63" s="151">
        <f t="shared" si="21"/>
        <v>0</v>
      </c>
      <c r="R63" s="43">
        <v>0</v>
      </c>
      <c r="S63" s="151">
        <f t="shared" si="22"/>
        <v>0</v>
      </c>
      <c r="T63" s="43">
        <v>0</v>
      </c>
      <c r="U63" s="151">
        <f t="shared" si="23"/>
        <v>0</v>
      </c>
      <c r="V63" s="43">
        <v>1704</v>
      </c>
      <c r="W63" s="43">
        <v>79943</v>
      </c>
      <c r="X63" s="43">
        <f t="shared" si="24"/>
        <v>79943</v>
      </c>
      <c r="Y63" s="43">
        <f t="shared" si="25"/>
        <v>79943</v>
      </c>
      <c r="Z63" s="43">
        <f t="shared" si="26"/>
        <v>79943</v>
      </c>
    </row>
    <row r="64" spans="1:26" x14ac:dyDescent="0.2">
      <c r="A64" s="117">
        <v>11</v>
      </c>
      <c r="B64" s="117" t="s">
        <v>257</v>
      </c>
      <c r="C64" s="51">
        <v>785044</v>
      </c>
      <c r="D64" s="152">
        <f t="shared" si="14"/>
        <v>124.70913423351867</v>
      </c>
      <c r="E64" s="169"/>
      <c r="F64" s="152">
        <f t="shared" si="15"/>
        <v>69.12470656683611</v>
      </c>
      <c r="G64" s="51">
        <v>197354</v>
      </c>
      <c r="H64" s="152">
        <f t="shared" si="16"/>
        <v>31.350913423351866</v>
      </c>
      <c r="I64" s="169"/>
      <c r="J64" s="152">
        <f t="shared" si="17"/>
        <v>403.41996921924243</v>
      </c>
      <c r="K64" s="51">
        <v>89701</v>
      </c>
      <c r="L64" s="152">
        <f t="shared" si="18"/>
        <v>14.249563145353456</v>
      </c>
      <c r="M64" s="169"/>
      <c r="N64" s="152">
        <f t="shared" si="19"/>
        <v>636.3826763940009</v>
      </c>
      <c r="O64" s="51">
        <f t="shared" si="20"/>
        <v>1072099</v>
      </c>
      <c r="P64" s="51">
        <v>0</v>
      </c>
      <c r="Q64" s="152">
        <f t="shared" si="21"/>
        <v>0</v>
      </c>
      <c r="R64" s="51">
        <v>116385</v>
      </c>
      <c r="S64" s="152">
        <f t="shared" si="22"/>
        <v>10.855807159599999</v>
      </c>
      <c r="T64" s="51">
        <v>0</v>
      </c>
      <c r="U64" s="152">
        <f t="shared" si="23"/>
        <v>0</v>
      </c>
      <c r="V64" s="51">
        <v>0</v>
      </c>
      <c r="W64" s="51">
        <v>6295</v>
      </c>
      <c r="X64" s="51">
        <f t="shared" si="24"/>
        <v>6295</v>
      </c>
      <c r="Y64" s="51">
        <f t="shared" si="25"/>
        <v>6295</v>
      </c>
      <c r="Z64" s="51">
        <f t="shared" si="26"/>
        <v>6295</v>
      </c>
    </row>
    <row r="65" spans="1:26" x14ac:dyDescent="0.2">
      <c r="A65" s="114">
        <v>12</v>
      </c>
      <c r="B65" s="114" t="s">
        <v>99</v>
      </c>
      <c r="C65" s="43">
        <v>5626296</v>
      </c>
      <c r="D65" s="151">
        <f t="shared" si="14"/>
        <v>167.89901521933751</v>
      </c>
      <c r="F65" s="151">
        <f t="shared" si="15"/>
        <v>93.064315065849172</v>
      </c>
      <c r="G65" s="43">
        <v>20213</v>
      </c>
      <c r="H65" s="151">
        <f t="shared" si="16"/>
        <v>0.60319307669352429</v>
      </c>
      <c r="J65" s="151">
        <f t="shared" si="17"/>
        <v>7.7618195408529544</v>
      </c>
      <c r="K65" s="43">
        <v>45133</v>
      </c>
      <c r="L65" s="151">
        <f t="shared" si="18"/>
        <v>1.3468516860638615</v>
      </c>
      <c r="N65" s="151">
        <f t="shared" si="19"/>
        <v>60.150130354177421</v>
      </c>
      <c r="O65" s="43">
        <f t="shared" si="20"/>
        <v>5691642</v>
      </c>
      <c r="P65" s="43">
        <v>1581473</v>
      </c>
      <c r="Q65" s="151">
        <f t="shared" si="21"/>
        <v>27.78588323018208</v>
      </c>
      <c r="R65" s="43">
        <v>478348</v>
      </c>
      <c r="S65" s="151">
        <f t="shared" si="22"/>
        <v>8.4043936705787186</v>
      </c>
      <c r="T65" s="43">
        <v>0</v>
      </c>
      <c r="U65" s="151">
        <f t="shared" si="23"/>
        <v>0</v>
      </c>
      <c r="V65" s="43">
        <v>5881</v>
      </c>
      <c r="W65" s="43">
        <v>33510</v>
      </c>
      <c r="X65" s="43">
        <f t="shared" si="24"/>
        <v>33510</v>
      </c>
      <c r="Y65" s="43">
        <f t="shared" si="25"/>
        <v>33510</v>
      </c>
      <c r="Z65" s="43">
        <f t="shared" si="26"/>
        <v>33510</v>
      </c>
    </row>
    <row r="66" spans="1:26" x14ac:dyDescent="0.2">
      <c r="A66" s="117">
        <v>13</v>
      </c>
      <c r="B66" s="117" t="s">
        <v>100</v>
      </c>
      <c r="C66" s="51">
        <v>2004132</v>
      </c>
      <c r="D66" s="152">
        <f t="shared" si="14"/>
        <v>129.59146459747816</v>
      </c>
      <c r="E66" s="169"/>
      <c r="F66" s="152">
        <f t="shared" si="15"/>
        <v>71.830920957989719</v>
      </c>
      <c r="G66" s="51">
        <v>11543</v>
      </c>
      <c r="H66" s="152">
        <f t="shared" si="16"/>
        <v>0.74639508567733592</v>
      </c>
      <c r="I66" s="169"/>
      <c r="J66" s="152">
        <f t="shared" si="17"/>
        <v>9.6045266185150791</v>
      </c>
      <c r="K66" s="51">
        <v>72829</v>
      </c>
      <c r="L66" s="152">
        <f t="shared" si="18"/>
        <v>4.7092790171354668</v>
      </c>
      <c r="M66" s="169"/>
      <c r="N66" s="152">
        <f t="shared" si="19"/>
        <v>210.31547102466916</v>
      </c>
      <c r="O66" s="51">
        <f t="shared" si="20"/>
        <v>2088504</v>
      </c>
      <c r="P66" s="51">
        <v>59766</v>
      </c>
      <c r="Q66" s="152">
        <f t="shared" si="21"/>
        <v>2.8616655749761555</v>
      </c>
      <c r="R66" s="51">
        <v>56308</v>
      </c>
      <c r="S66" s="152">
        <f t="shared" si="22"/>
        <v>2.6960925140674856</v>
      </c>
      <c r="T66" s="51">
        <v>0</v>
      </c>
      <c r="U66" s="152">
        <f t="shared" si="23"/>
        <v>0</v>
      </c>
      <c r="V66" s="51">
        <v>123286</v>
      </c>
      <c r="W66" s="51">
        <v>15465</v>
      </c>
      <c r="X66" s="51">
        <f t="shared" si="24"/>
        <v>15465</v>
      </c>
      <c r="Y66" s="51">
        <f t="shared" si="25"/>
        <v>15465</v>
      </c>
      <c r="Z66" s="51">
        <f t="shared" si="26"/>
        <v>15465</v>
      </c>
    </row>
    <row r="67" spans="1:26" x14ac:dyDescent="0.2">
      <c r="A67" s="114">
        <v>14</v>
      </c>
      <c r="B67" s="114" t="s">
        <v>101</v>
      </c>
      <c r="C67" s="43">
        <v>4590824</v>
      </c>
      <c r="D67" s="151">
        <f t="shared" si="14"/>
        <v>236.2264073273644</v>
      </c>
      <c r="F67" s="151">
        <f t="shared" si="15"/>
        <v>130.9373302140456</v>
      </c>
      <c r="G67" s="43">
        <v>89679</v>
      </c>
      <c r="H67" s="151">
        <f t="shared" si="16"/>
        <v>4.6145415251620872</v>
      </c>
      <c r="J67" s="151">
        <f t="shared" si="17"/>
        <v>59.379392711894184</v>
      </c>
      <c r="K67" s="43">
        <v>43768</v>
      </c>
      <c r="L67" s="151">
        <f t="shared" si="18"/>
        <v>2.2521354327467327</v>
      </c>
      <c r="N67" s="151">
        <f t="shared" si="19"/>
        <v>100.57992372632674</v>
      </c>
      <c r="O67" s="43">
        <f t="shared" si="20"/>
        <v>4724271</v>
      </c>
      <c r="P67" s="43">
        <v>8137641</v>
      </c>
      <c r="Q67" s="151">
        <f t="shared" si="21"/>
        <v>172.25178233848141</v>
      </c>
      <c r="R67" s="43">
        <v>0</v>
      </c>
      <c r="S67" s="151">
        <f t="shared" si="22"/>
        <v>0</v>
      </c>
      <c r="T67" s="43">
        <v>0</v>
      </c>
      <c r="U67" s="151">
        <f t="shared" si="23"/>
        <v>0</v>
      </c>
      <c r="V67" s="43">
        <v>0</v>
      </c>
      <c r="W67" s="43">
        <v>19434</v>
      </c>
      <c r="X67" s="43">
        <f t="shared" si="24"/>
        <v>19434</v>
      </c>
      <c r="Y67" s="43">
        <f t="shared" si="25"/>
        <v>19434</v>
      </c>
      <c r="Z67" s="43">
        <f t="shared" si="26"/>
        <v>19434</v>
      </c>
    </row>
    <row r="68" spans="1:26" x14ac:dyDescent="0.2">
      <c r="A68" s="117">
        <v>15</v>
      </c>
      <c r="B68" s="117" t="s">
        <v>102</v>
      </c>
      <c r="C68" s="51">
        <v>0</v>
      </c>
      <c r="D68" s="152">
        <f t="shared" si="14"/>
        <v>0</v>
      </c>
      <c r="E68" s="169"/>
      <c r="F68" s="152">
        <f t="shared" si="15"/>
        <v>0</v>
      </c>
      <c r="G68" s="51">
        <v>0</v>
      </c>
      <c r="H68" s="152">
        <f t="shared" si="16"/>
        <v>0</v>
      </c>
      <c r="I68" s="169"/>
      <c r="J68" s="152">
        <f t="shared" si="17"/>
        <v>0</v>
      </c>
      <c r="K68" s="51">
        <v>0</v>
      </c>
      <c r="L68" s="152">
        <f t="shared" si="18"/>
        <v>0</v>
      </c>
      <c r="M68" s="169"/>
      <c r="N68" s="152">
        <f t="shared" si="19"/>
        <v>0</v>
      </c>
      <c r="O68" s="51">
        <f t="shared" si="20"/>
        <v>0</v>
      </c>
      <c r="P68" s="51">
        <v>0</v>
      </c>
      <c r="Q68" s="152">
        <f t="shared" si="21"/>
        <v>0</v>
      </c>
      <c r="R68" s="51">
        <v>0</v>
      </c>
      <c r="S68" s="152">
        <f t="shared" si="22"/>
        <v>0</v>
      </c>
      <c r="T68" s="51">
        <v>0</v>
      </c>
      <c r="U68" s="152">
        <f t="shared" si="23"/>
        <v>0</v>
      </c>
      <c r="V68" s="51">
        <v>0</v>
      </c>
      <c r="W68" s="51">
        <v>0</v>
      </c>
      <c r="X68" s="51">
        <f t="shared" si="24"/>
        <v>0</v>
      </c>
      <c r="Y68" s="51">
        <f t="shared" si="25"/>
        <v>0</v>
      </c>
      <c r="Z68" s="51">
        <f t="shared" si="26"/>
        <v>0</v>
      </c>
    </row>
    <row r="69" spans="1:26" x14ac:dyDescent="0.2">
      <c r="A69" s="114">
        <v>16</v>
      </c>
      <c r="B69" s="114" t="s">
        <v>103</v>
      </c>
      <c r="C69" s="43">
        <v>2109933</v>
      </c>
      <c r="D69" s="151">
        <f t="shared" si="14"/>
        <v>37.70767581091949</v>
      </c>
      <c r="F69" s="151">
        <f t="shared" si="15"/>
        <v>20.900891035507037</v>
      </c>
      <c r="G69" s="43">
        <v>194340</v>
      </c>
      <c r="H69" s="151">
        <f t="shared" si="16"/>
        <v>3.4731480654097044</v>
      </c>
      <c r="J69" s="151">
        <f t="shared" si="17"/>
        <v>44.692072180512966</v>
      </c>
      <c r="K69" s="43">
        <v>119899</v>
      </c>
      <c r="L69" s="151">
        <f t="shared" si="18"/>
        <v>2.1427754445536591</v>
      </c>
      <c r="N69" s="151">
        <f t="shared" si="19"/>
        <v>95.69592824753073</v>
      </c>
      <c r="O69" s="43">
        <f t="shared" si="20"/>
        <v>2424172</v>
      </c>
      <c r="P69" s="43">
        <v>558737</v>
      </c>
      <c r="Q69" s="151">
        <f t="shared" si="21"/>
        <v>23.048570810982056</v>
      </c>
      <c r="R69" s="43">
        <v>30000</v>
      </c>
      <c r="S69" s="151">
        <f t="shared" si="22"/>
        <v>1.2375359504193597</v>
      </c>
      <c r="T69" s="43">
        <v>0</v>
      </c>
      <c r="U69" s="151">
        <f t="shared" si="23"/>
        <v>0</v>
      </c>
      <c r="V69" s="43">
        <v>665</v>
      </c>
      <c r="W69" s="43">
        <v>55955</v>
      </c>
      <c r="X69" s="43">
        <f t="shared" si="24"/>
        <v>55955</v>
      </c>
      <c r="Y69" s="43">
        <f t="shared" si="25"/>
        <v>55955</v>
      </c>
      <c r="Z69" s="43">
        <f t="shared" si="26"/>
        <v>55955</v>
      </c>
    </row>
    <row r="70" spans="1:26" x14ac:dyDescent="0.2">
      <c r="A70" s="117">
        <v>17</v>
      </c>
      <c r="B70" s="117" t="s">
        <v>104</v>
      </c>
      <c r="C70" s="51">
        <v>1408536</v>
      </c>
      <c r="D70" s="152">
        <f t="shared" si="14"/>
        <v>43.562070885136386</v>
      </c>
      <c r="E70" s="169"/>
      <c r="F70" s="152">
        <f t="shared" si="15"/>
        <v>24.145908684926376</v>
      </c>
      <c r="G70" s="51">
        <v>0</v>
      </c>
      <c r="H70" s="152">
        <f t="shared" si="16"/>
        <v>0</v>
      </c>
      <c r="I70" s="169"/>
      <c r="J70" s="152">
        <f t="shared" si="17"/>
        <v>0</v>
      </c>
      <c r="K70" s="51">
        <v>73647</v>
      </c>
      <c r="L70" s="152">
        <f t="shared" si="18"/>
        <v>2.2776953052514379</v>
      </c>
      <c r="M70" s="169"/>
      <c r="N70" s="152">
        <f t="shared" si="19"/>
        <v>101.72142258540843</v>
      </c>
      <c r="O70" s="51">
        <f t="shared" si="20"/>
        <v>1482183</v>
      </c>
      <c r="P70" s="51">
        <v>13658</v>
      </c>
      <c r="Q70" s="152">
        <f t="shared" si="21"/>
        <v>0.92147865681902974</v>
      </c>
      <c r="R70" s="51">
        <v>0</v>
      </c>
      <c r="S70" s="152">
        <f t="shared" si="22"/>
        <v>0</v>
      </c>
      <c r="T70" s="51">
        <v>0</v>
      </c>
      <c r="U70" s="152">
        <f t="shared" si="23"/>
        <v>0</v>
      </c>
      <c r="V70" s="51">
        <v>0</v>
      </c>
      <c r="W70" s="51">
        <v>32334</v>
      </c>
      <c r="X70" s="51">
        <f t="shared" si="24"/>
        <v>32334</v>
      </c>
      <c r="Y70" s="51">
        <f t="shared" si="25"/>
        <v>0</v>
      </c>
      <c r="Z70" s="51">
        <f t="shared" si="26"/>
        <v>32334</v>
      </c>
    </row>
    <row r="71" spans="1:26" x14ac:dyDescent="0.2">
      <c r="A71" s="114">
        <v>18</v>
      </c>
      <c r="B71" s="114" t="s">
        <v>105</v>
      </c>
      <c r="C71" s="43">
        <v>1462444</v>
      </c>
      <c r="D71" s="151">
        <f t="shared" si="14"/>
        <v>50.763441979936829</v>
      </c>
      <c r="F71" s="151">
        <f t="shared" si="15"/>
        <v>28.137538222461743</v>
      </c>
      <c r="G71" s="43">
        <v>7500</v>
      </c>
      <c r="H71" s="151">
        <f t="shared" si="16"/>
        <v>0.26033531188170361</v>
      </c>
      <c r="J71" s="151">
        <f t="shared" si="17"/>
        <v>3.3499650261472391</v>
      </c>
      <c r="K71" s="43">
        <v>68668</v>
      </c>
      <c r="L71" s="151">
        <f t="shared" si="18"/>
        <v>2.3835606928390431</v>
      </c>
      <c r="N71" s="151">
        <f t="shared" si="19"/>
        <v>106.44934989119797</v>
      </c>
      <c r="O71" s="43">
        <f t="shared" si="20"/>
        <v>1538612</v>
      </c>
      <c r="P71" s="43">
        <v>0</v>
      </c>
      <c r="Q71" s="151">
        <f t="shared" si="21"/>
        <v>0</v>
      </c>
      <c r="R71" s="43">
        <v>45000</v>
      </c>
      <c r="S71" s="151">
        <f t="shared" si="22"/>
        <v>2.9247139629744212</v>
      </c>
      <c r="T71" s="43">
        <v>0</v>
      </c>
      <c r="U71" s="151">
        <f t="shared" si="23"/>
        <v>0</v>
      </c>
      <c r="V71" s="43">
        <v>221206</v>
      </c>
      <c r="W71" s="43">
        <v>28809</v>
      </c>
      <c r="X71" s="43">
        <f t="shared" si="24"/>
        <v>28809</v>
      </c>
      <c r="Y71" s="43">
        <f t="shared" si="25"/>
        <v>28809</v>
      </c>
      <c r="Z71" s="43">
        <f t="shared" si="26"/>
        <v>28809</v>
      </c>
    </row>
    <row r="72" spans="1:26" x14ac:dyDescent="0.2">
      <c r="A72" s="117">
        <v>19</v>
      </c>
      <c r="B72" s="117" t="s">
        <v>106</v>
      </c>
      <c r="C72" s="51">
        <v>498601</v>
      </c>
      <c r="D72" s="152">
        <f t="shared" si="14"/>
        <v>75.694701685137389</v>
      </c>
      <c r="E72" s="169"/>
      <c r="F72" s="152">
        <f t="shared" si="15"/>
        <v>41.956622302033331</v>
      </c>
      <c r="G72" s="51">
        <v>21018</v>
      </c>
      <c r="H72" s="152">
        <f t="shared" si="16"/>
        <v>3.1908304235615605</v>
      </c>
      <c r="I72" s="169"/>
      <c r="J72" s="152">
        <f t="shared" si="17"/>
        <v>41.05924104585155</v>
      </c>
      <c r="K72" s="51">
        <v>15000</v>
      </c>
      <c r="L72" s="152">
        <f t="shared" si="18"/>
        <v>2.2772126916654014</v>
      </c>
      <c r="M72" s="169"/>
      <c r="N72" s="152">
        <f t="shared" si="19"/>
        <v>101.69986915795155</v>
      </c>
      <c r="O72" s="51">
        <f t="shared" si="20"/>
        <v>534619</v>
      </c>
      <c r="P72" s="51">
        <v>4875</v>
      </c>
      <c r="Q72" s="152">
        <f t="shared" si="21"/>
        <v>0.91186433703254099</v>
      </c>
      <c r="R72" s="51">
        <v>412771</v>
      </c>
      <c r="S72" s="152">
        <f t="shared" si="22"/>
        <v>77.208441899745424</v>
      </c>
      <c r="T72" s="51">
        <v>59620</v>
      </c>
      <c r="U72" s="152">
        <f t="shared" si="23"/>
        <v>11.151867030539506</v>
      </c>
      <c r="V72" s="51">
        <v>823206</v>
      </c>
      <c r="W72" s="51">
        <v>6587</v>
      </c>
      <c r="X72" s="51">
        <f t="shared" si="24"/>
        <v>6587</v>
      </c>
      <c r="Y72" s="51">
        <f t="shared" si="25"/>
        <v>6587</v>
      </c>
      <c r="Z72" s="51">
        <f t="shared" si="26"/>
        <v>6587</v>
      </c>
    </row>
    <row r="73" spans="1:26" x14ac:dyDescent="0.2">
      <c r="A73" s="114">
        <v>20</v>
      </c>
      <c r="B73" s="114" t="s">
        <v>107</v>
      </c>
      <c r="C73" s="43">
        <v>58105</v>
      </c>
      <c r="D73" s="151">
        <f t="shared" si="14"/>
        <v>5.0822181404705677</v>
      </c>
      <c r="F73" s="151">
        <f t="shared" si="15"/>
        <v>2.8170096747753468</v>
      </c>
      <c r="G73" s="43">
        <v>160437</v>
      </c>
      <c r="H73" s="151">
        <f t="shared" si="16"/>
        <v>14.032799790081343</v>
      </c>
      <c r="J73" s="151">
        <f t="shared" si="17"/>
        <v>180.5724631665023</v>
      </c>
      <c r="K73" s="43">
        <v>65603</v>
      </c>
      <c r="L73" s="151">
        <f t="shared" si="18"/>
        <v>5.7380390098836704</v>
      </c>
      <c r="N73" s="151">
        <f t="shared" si="19"/>
        <v>256.25968916483413</v>
      </c>
      <c r="O73" s="43">
        <f t="shared" si="20"/>
        <v>284145</v>
      </c>
      <c r="P73" s="43">
        <v>0</v>
      </c>
      <c r="Q73" s="151">
        <f t="shared" si="21"/>
        <v>0</v>
      </c>
      <c r="R73" s="43">
        <v>89034</v>
      </c>
      <c r="S73" s="151">
        <f t="shared" si="22"/>
        <v>31.334002006018054</v>
      </c>
      <c r="T73" s="43">
        <v>0</v>
      </c>
      <c r="U73" s="151">
        <f t="shared" si="23"/>
        <v>0</v>
      </c>
      <c r="V73" s="43">
        <v>0</v>
      </c>
      <c r="W73" s="43">
        <v>11433</v>
      </c>
      <c r="X73" s="43">
        <f t="shared" si="24"/>
        <v>11433</v>
      </c>
      <c r="Y73" s="43">
        <f t="shared" si="25"/>
        <v>11433</v>
      </c>
      <c r="Z73" s="43">
        <f t="shared" si="26"/>
        <v>11433</v>
      </c>
    </row>
    <row r="74" spans="1:26" x14ac:dyDescent="0.2">
      <c r="A74" s="117">
        <v>21</v>
      </c>
      <c r="B74" s="117" t="s">
        <v>108</v>
      </c>
      <c r="C74" s="51">
        <v>32712424</v>
      </c>
      <c r="D74" s="152">
        <f t="shared" si="14"/>
        <v>85.66646240225424</v>
      </c>
      <c r="E74" s="169"/>
      <c r="F74" s="152">
        <f t="shared" si="15"/>
        <v>47.483844006858064</v>
      </c>
      <c r="G74" s="51">
        <v>329</v>
      </c>
      <c r="H74" s="152">
        <f t="shared" si="16"/>
        <v>8.6157681651294457E-4</v>
      </c>
      <c r="I74" s="169"/>
      <c r="J74" s="152">
        <f t="shared" si="17"/>
        <v>1.1086671960848532E-2</v>
      </c>
      <c r="K74" s="51">
        <v>458974</v>
      </c>
      <c r="L74" s="152">
        <f t="shared" si="18"/>
        <v>1.201949415751405</v>
      </c>
      <c r="M74" s="169"/>
      <c r="N74" s="152">
        <f t="shared" si="19"/>
        <v>53.678823574005904</v>
      </c>
      <c r="O74" s="51">
        <f t="shared" si="20"/>
        <v>33171727</v>
      </c>
      <c r="P74" s="51">
        <v>14514521</v>
      </c>
      <c r="Q74" s="152">
        <f t="shared" si="21"/>
        <v>43.755698942053876</v>
      </c>
      <c r="R74" s="51">
        <v>0</v>
      </c>
      <c r="S74" s="152">
        <f t="shared" si="22"/>
        <v>0</v>
      </c>
      <c r="T74" s="51">
        <v>3710526</v>
      </c>
      <c r="U74" s="152">
        <f t="shared" si="23"/>
        <v>11.185808926981704</v>
      </c>
      <c r="V74" s="51">
        <v>1488863</v>
      </c>
      <c r="W74" s="51">
        <v>381858</v>
      </c>
      <c r="X74" s="51">
        <f t="shared" si="24"/>
        <v>381858</v>
      </c>
      <c r="Y74" s="51">
        <f t="shared" si="25"/>
        <v>381858</v>
      </c>
      <c r="Z74" s="51">
        <f t="shared" si="26"/>
        <v>381858</v>
      </c>
    </row>
    <row r="75" spans="1:26" x14ac:dyDescent="0.2">
      <c r="A75" s="114">
        <v>22</v>
      </c>
      <c r="B75" s="114" t="s">
        <v>109</v>
      </c>
      <c r="C75" s="43">
        <v>1255020</v>
      </c>
      <c r="D75" s="151">
        <f t="shared" si="14"/>
        <v>81.808226321621802</v>
      </c>
      <c r="F75" s="151">
        <f t="shared" si="15"/>
        <v>45.345272212751141</v>
      </c>
      <c r="G75" s="43">
        <v>41430</v>
      </c>
      <c r="H75" s="151">
        <f t="shared" si="16"/>
        <v>2.7006062186298156</v>
      </c>
      <c r="J75" s="151">
        <f t="shared" si="17"/>
        <v>34.751092029791778</v>
      </c>
      <c r="K75" s="43">
        <v>49002</v>
      </c>
      <c r="L75" s="151">
        <f t="shared" si="18"/>
        <v>3.1941855159376833</v>
      </c>
      <c r="N75" s="151">
        <f t="shared" si="19"/>
        <v>142.65169442715251</v>
      </c>
      <c r="O75" s="43">
        <f t="shared" si="20"/>
        <v>1345452</v>
      </c>
      <c r="P75" s="43">
        <v>151826</v>
      </c>
      <c r="Q75" s="151">
        <f t="shared" si="21"/>
        <v>11.284386213703646</v>
      </c>
      <c r="R75" s="43">
        <v>0</v>
      </c>
      <c r="S75" s="151">
        <f t="shared" si="22"/>
        <v>0</v>
      </c>
      <c r="T75" s="43">
        <v>0</v>
      </c>
      <c r="U75" s="151">
        <f t="shared" si="23"/>
        <v>0</v>
      </c>
      <c r="V75" s="43">
        <v>31205</v>
      </c>
      <c r="W75" s="43">
        <v>15341</v>
      </c>
      <c r="X75" s="43">
        <f t="shared" si="24"/>
        <v>15341</v>
      </c>
      <c r="Y75" s="43">
        <f t="shared" si="25"/>
        <v>15341</v>
      </c>
      <c r="Z75" s="43">
        <f t="shared" si="26"/>
        <v>15341</v>
      </c>
    </row>
    <row r="76" spans="1:26" x14ac:dyDescent="0.2">
      <c r="A76" s="117">
        <v>23</v>
      </c>
      <c r="B76" s="117" t="s">
        <v>110</v>
      </c>
      <c r="C76" s="51">
        <v>150584</v>
      </c>
      <c r="D76" s="152">
        <f t="shared" si="14"/>
        <v>30.693844272319609</v>
      </c>
      <c r="E76" s="169"/>
      <c r="F76" s="152">
        <f t="shared" si="15"/>
        <v>17.013212318187968</v>
      </c>
      <c r="G76" s="51">
        <v>1</v>
      </c>
      <c r="H76" s="152">
        <f t="shared" si="16"/>
        <v>2.0383204239706482E-4</v>
      </c>
      <c r="I76" s="169"/>
      <c r="J76" s="152">
        <f t="shared" si="17"/>
        <v>2.6228874150910669E-3</v>
      </c>
      <c r="K76" s="51">
        <v>35016</v>
      </c>
      <c r="L76" s="152">
        <f t="shared" si="18"/>
        <v>7.137382796575622</v>
      </c>
      <c r="M76" s="169"/>
      <c r="N76" s="152">
        <f t="shared" si="19"/>
        <v>318.75410636812387</v>
      </c>
      <c r="O76" s="51">
        <f t="shared" si="20"/>
        <v>185601</v>
      </c>
      <c r="P76" s="51">
        <v>0</v>
      </c>
      <c r="Q76" s="152">
        <f t="shared" si="21"/>
        <v>0</v>
      </c>
      <c r="R76" s="51">
        <v>0</v>
      </c>
      <c r="S76" s="152">
        <f t="shared" si="22"/>
        <v>0</v>
      </c>
      <c r="T76" s="51">
        <v>0</v>
      </c>
      <c r="U76" s="152">
        <f t="shared" si="23"/>
        <v>0</v>
      </c>
      <c r="V76" s="51">
        <v>0</v>
      </c>
      <c r="W76" s="51">
        <v>4906</v>
      </c>
      <c r="X76" s="51">
        <f t="shared" si="24"/>
        <v>4906</v>
      </c>
      <c r="Y76" s="51">
        <f t="shared" si="25"/>
        <v>4906</v>
      </c>
      <c r="Z76" s="51">
        <f t="shared" si="26"/>
        <v>4906</v>
      </c>
    </row>
    <row r="77" spans="1:26" x14ac:dyDescent="0.2">
      <c r="A77" s="114">
        <v>24</v>
      </c>
      <c r="B77" s="114" t="s">
        <v>111</v>
      </c>
      <c r="C77" s="43">
        <v>2490732</v>
      </c>
      <c r="D77" s="151">
        <f t="shared" si="14"/>
        <v>46.048771469245132</v>
      </c>
      <c r="F77" s="151">
        <f t="shared" si="15"/>
        <v>25.524255581908495</v>
      </c>
      <c r="G77" s="43">
        <v>62360</v>
      </c>
      <c r="H77" s="151">
        <f t="shared" si="16"/>
        <v>1.1529146406847972</v>
      </c>
      <c r="J77" s="151">
        <f t="shared" si="17"/>
        <v>14.835573770269688</v>
      </c>
      <c r="K77" s="43">
        <v>234401</v>
      </c>
      <c r="L77" s="151">
        <f t="shared" si="18"/>
        <v>4.3336168167279849</v>
      </c>
      <c r="N77" s="151">
        <f t="shared" si="19"/>
        <v>193.53847133164152</v>
      </c>
      <c r="O77" s="43">
        <f t="shared" si="20"/>
        <v>2787493</v>
      </c>
      <c r="P77" s="43">
        <v>0</v>
      </c>
      <c r="Q77" s="151">
        <f t="shared" si="21"/>
        <v>0</v>
      </c>
      <c r="R77" s="43">
        <v>79833</v>
      </c>
      <c r="S77" s="151">
        <f t="shared" si="22"/>
        <v>2.8639713175961341</v>
      </c>
      <c r="T77" s="43">
        <v>0</v>
      </c>
      <c r="U77" s="151">
        <f t="shared" si="23"/>
        <v>0</v>
      </c>
      <c r="V77" s="43">
        <v>4405</v>
      </c>
      <c r="W77" s="43">
        <v>54089</v>
      </c>
      <c r="X77" s="43">
        <f t="shared" si="24"/>
        <v>54089</v>
      </c>
      <c r="Y77" s="43">
        <f t="shared" si="25"/>
        <v>54089</v>
      </c>
      <c r="Z77" s="43">
        <f t="shared" si="26"/>
        <v>54089</v>
      </c>
    </row>
    <row r="78" spans="1:26" x14ac:dyDescent="0.2">
      <c r="A78" s="117">
        <v>25</v>
      </c>
      <c r="B78" s="117" t="s">
        <v>112</v>
      </c>
      <c r="C78" s="51">
        <v>301340</v>
      </c>
      <c r="D78" s="152">
        <f t="shared" si="14"/>
        <v>30.509263946542472</v>
      </c>
      <c r="E78" s="169"/>
      <c r="F78" s="152">
        <f t="shared" si="15"/>
        <v>16.910901762222881</v>
      </c>
      <c r="G78" s="51">
        <v>0</v>
      </c>
      <c r="H78" s="152">
        <f t="shared" si="16"/>
        <v>0</v>
      </c>
      <c r="I78" s="169"/>
      <c r="J78" s="152">
        <f t="shared" si="17"/>
        <v>0</v>
      </c>
      <c r="K78" s="51">
        <v>52725</v>
      </c>
      <c r="L78" s="152">
        <f t="shared" si="18"/>
        <v>5.3381593601295938</v>
      </c>
      <c r="M78" s="169"/>
      <c r="N78" s="152">
        <f t="shared" si="19"/>
        <v>238.40114296589502</v>
      </c>
      <c r="O78" s="51">
        <f t="shared" si="20"/>
        <v>354065</v>
      </c>
      <c r="P78" s="51">
        <v>19000</v>
      </c>
      <c r="Q78" s="152">
        <f t="shared" si="21"/>
        <v>5.3662463107056615</v>
      </c>
      <c r="R78" s="51">
        <v>0</v>
      </c>
      <c r="S78" s="152">
        <f t="shared" si="22"/>
        <v>0</v>
      </c>
      <c r="T78" s="51">
        <v>0</v>
      </c>
      <c r="U78" s="152">
        <f t="shared" si="23"/>
        <v>0</v>
      </c>
      <c r="V78" s="51">
        <v>61748</v>
      </c>
      <c r="W78" s="51">
        <v>9877</v>
      </c>
      <c r="X78" s="51">
        <f t="shared" si="24"/>
        <v>9877</v>
      </c>
      <c r="Y78" s="51">
        <f t="shared" si="25"/>
        <v>0</v>
      </c>
      <c r="Z78" s="51">
        <f t="shared" si="26"/>
        <v>9877</v>
      </c>
    </row>
    <row r="79" spans="1:26" x14ac:dyDescent="0.2">
      <c r="A79" s="114">
        <v>26</v>
      </c>
      <c r="B79" s="114" t="s">
        <v>113</v>
      </c>
      <c r="C79" s="43">
        <v>0</v>
      </c>
      <c r="D79" s="151">
        <f t="shared" si="14"/>
        <v>0</v>
      </c>
      <c r="F79" s="151">
        <f t="shared" si="15"/>
        <v>0</v>
      </c>
      <c r="G79" s="43">
        <v>0</v>
      </c>
      <c r="H79" s="151">
        <f t="shared" si="16"/>
        <v>0</v>
      </c>
      <c r="J79" s="151">
        <f t="shared" si="17"/>
        <v>0</v>
      </c>
      <c r="K79" s="43">
        <v>0</v>
      </c>
      <c r="L79" s="151">
        <f t="shared" si="18"/>
        <v>0</v>
      </c>
      <c r="N79" s="151">
        <f t="shared" si="19"/>
        <v>0</v>
      </c>
      <c r="O79" s="43">
        <f t="shared" si="20"/>
        <v>0</v>
      </c>
      <c r="P79" s="43">
        <v>0</v>
      </c>
      <c r="Q79" s="151">
        <f t="shared" si="21"/>
        <v>0</v>
      </c>
      <c r="R79" s="43">
        <v>0</v>
      </c>
      <c r="S79" s="151">
        <f t="shared" si="22"/>
        <v>0</v>
      </c>
      <c r="T79" s="43">
        <v>0</v>
      </c>
      <c r="U79" s="151">
        <f t="shared" si="23"/>
        <v>0</v>
      </c>
      <c r="V79" s="43">
        <v>0</v>
      </c>
      <c r="W79" s="43">
        <v>0</v>
      </c>
      <c r="X79" s="43">
        <f t="shared" si="24"/>
        <v>0</v>
      </c>
      <c r="Y79" s="43">
        <f t="shared" si="25"/>
        <v>0</v>
      </c>
      <c r="Z79" s="43">
        <f t="shared" si="26"/>
        <v>0</v>
      </c>
    </row>
    <row r="80" spans="1:26" x14ac:dyDescent="0.2">
      <c r="A80" s="117">
        <v>27</v>
      </c>
      <c r="B80" s="117" t="s">
        <v>114</v>
      </c>
      <c r="C80" s="51">
        <v>1522432</v>
      </c>
      <c r="D80" s="152">
        <f t="shared" si="14"/>
        <v>53.321378537405437</v>
      </c>
      <c r="E80" s="169"/>
      <c r="F80" s="152">
        <f t="shared" si="15"/>
        <v>29.555370324643686</v>
      </c>
      <c r="G80" s="51">
        <v>12500</v>
      </c>
      <c r="H80" s="152">
        <f t="shared" si="16"/>
        <v>0.43779770243765759</v>
      </c>
      <c r="I80" s="169"/>
      <c r="J80" s="152">
        <f t="shared" si="17"/>
        <v>5.6335307764941049</v>
      </c>
      <c r="K80" s="51">
        <v>147537</v>
      </c>
      <c r="L80" s="152">
        <f t="shared" si="18"/>
        <v>5.1673087699635749</v>
      </c>
      <c r="M80" s="169"/>
      <c r="N80" s="152">
        <f t="shared" si="19"/>
        <v>230.77098934474353</v>
      </c>
      <c r="O80" s="51">
        <f t="shared" si="20"/>
        <v>1682469</v>
      </c>
      <c r="P80" s="51">
        <v>0</v>
      </c>
      <c r="Q80" s="152">
        <f t="shared" si="21"/>
        <v>0</v>
      </c>
      <c r="R80" s="51">
        <v>15000</v>
      </c>
      <c r="S80" s="152">
        <f t="shared" si="22"/>
        <v>0.89154688734235221</v>
      </c>
      <c r="T80" s="51">
        <v>0</v>
      </c>
      <c r="U80" s="152">
        <f t="shared" si="23"/>
        <v>0</v>
      </c>
      <c r="V80" s="51">
        <v>355</v>
      </c>
      <c r="W80" s="51">
        <v>28552</v>
      </c>
      <c r="X80" s="51">
        <f t="shared" si="24"/>
        <v>28552</v>
      </c>
      <c r="Y80" s="51">
        <f t="shared" si="25"/>
        <v>28552</v>
      </c>
      <c r="Z80" s="51">
        <f t="shared" si="26"/>
        <v>28552</v>
      </c>
    </row>
    <row r="81" spans="1:26" x14ac:dyDescent="0.2">
      <c r="A81" s="114">
        <v>28</v>
      </c>
      <c r="B81" s="114" t="s">
        <v>115</v>
      </c>
      <c r="C81" s="43">
        <v>81619</v>
      </c>
      <c r="D81" s="151">
        <f t="shared" si="14"/>
        <v>7.7159198336169412</v>
      </c>
      <c r="F81" s="151">
        <f t="shared" si="15"/>
        <v>4.2768374399366822</v>
      </c>
      <c r="G81" s="43">
        <v>28204</v>
      </c>
      <c r="H81" s="151">
        <f t="shared" si="16"/>
        <v>2.6662885233503499</v>
      </c>
      <c r="J81" s="151">
        <f t="shared" si="17"/>
        <v>34.309495850874534</v>
      </c>
      <c r="K81" s="43">
        <v>22839</v>
      </c>
      <c r="L81" s="151">
        <f t="shared" si="18"/>
        <v>2.1591038003403291</v>
      </c>
      <c r="N81" s="151">
        <f t="shared" si="19"/>
        <v>96.425149392813552</v>
      </c>
      <c r="O81" s="43">
        <f t="shared" si="20"/>
        <v>132662</v>
      </c>
      <c r="P81" s="43">
        <v>22507</v>
      </c>
      <c r="Q81" s="151">
        <f t="shared" si="21"/>
        <v>16.965672159322189</v>
      </c>
      <c r="R81" s="43">
        <v>0</v>
      </c>
      <c r="S81" s="151">
        <f t="shared" si="22"/>
        <v>0</v>
      </c>
      <c r="T81" s="43">
        <v>0</v>
      </c>
      <c r="U81" s="151">
        <f t="shared" si="23"/>
        <v>0</v>
      </c>
      <c r="V81" s="43">
        <v>1776</v>
      </c>
      <c r="W81" s="43">
        <v>10578</v>
      </c>
      <c r="X81" s="43">
        <f t="shared" si="24"/>
        <v>10578</v>
      </c>
      <c r="Y81" s="43">
        <f t="shared" si="25"/>
        <v>10578</v>
      </c>
      <c r="Z81" s="43">
        <f t="shared" si="26"/>
        <v>10578</v>
      </c>
    </row>
    <row r="82" spans="1:26" x14ac:dyDescent="0.2">
      <c r="A82" s="117">
        <v>29</v>
      </c>
      <c r="B82" s="117" t="s">
        <v>30</v>
      </c>
      <c r="C82" s="51">
        <v>446038522</v>
      </c>
      <c r="D82" s="152">
        <f t="shared" si="14"/>
        <v>391.34596645770364</v>
      </c>
      <c r="E82" s="169"/>
      <c r="F82" s="152">
        <f t="shared" si="15"/>
        <v>216.91815329941443</v>
      </c>
      <c r="G82" s="51">
        <v>14606561</v>
      </c>
      <c r="H82" s="152">
        <f t="shared" si="16"/>
        <v>12.815527021158056</v>
      </c>
      <c r="I82" s="169"/>
      <c r="J82" s="152">
        <f t="shared" si="17"/>
        <v>164.90873636086872</v>
      </c>
      <c r="K82" s="51">
        <v>0</v>
      </c>
      <c r="L82" s="152">
        <f t="shared" si="18"/>
        <v>0</v>
      </c>
      <c r="M82" s="169"/>
      <c r="N82" s="152">
        <f t="shared" si="19"/>
        <v>0</v>
      </c>
      <c r="O82" s="51">
        <f t="shared" si="20"/>
        <v>460645083</v>
      </c>
      <c r="P82" s="51">
        <v>98693039</v>
      </c>
      <c r="Q82" s="152">
        <f t="shared" si="21"/>
        <v>21.424963088122229</v>
      </c>
      <c r="R82" s="51">
        <v>26185024</v>
      </c>
      <c r="S82" s="152">
        <f t="shared" si="22"/>
        <v>5.6844249437044354</v>
      </c>
      <c r="T82" s="51">
        <v>98165317</v>
      </c>
      <c r="U82" s="152">
        <f t="shared" si="23"/>
        <v>21.310401570052143</v>
      </c>
      <c r="V82" s="51">
        <v>119415048</v>
      </c>
      <c r="W82" s="51">
        <v>1139755</v>
      </c>
      <c r="X82" s="51">
        <f t="shared" si="24"/>
        <v>1139755</v>
      </c>
      <c r="Y82" s="51">
        <f t="shared" si="25"/>
        <v>1139755</v>
      </c>
      <c r="Z82" s="51">
        <f t="shared" si="26"/>
        <v>0</v>
      </c>
    </row>
    <row r="83" spans="1:26" x14ac:dyDescent="0.2">
      <c r="A83" s="114">
        <v>30</v>
      </c>
      <c r="B83" s="114" t="s">
        <v>116</v>
      </c>
      <c r="C83" s="43">
        <v>11374478</v>
      </c>
      <c r="D83" s="151">
        <f t="shared" si="14"/>
        <v>154.67904155787642</v>
      </c>
      <c r="F83" s="151">
        <f t="shared" si="15"/>
        <v>85.736649728531901</v>
      </c>
      <c r="G83" s="43">
        <v>211147</v>
      </c>
      <c r="H83" s="151">
        <f t="shared" si="16"/>
        <v>2.8713419277632726</v>
      </c>
      <c r="J83" s="151">
        <f t="shared" si="17"/>
        <v>36.948099612733223</v>
      </c>
      <c r="K83" s="43">
        <v>256064</v>
      </c>
      <c r="L83" s="151">
        <f t="shared" si="18"/>
        <v>3.4821583986074849</v>
      </c>
      <c r="N83" s="151">
        <f t="shared" si="19"/>
        <v>155.51250650489416</v>
      </c>
      <c r="O83" s="43">
        <f t="shared" si="20"/>
        <v>11841689</v>
      </c>
      <c r="P83" s="43">
        <v>15282</v>
      </c>
      <c r="Q83" s="151">
        <f t="shared" si="21"/>
        <v>0.12905253634004407</v>
      </c>
      <c r="R83" s="43">
        <v>0</v>
      </c>
      <c r="S83" s="151">
        <f t="shared" si="22"/>
        <v>0</v>
      </c>
      <c r="T83" s="43">
        <v>5491418</v>
      </c>
      <c r="U83" s="151">
        <f t="shared" si="23"/>
        <v>46.3736043059398</v>
      </c>
      <c r="V83" s="43">
        <v>20275</v>
      </c>
      <c r="W83" s="43">
        <v>73536</v>
      </c>
      <c r="X83" s="43">
        <f t="shared" si="24"/>
        <v>73536</v>
      </c>
      <c r="Y83" s="43">
        <f t="shared" si="25"/>
        <v>73536</v>
      </c>
      <c r="Z83" s="43">
        <f t="shared" si="26"/>
        <v>73536</v>
      </c>
    </row>
    <row r="84" spans="1:26" x14ac:dyDescent="0.2">
      <c r="A84" s="117">
        <v>31</v>
      </c>
      <c r="B84" s="117" t="s">
        <v>117</v>
      </c>
      <c r="C84" s="51">
        <v>792987</v>
      </c>
      <c r="D84" s="152">
        <f t="shared" si="14"/>
        <v>52.307849604221637</v>
      </c>
      <c r="E84" s="169"/>
      <c r="F84" s="152">
        <f t="shared" si="15"/>
        <v>28.99358396846435</v>
      </c>
      <c r="G84" s="51">
        <v>14333</v>
      </c>
      <c r="H84" s="152">
        <f t="shared" si="16"/>
        <v>0.94544854881266494</v>
      </c>
      <c r="I84" s="169"/>
      <c r="J84" s="152">
        <f t="shared" si="17"/>
        <v>12.165923822056353</v>
      </c>
      <c r="K84" s="51">
        <v>110117</v>
      </c>
      <c r="L84" s="152">
        <f t="shared" si="18"/>
        <v>7.2636543535620053</v>
      </c>
      <c r="M84" s="169"/>
      <c r="N84" s="152">
        <f t="shared" si="19"/>
        <v>324.39336916991965</v>
      </c>
      <c r="O84" s="51">
        <f t="shared" si="20"/>
        <v>917437</v>
      </c>
      <c r="P84" s="51">
        <v>12500</v>
      </c>
      <c r="Q84" s="152">
        <f t="shared" si="21"/>
        <v>1.3624913754295935</v>
      </c>
      <c r="R84" s="51">
        <v>1039162</v>
      </c>
      <c r="S84" s="152">
        <f t="shared" si="22"/>
        <v>113.26794101393338</v>
      </c>
      <c r="T84" s="51">
        <v>0</v>
      </c>
      <c r="U84" s="152">
        <f t="shared" si="23"/>
        <v>0</v>
      </c>
      <c r="V84" s="51">
        <v>0</v>
      </c>
      <c r="W84" s="51">
        <v>15160</v>
      </c>
      <c r="X84" s="51">
        <f t="shared" si="24"/>
        <v>15160</v>
      </c>
      <c r="Y84" s="51">
        <f t="shared" si="25"/>
        <v>15160</v>
      </c>
      <c r="Z84" s="51">
        <f t="shared" si="26"/>
        <v>15160</v>
      </c>
    </row>
    <row r="85" spans="1:26" x14ac:dyDescent="0.2">
      <c r="A85" s="114">
        <v>32</v>
      </c>
      <c r="B85" s="114" t="s">
        <v>118</v>
      </c>
      <c r="C85" s="43">
        <v>698935</v>
      </c>
      <c r="D85" s="151">
        <f t="shared" si="14"/>
        <v>25.102718816219518</v>
      </c>
      <c r="F85" s="151">
        <f t="shared" si="15"/>
        <v>13.914121711018879</v>
      </c>
      <c r="G85" s="43">
        <v>22279</v>
      </c>
      <c r="H85" s="151">
        <f t="shared" si="16"/>
        <v>0.8001652120820314</v>
      </c>
      <c r="J85" s="151">
        <f t="shared" si="17"/>
        <v>10.296434456930392</v>
      </c>
      <c r="K85" s="43">
        <v>86234</v>
      </c>
      <c r="L85" s="151">
        <f t="shared" si="18"/>
        <v>3.0971518873684589</v>
      </c>
      <c r="N85" s="151">
        <f t="shared" si="19"/>
        <v>138.31819173523033</v>
      </c>
      <c r="O85" s="43">
        <f t="shared" si="20"/>
        <v>807448</v>
      </c>
      <c r="P85" s="43">
        <v>0</v>
      </c>
      <c r="Q85" s="151">
        <f t="shared" si="21"/>
        <v>0</v>
      </c>
      <c r="R85" s="43">
        <v>0</v>
      </c>
      <c r="S85" s="151">
        <f t="shared" si="22"/>
        <v>0</v>
      </c>
      <c r="T85" s="43">
        <v>0</v>
      </c>
      <c r="U85" s="151">
        <f t="shared" si="23"/>
        <v>0</v>
      </c>
      <c r="V85" s="43">
        <v>1000</v>
      </c>
      <c r="W85" s="43">
        <v>27843</v>
      </c>
      <c r="X85" s="43">
        <f t="shared" si="24"/>
        <v>27843</v>
      </c>
      <c r="Y85" s="43">
        <f t="shared" si="25"/>
        <v>27843</v>
      </c>
      <c r="Z85" s="43">
        <f t="shared" si="26"/>
        <v>27843</v>
      </c>
    </row>
    <row r="86" spans="1:26" x14ac:dyDescent="0.2">
      <c r="A86" s="117">
        <v>33</v>
      </c>
      <c r="B86" s="117" t="s">
        <v>34</v>
      </c>
      <c r="C86" s="51">
        <v>2406316</v>
      </c>
      <c r="D86" s="152">
        <f t="shared" ref="D86:D117" si="27">IFERROR(C86/$W86,0)</f>
        <v>44.433865755701227</v>
      </c>
      <c r="E86" s="169"/>
      <c r="F86" s="152">
        <f t="shared" ref="F86:F117" si="28">IF(D$149&gt;0,D86/D$149*100,0)</f>
        <v>24.629133630594151</v>
      </c>
      <c r="G86" s="51">
        <v>12027</v>
      </c>
      <c r="H86" s="152">
        <f t="shared" ref="H86:H103" si="29">IFERROR(G86/$W86,0)</f>
        <v>0.22208475671683131</v>
      </c>
      <c r="I86" s="169"/>
      <c r="J86" s="152">
        <f t="shared" ref="J86:J117" si="30">IF(H$149&gt;0,H86/H$149*100,0)</f>
        <v>2.8577612559139336</v>
      </c>
      <c r="K86" s="51">
        <v>106425</v>
      </c>
      <c r="L86" s="152">
        <f t="shared" ref="L86:L117" si="31">IFERROR((K86/$W86),0)</f>
        <v>1.9651925030006463</v>
      </c>
      <c r="M86" s="169"/>
      <c r="N86" s="152">
        <f t="shared" ref="N86:N117" si="32">IF(L$149&gt;0,L86/L$149*100,0)</f>
        <v>87.765109142786685</v>
      </c>
      <c r="O86" s="51">
        <f t="shared" ref="O86:O117" si="33">(C86+G86+K86)</f>
        <v>2524768</v>
      </c>
      <c r="P86" s="51">
        <v>302800</v>
      </c>
      <c r="Q86" s="152">
        <f t="shared" ref="Q86:Q117" si="34">IF($O86&gt;0,P86/$O86*100,0)</f>
        <v>11.993181155654698</v>
      </c>
      <c r="R86" s="51">
        <v>45000</v>
      </c>
      <c r="S86" s="152">
        <f t="shared" ref="S86:S117" si="35">IF($O86&gt;0,R86/$O86*100,0)</f>
        <v>1.7823419815206785</v>
      </c>
      <c r="T86" s="51">
        <v>0</v>
      </c>
      <c r="U86" s="152">
        <f t="shared" si="23"/>
        <v>0</v>
      </c>
      <c r="V86" s="51">
        <v>6085</v>
      </c>
      <c r="W86" s="51">
        <v>54155</v>
      </c>
      <c r="X86" s="51">
        <f t="shared" ref="X86:X117" si="36">IF(C86,W86,0)</f>
        <v>54155</v>
      </c>
      <c r="Y86" s="51">
        <f t="shared" ref="Y86:Y117" si="37">IF(G86,W86,0)</f>
        <v>54155</v>
      </c>
      <c r="Z86" s="51">
        <f t="shared" ref="Z86:Z117" si="38">IF(K86,W86,0)</f>
        <v>54155</v>
      </c>
    </row>
    <row r="87" spans="1:26" x14ac:dyDescent="0.2">
      <c r="A87" s="114">
        <v>34</v>
      </c>
      <c r="B87" s="114" t="s">
        <v>119</v>
      </c>
      <c r="C87" s="43">
        <v>12608810</v>
      </c>
      <c r="D87" s="151">
        <f t="shared" si="27"/>
        <v>132.90478649956256</v>
      </c>
      <c r="F87" s="151">
        <f t="shared" si="28"/>
        <v>73.667453667888822</v>
      </c>
      <c r="G87" s="43">
        <v>986174</v>
      </c>
      <c r="H87" s="151">
        <f t="shared" si="29"/>
        <v>10.394894119383162</v>
      </c>
      <c r="J87" s="151">
        <f t="shared" si="30"/>
        <v>133.76030895977934</v>
      </c>
      <c r="K87" s="43">
        <v>297624</v>
      </c>
      <c r="L87" s="151">
        <f t="shared" si="31"/>
        <v>3.1371441220183196</v>
      </c>
      <c r="N87" s="151">
        <f t="shared" si="32"/>
        <v>140.10423703794223</v>
      </c>
      <c r="O87" s="43">
        <f t="shared" si="33"/>
        <v>13892608</v>
      </c>
      <c r="P87" s="43">
        <v>5001646</v>
      </c>
      <c r="Q87" s="151">
        <f t="shared" si="34"/>
        <v>36.002210672035083</v>
      </c>
      <c r="R87" s="43">
        <v>0</v>
      </c>
      <c r="S87" s="151">
        <f t="shared" si="35"/>
        <v>0</v>
      </c>
      <c r="T87" s="43">
        <v>0</v>
      </c>
      <c r="U87" s="151">
        <f t="shared" si="23"/>
        <v>0</v>
      </c>
      <c r="V87" s="43">
        <v>139030</v>
      </c>
      <c r="W87" s="43">
        <v>94871</v>
      </c>
      <c r="X87" s="43">
        <f t="shared" si="36"/>
        <v>94871</v>
      </c>
      <c r="Y87" s="43">
        <f t="shared" si="37"/>
        <v>94871</v>
      </c>
      <c r="Z87" s="43">
        <f t="shared" si="38"/>
        <v>94871</v>
      </c>
    </row>
    <row r="88" spans="1:26" x14ac:dyDescent="0.2">
      <c r="A88" s="117">
        <v>35</v>
      </c>
      <c r="B88" s="117" t="s">
        <v>120</v>
      </c>
      <c r="C88" s="51">
        <v>2194237</v>
      </c>
      <c r="D88" s="152">
        <f t="shared" si="27"/>
        <v>131.73062376178183</v>
      </c>
      <c r="E88" s="169"/>
      <c r="F88" s="152">
        <f t="shared" si="28"/>
        <v>73.016630011629402</v>
      </c>
      <c r="G88" s="51">
        <v>13000</v>
      </c>
      <c r="H88" s="152">
        <f t="shared" si="29"/>
        <v>0.7804526625442757</v>
      </c>
      <c r="I88" s="169"/>
      <c r="J88" s="152">
        <f t="shared" si="30"/>
        <v>10.042775623442282</v>
      </c>
      <c r="K88" s="51">
        <v>32268</v>
      </c>
      <c r="L88" s="152">
        <f t="shared" si="31"/>
        <v>1.9372035780752836</v>
      </c>
      <c r="M88" s="169"/>
      <c r="N88" s="152">
        <f t="shared" si="32"/>
        <v>86.515129282232081</v>
      </c>
      <c r="O88" s="51">
        <f t="shared" si="33"/>
        <v>2239505</v>
      </c>
      <c r="P88" s="51">
        <v>403437</v>
      </c>
      <c r="Q88" s="152">
        <f t="shared" si="34"/>
        <v>18.014561253491284</v>
      </c>
      <c r="R88" s="51">
        <v>373205</v>
      </c>
      <c r="S88" s="152">
        <f t="shared" si="35"/>
        <v>16.66462008345594</v>
      </c>
      <c r="T88" s="51">
        <v>0</v>
      </c>
      <c r="U88" s="152">
        <f t="shared" si="23"/>
        <v>0</v>
      </c>
      <c r="V88" s="51">
        <v>0</v>
      </c>
      <c r="W88" s="51">
        <v>16657</v>
      </c>
      <c r="X88" s="51">
        <f t="shared" si="36"/>
        <v>16657</v>
      </c>
      <c r="Y88" s="51">
        <f t="shared" si="37"/>
        <v>16657</v>
      </c>
      <c r="Z88" s="51">
        <f t="shared" si="38"/>
        <v>16657</v>
      </c>
    </row>
    <row r="89" spans="1:26" x14ac:dyDescent="0.2">
      <c r="A89" s="114">
        <v>36</v>
      </c>
      <c r="B89" s="114" t="s">
        <v>121</v>
      </c>
      <c r="C89" s="43">
        <v>4927820</v>
      </c>
      <c r="D89" s="151">
        <f t="shared" si="27"/>
        <v>127.0089435294724</v>
      </c>
      <c r="F89" s="151">
        <f t="shared" si="28"/>
        <v>70.399461970436349</v>
      </c>
      <c r="G89" s="43">
        <v>29015</v>
      </c>
      <c r="H89" s="151">
        <f t="shared" si="29"/>
        <v>0.74782855228227529</v>
      </c>
      <c r="J89" s="151">
        <f t="shared" si="30"/>
        <v>9.6229723028826264</v>
      </c>
      <c r="K89" s="43">
        <v>118243</v>
      </c>
      <c r="L89" s="151">
        <f t="shared" si="31"/>
        <v>3.0475785458388103</v>
      </c>
      <c r="N89" s="151">
        <f t="shared" si="32"/>
        <v>136.10425609112471</v>
      </c>
      <c r="O89" s="43">
        <f t="shared" si="33"/>
        <v>5075078</v>
      </c>
      <c r="P89" s="43">
        <v>25000</v>
      </c>
      <c r="Q89" s="151">
        <f t="shared" si="34"/>
        <v>0.49260326639314711</v>
      </c>
      <c r="R89" s="43">
        <v>237335</v>
      </c>
      <c r="S89" s="151">
        <f t="shared" si="35"/>
        <v>4.6764798491767028</v>
      </c>
      <c r="T89" s="43">
        <v>30000</v>
      </c>
      <c r="U89" s="151">
        <f t="shared" si="23"/>
        <v>0.59112391967177647</v>
      </c>
      <c r="V89" s="43">
        <v>1505561</v>
      </c>
      <c r="W89" s="43">
        <v>38799</v>
      </c>
      <c r="X89" s="43">
        <f t="shared" si="36"/>
        <v>38799</v>
      </c>
      <c r="Y89" s="43">
        <f t="shared" si="37"/>
        <v>38799</v>
      </c>
      <c r="Z89" s="43">
        <f t="shared" si="38"/>
        <v>38799</v>
      </c>
    </row>
    <row r="90" spans="1:26" x14ac:dyDescent="0.2">
      <c r="A90" s="117">
        <v>37</v>
      </c>
      <c r="B90" s="117" t="s">
        <v>122</v>
      </c>
      <c r="C90" s="51">
        <v>2802170</v>
      </c>
      <c r="D90" s="152">
        <f t="shared" si="27"/>
        <v>107.02249551235535</v>
      </c>
      <c r="E90" s="169"/>
      <c r="F90" s="152">
        <f t="shared" si="28"/>
        <v>59.321224895118633</v>
      </c>
      <c r="G90" s="51">
        <v>235038</v>
      </c>
      <c r="H90" s="152">
        <f t="shared" si="29"/>
        <v>8.9767406332353055</v>
      </c>
      <c r="I90" s="169"/>
      <c r="J90" s="152">
        <f t="shared" si="30"/>
        <v>115.51167205391523</v>
      </c>
      <c r="K90" s="51">
        <v>70766</v>
      </c>
      <c r="L90" s="152">
        <f t="shared" si="31"/>
        <v>2.7027460566016117</v>
      </c>
      <c r="M90" s="169"/>
      <c r="N90" s="152">
        <f t="shared" si="32"/>
        <v>120.70410521141642</v>
      </c>
      <c r="O90" s="51">
        <f t="shared" si="33"/>
        <v>3107974</v>
      </c>
      <c r="P90" s="51">
        <v>0</v>
      </c>
      <c r="Q90" s="152">
        <f t="shared" si="34"/>
        <v>0</v>
      </c>
      <c r="R90" s="51">
        <v>0</v>
      </c>
      <c r="S90" s="152">
        <f t="shared" si="35"/>
        <v>0</v>
      </c>
      <c r="T90" s="51">
        <v>0</v>
      </c>
      <c r="U90" s="152">
        <f t="shared" si="23"/>
        <v>0</v>
      </c>
      <c r="V90" s="51">
        <v>671</v>
      </c>
      <c r="W90" s="51">
        <v>26183</v>
      </c>
      <c r="X90" s="51">
        <f t="shared" si="36"/>
        <v>26183</v>
      </c>
      <c r="Y90" s="51">
        <f t="shared" si="37"/>
        <v>26183</v>
      </c>
      <c r="Z90" s="51">
        <f t="shared" si="38"/>
        <v>26183</v>
      </c>
    </row>
    <row r="91" spans="1:26" x14ac:dyDescent="0.2">
      <c r="A91" s="114">
        <v>38</v>
      </c>
      <c r="B91" s="114" t="s">
        <v>123</v>
      </c>
      <c r="C91" s="43">
        <v>1578548</v>
      </c>
      <c r="D91" s="151">
        <f t="shared" si="27"/>
        <v>102.85710562324884</v>
      </c>
      <c r="F91" s="151">
        <f t="shared" si="28"/>
        <v>57.012401603299445</v>
      </c>
      <c r="G91" s="43">
        <v>102448</v>
      </c>
      <c r="H91" s="151">
        <f t="shared" si="29"/>
        <v>6.6754414543558998</v>
      </c>
      <c r="J91" s="151">
        <f t="shared" si="30"/>
        <v>85.898817354240606</v>
      </c>
      <c r="K91" s="43">
        <v>63567</v>
      </c>
      <c r="L91" s="151">
        <f t="shared" si="31"/>
        <v>4.1419821463478206</v>
      </c>
      <c r="N91" s="151">
        <f t="shared" si="32"/>
        <v>184.9801047920906</v>
      </c>
      <c r="O91" s="43">
        <f t="shared" si="33"/>
        <v>1744563</v>
      </c>
      <c r="P91" s="43">
        <v>302720</v>
      </c>
      <c r="Q91" s="151">
        <f t="shared" si="34"/>
        <v>17.352196509956936</v>
      </c>
      <c r="R91" s="43">
        <v>100350</v>
      </c>
      <c r="S91" s="151">
        <f t="shared" si="35"/>
        <v>5.7521568438629043</v>
      </c>
      <c r="T91" s="43">
        <v>0</v>
      </c>
      <c r="U91" s="151">
        <f t="shared" si="23"/>
        <v>0</v>
      </c>
      <c r="V91" s="43">
        <v>0</v>
      </c>
      <c r="W91" s="43">
        <v>15347</v>
      </c>
      <c r="X91" s="43">
        <f t="shared" si="36"/>
        <v>15347</v>
      </c>
      <c r="Y91" s="43">
        <f t="shared" si="37"/>
        <v>15347</v>
      </c>
      <c r="Z91" s="43">
        <f t="shared" si="38"/>
        <v>15347</v>
      </c>
    </row>
    <row r="92" spans="1:26" x14ac:dyDescent="0.2">
      <c r="A92" s="117">
        <v>39</v>
      </c>
      <c r="B92" s="117" t="s">
        <v>125</v>
      </c>
      <c r="C92" s="51">
        <v>1483064</v>
      </c>
      <c r="D92" s="152">
        <f t="shared" si="27"/>
        <v>70.071533191589893</v>
      </c>
      <c r="E92" s="169"/>
      <c r="F92" s="152">
        <f t="shared" si="28"/>
        <v>38.839770641717045</v>
      </c>
      <c r="G92" s="51">
        <v>122235</v>
      </c>
      <c r="H92" s="152">
        <f t="shared" si="29"/>
        <v>5.7753366406803686</v>
      </c>
      <c r="I92" s="169"/>
      <c r="J92" s="152">
        <f t="shared" si="30"/>
        <v>74.316371531255342</v>
      </c>
      <c r="K92" s="51">
        <v>50761</v>
      </c>
      <c r="L92" s="152">
        <f t="shared" si="31"/>
        <v>2.3983463264824003</v>
      </c>
      <c r="M92" s="169"/>
      <c r="N92" s="152">
        <f t="shared" si="32"/>
        <v>107.10967337018187</v>
      </c>
      <c r="O92" s="51">
        <f t="shared" si="33"/>
        <v>1656060</v>
      </c>
      <c r="P92" s="51">
        <v>0</v>
      </c>
      <c r="Q92" s="152">
        <f t="shared" si="34"/>
        <v>0</v>
      </c>
      <c r="R92" s="51">
        <v>0</v>
      </c>
      <c r="S92" s="152">
        <f t="shared" si="35"/>
        <v>0</v>
      </c>
      <c r="T92" s="51">
        <v>0</v>
      </c>
      <c r="U92" s="152">
        <f t="shared" si="23"/>
        <v>0</v>
      </c>
      <c r="V92" s="51">
        <v>0</v>
      </c>
      <c r="W92" s="51">
        <v>21165</v>
      </c>
      <c r="X92" s="51">
        <f t="shared" si="36"/>
        <v>21165</v>
      </c>
      <c r="Y92" s="51">
        <f t="shared" si="37"/>
        <v>21165</v>
      </c>
      <c r="Z92" s="51">
        <f t="shared" si="38"/>
        <v>21165</v>
      </c>
    </row>
    <row r="93" spans="1:26" x14ac:dyDescent="0.2">
      <c r="A93" s="114">
        <v>40</v>
      </c>
      <c r="B93" s="114" t="s">
        <v>127</v>
      </c>
      <c r="C93" s="110">
        <v>0</v>
      </c>
      <c r="D93" s="151">
        <f t="shared" si="27"/>
        <v>0</v>
      </c>
      <c r="F93" s="151">
        <f t="shared" si="28"/>
        <v>0</v>
      </c>
      <c r="G93" s="110">
        <v>0</v>
      </c>
      <c r="H93" s="151">
        <f t="shared" si="29"/>
        <v>0</v>
      </c>
      <c r="J93" s="151">
        <f t="shared" si="30"/>
        <v>0</v>
      </c>
      <c r="K93" s="110">
        <v>0</v>
      </c>
      <c r="L93" s="151">
        <f t="shared" si="31"/>
        <v>0</v>
      </c>
      <c r="N93" s="151">
        <f t="shared" si="32"/>
        <v>0</v>
      </c>
      <c r="O93" s="110">
        <f t="shared" si="33"/>
        <v>0</v>
      </c>
      <c r="P93" s="110">
        <v>0</v>
      </c>
      <c r="Q93" s="160">
        <f t="shared" si="34"/>
        <v>0</v>
      </c>
      <c r="R93" s="110">
        <v>0</v>
      </c>
      <c r="S93" s="160">
        <f t="shared" si="35"/>
        <v>0</v>
      </c>
      <c r="T93" s="110">
        <v>0</v>
      </c>
      <c r="U93" s="160">
        <f t="shared" si="23"/>
        <v>0</v>
      </c>
      <c r="V93" s="110">
        <v>0</v>
      </c>
      <c r="W93" s="110">
        <v>0</v>
      </c>
      <c r="X93" s="110">
        <f t="shared" si="36"/>
        <v>0</v>
      </c>
      <c r="Y93" s="110">
        <f t="shared" si="37"/>
        <v>0</v>
      </c>
      <c r="Z93" s="110">
        <f t="shared" si="38"/>
        <v>0</v>
      </c>
    </row>
    <row r="94" spans="1:26" x14ac:dyDescent="0.2">
      <c r="A94" s="117">
        <v>41</v>
      </c>
      <c r="B94" s="117" t="s">
        <v>258</v>
      </c>
      <c r="C94" s="51">
        <v>4546499</v>
      </c>
      <c r="D94" s="152">
        <f t="shared" si="27"/>
        <v>136.70803139188743</v>
      </c>
      <c r="E94" s="169"/>
      <c r="F94" s="152">
        <f t="shared" si="28"/>
        <v>75.775544537090894</v>
      </c>
      <c r="G94" s="51">
        <v>36832</v>
      </c>
      <c r="H94" s="152">
        <f t="shared" si="29"/>
        <v>1.1074961662206453</v>
      </c>
      <c r="I94" s="169"/>
      <c r="J94" s="152">
        <f t="shared" si="30"/>
        <v>14.251134034084354</v>
      </c>
      <c r="K94" s="51">
        <v>131858</v>
      </c>
      <c r="L94" s="152">
        <f t="shared" si="31"/>
        <v>3.964819436509607</v>
      </c>
      <c r="M94" s="169"/>
      <c r="N94" s="152">
        <f t="shared" si="32"/>
        <v>177.06805315275176</v>
      </c>
      <c r="O94" s="51">
        <f t="shared" si="33"/>
        <v>4715189</v>
      </c>
      <c r="P94" s="51">
        <v>1456289</v>
      </c>
      <c r="Q94" s="152">
        <f t="shared" si="34"/>
        <v>30.885061023004589</v>
      </c>
      <c r="R94" s="51">
        <v>70221</v>
      </c>
      <c r="S94" s="152">
        <f t="shared" si="35"/>
        <v>1.4892510141162951</v>
      </c>
      <c r="T94" s="51">
        <v>0</v>
      </c>
      <c r="U94" s="152">
        <f t="shared" si="23"/>
        <v>0</v>
      </c>
      <c r="V94" s="51">
        <v>2176268</v>
      </c>
      <c r="W94" s="51">
        <v>33257</v>
      </c>
      <c r="X94" s="51">
        <f t="shared" si="36"/>
        <v>33257</v>
      </c>
      <c r="Y94" s="51">
        <f t="shared" si="37"/>
        <v>33257</v>
      </c>
      <c r="Z94" s="51">
        <f t="shared" si="38"/>
        <v>33257</v>
      </c>
    </row>
    <row r="95" spans="1:26" x14ac:dyDescent="0.2">
      <c r="A95" s="114">
        <v>42</v>
      </c>
      <c r="B95" s="114" t="s">
        <v>131</v>
      </c>
      <c r="C95" s="43">
        <v>7182914</v>
      </c>
      <c r="D95" s="151">
        <f t="shared" si="27"/>
        <v>63.899812292610022</v>
      </c>
      <c r="F95" s="151">
        <f t="shared" si="28"/>
        <v>35.418863273732697</v>
      </c>
      <c r="G95" s="43">
        <v>112445</v>
      </c>
      <c r="H95" s="151">
        <f t="shared" si="29"/>
        <v>1.0003202590539904</v>
      </c>
      <c r="J95" s="151">
        <f t="shared" si="30"/>
        <v>12.872006715324602</v>
      </c>
      <c r="K95" s="43">
        <v>104230</v>
      </c>
      <c r="L95" s="151">
        <f t="shared" si="31"/>
        <v>0.92723892215036163</v>
      </c>
      <c r="N95" s="151">
        <f t="shared" si="32"/>
        <v>41.410307173322053</v>
      </c>
      <c r="O95" s="43">
        <f t="shared" si="33"/>
        <v>7399589</v>
      </c>
      <c r="P95" s="43">
        <v>1694991</v>
      </c>
      <c r="Q95" s="151">
        <f t="shared" si="34"/>
        <v>22.906556026287404</v>
      </c>
      <c r="R95" s="43">
        <v>0</v>
      </c>
      <c r="S95" s="151">
        <f t="shared" si="35"/>
        <v>0</v>
      </c>
      <c r="T95" s="43">
        <v>0</v>
      </c>
      <c r="U95" s="151">
        <f t="shared" si="23"/>
        <v>0</v>
      </c>
      <c r="V95" s="43">
        <v>0</v>
      </c>
      <c r="W95" s="43">
        <v>112409</v>
      </c>
      <c r="X95" s="43">
        <f t="shared" si="36"/>
        <v>112409</v>
      </c>
      <c r="Y95" s="43">
        <f t="shared" si="37"/>
        <v>112409</v>
      </c>
      <c r="Z95" s="43">
        <f t="shared" si="38"/>
        <v>112409</v>
      </c>
    </row>
    <row r="96" spans="1:26" x14ac:dyDescent="0.2">
      <c r="A96" s="117">
        <v>43</v>
      </c>
      <c r="B96" s="117" t="s">
        <v>133</v>
      </c>
      <c r="C96" s="51">
        <v>55674412</v>
      </c>
      <c r="D96" s="152">
        <f t="shared" si="27"/>
        <v>165.66116986139957</v>
      </c>
      <c r="E96" s="169"/>
      <c r="F96" s="152">
        <f t="shared" si="28"/>
        <v>91.823905494728592</v>
      </c>
      <c r="G96" s="51">
        <v>0</v>
      </c>
      <c r="H96" s="152">
        <f t="shared" si="29"/>
        <v>0</v>
      </c>
      <c r="I96" s="169"/>
      <c r="J96" s="152">
        <f t="shared" si="30"/>
        <v>0</v>
      </c>
      <c r="K96" s="51">
        <v>423430</v>
      </c>
      <c r="L96" s="152">
        <f t="shared" si="31"/>
        <v>1.259930848563114</v>
      </c>
      <c r="M96" s="169"/>
      <c r="N96" s="152">
        <f t="shared" si="32"/>
        <v>56.268262914530965</v>
      </c>
      <c r="O96" s="51">
        <f t="shared" si="33"/>
        <v>56097842</v>
      </c>
      <c r="P96" s="51">
        <v>13333</v>
      </c>
      <c r="Q96" s="152">
        <f t="shared" si="34"/>
        <v>2.3767402674776686E-2</v>
      </c>
      <c r="R96" s="51">
        <v>369448</v>
      </c>
      <c r="S96" s="152">
        <f t="shared" si="35"/>
        <v>0.65857791820227241</v>
      </c>
      <c r="T96" s="51">
        <v>5884828</v>
      </c>
      <c r="U96" s="152">
        <f t="shared" si="23"/>
        <v>10.490293013410392</v>
      </c>
      <c r="V96" s="51">
        <v>0</v>
      </c>
      <c r="W96" s="51">
        <v>336074</v>
      </c>
      <c r="X96" s="51">
        <f t="shared" si="36"/>
        <v>336074</v>
      </c>
      <c r="Y96" s="51">
        <f t="shared" si="37"/>
        <v>0</v>
      </c>
      <c r="Z96" s="51">
        <f t="shared" si="38"/>
        <v>336074</v>
      </c>
    </row>
    <row r="97" spans="1:26" x14ac:dyDescent="0.2">
      <c r="A97" s="114">
        <v>44</v>
      </c>
      <c r="B97" s="114" t="s">
        <v>135</v>
      </c>
      <c r="C97" s="43">
        <v>7387603</v>
      </c>
      <c r="D97" s="151">
        <f t="shared" si="27"/>
        <v>151.27680966519915</v>
      </c>
      <c r="F97" s="151">
        <f t="shared" si="28"/>
        <v>83.850835327693602</v>
      </c>
      <c r="G97" s="43">
        <v>0</v>
      </c>
      <c r="H97" s="151">
        <f t="shared" si="29"/>
        <v>0</v>
      </c>
      <c r="J97" s="151">
        <f t="shared" si="30"/>
        <v>0</v>
      </c>
      <c r="K97" s="43">
        <v>59545</v>
      </c>
      <c r="L97" s="151">
        <f t="shared" si="31"/>
        <v>1.2193099211631002</v>
      </c>
      <c r="N97" s="151">
        <f t="shared" si="32"/>
        <v>54.454140317737078</v>
      </c>
      <c r="O97" s="43">
        <f t="shared" si="33"/>
        <v>7447148</v>
      </c>
      <c r="P97" s="43">
        <v>550513</v>
      </c>
      <c r="Q97" s="151">
        <f t="shared" si="34"/>
        <v>7.3922661400041996</v>
      </c>
      <c r="R97" s="43">
        <v>120886</v>
      </c>
      <c r="S97" s="151">
        <f t="shared" si="35"/>
        <v>1.6232522839615917</v>
      </c>
      <c r="T97" s="43">
        <v>2250</v>
      </c>
      <c r="U97" s="151">
        <f t="shared" si="23"/>
        <v>3.0212908350955296E-2</v>
      </c>
      <c r="V97" s="43">
        <v>0</v>
      </c>
      <c r="W97" s="43">
        <v>48835</v>
      </c>
      <c r="X97" s="43">
        <f t="shared" si="36"/>
        <v>48835</v>
      </c>
      <c r="Y97" s="43">
        <f t="shared" si="37"/>
        <v>0</v>
      </c>
      <c r="Z97" s="43">
        <f t="shared" si="38"/>
        <v>48835</v>
      </c>
    </row>
    <row r="98" spans="1:26" x14ac:dyDescent="0.2">
      <c r="A98" s="117">
        <v>45</v>
      </c>
      <c r="B98" s="117" t="s">
        <v>137</v>
      </c>
      <c r="C98" s="51">
        <v>624849</v>
      </c>
      <c r="D98" s="152">
        <f t="shared" si="27"/>
        <v>279.69964189794092</v>
      </c>
      <c r="E98" s="169"/>
      <c r="F98" s="152">
        <f t="shared" si="28"/>
        <v>155.03399804573237</v>
      </c>
      <c r="G98" s="51">
        <v>0</v>
      </c>
      <c r="H98" s="152">
        <f t="shared" si="29"/>
        <v>0</v>
      </c>
      <c r="I98" s="169"/>
      <c r="J98" s="152">
        <f t="shared" si="30"/>
        <v>0</v>
      </c>
      <c r="K98" s="51">
        <v>48258</v>
      </c>
      <c r="L98" s="152">
        <f t="shared" si="31"/>
        <v>21.601611459265889</v>
      </c>
      <c r="M98" s="169"/>
      <c r="N98" s="152">
        <f t="shared" si="32"/>
        <v>964.72370237915527</v>
      </c>
      <c r="O98" s="51">
        <f t="shared" si="33"/>
        <v>673107</v>
      </c>
      <c r="P98" s="51">
        <v>0</v>
      </c>
      <c r="Q98" s="152">
        <f t="shared" si="34"/>
        <v>0</v>
      </c>
      <c r="R98" s="51">
        <v>0</v>
      </c>
      <c r="S98" s="152">
        <f t="shared" si="35"/>
        <v>0</v>
      </c>
      <c r="T98" s="51">
        <v>375000</v>
      </c>
      <c r="U98" s="152">
        <f t="shared" si="23"/>
        <v>55.711796192878694</v>
      </c>
      <c r="V98" s="51">
        <v>0</v>
      </c>
      <c r="W98" s="51">
        <v>2234</v>
      </c>
      <c r="X98" s="51">
        <f t="shared" si="36"/>
        <v>2234</v>
      </c>
      <c r="Y98" s="51">
        <f t="shared" si="37"/>
        <v>0</v>
      </c>
      <c r="Z98" s="51">
        <f t="shared" si="38"/>
        <v>2234</v>
      </c>
    </row>
    <row r="99" spans="1:26" x14ac:dyDescent="0.2">
      <c r="A99" s="114">
        <v>46</v>
      </c>
      <c r="B99" s="114" t="s">
        <v>139</v>
      </c>
      <c r="C99" s="43">
        <v>4386268</v>
      </c>
      <c r="D99" s="151">
        <f t="shared" si="27"/>
        <v>109.79394242803504</v>
      </c>
      <c r="F99" s="151">
        <f t="shared" si="28"/>
        <v>60.857403106838035</v>
      </c>
      <c r="G99" s="43">
        <v>0</v>
      </c>
      <c r="H99" s="151">
        <f t="shared" si="29"/>
        <v>0</v>
      </c>
      <c r="J99" s="151">
        <f t="shared" si="30"/>
        <v>0</v>
      </c>
      <c r="K99" s="43">
        <v>81097</v>
      </c>
      <c r="L99" s="151">
        <f t="shared" si="31"/>
        <v>2.0299624530663327</v>
      </c>
      <c r="N99" s="151">
        <f t="shared" si="32"/>
        <v>90.657722323433418</v>
      </c>
      <c r="O99" s="43">
        <f t="shared" si="33"/>
        <v>4467365</v>
      </c>
      <c r="P99" s="43">
        <v>42158</v>
      </c>
      <c r="Q99" s="151">
        <f t="shared" si="34"/>
        <v>0.94368828157090379</v>
      </c>
      <c r="R99" s="43">
        <v>0</v>
      </c>
      <c r="S99" s="151">
        <f t="shared" si="35"/>
        <v>0</v>
      </c>
      <c r="T99" s="43">
        <v>6777</v>
      </c>
      <c r="U99" s="151">
        <f t="shared" si="23"/>
        <v>0.1517001632953654</v>
      </c>
      <c r="V99" s="43">
        <v>34952</v>
      </c>
      <c r="W99" s="43">
        <v>39950</v>
      </c>
      <c r="X99" s="43">
        <f t="shared" si="36"/>
        <v>39950</v>
      </c>
      <c r="Y99" s="43">
        <f t="shared" si="37"/>
        <v>0</v>
      </c>
      <c r="Z99" s="43">
        <f t="shared" si="38"/>
        <v>39950</v>
      </c>
    </row>
    <row r="100" spans="1:26" x14ac:dyDescent="0.2">
      <c r="A100" s="117">
        <v>47</v>
      </c>
      <c r="B100" s="117" t="s">
        <v>141</v>
      </c>
      <c r="C100" s="51">
        <v>14647912</v>
      </c>
      <c r="D100" s="152">
        <f t="shared" si="27"/>
        <v>184.2782809983897</v>
      </c>
      <c r="E100" s="169"/>
      <c r="F100" s="152">
        <f t="shared" si="28"/>
        <v>102.14313633837222</v>
      </c>
      <c r="G100" s="51">
        <v>2342057</v>
      </c>
      <c r="H100" s="152">
        <f t="shared" si="29"/>
        <v>29.464283917069242</v>
      </c>
      <c r="I100" s="169"/>
      <c r="J100" s="152">
        <f t="shared" si="30"/>
        <v>379.14303645256462</v>
      </c>
      <c r="K100" s="51">
        <v>54426</v>
      </c>
      <c r="L100" s="152">
        <f t="shared" si="31"/>
        <v>0.68470712560386471</v>
      </c>
      <c r="M100" s="169"/>
      <c r="N100" s="152">
        <f t="shared" si="32"/>
        <v>30.578885029181883</v>
      </c>
      <c r="O100" s="51">
        <f t="shared" si="33"/>
        <v>17044395</v>
      </c>
      <c r="P100" s="51">
        <v>543984</v>
      </c>
      <c r="Q100" s="152">
        <f t="shared" si="34"/>
        <v>3.1915711880650504</v>
      </c>
      <c r="R100" s="51">
        <v>765049</v>
      </c>
      <c r="S100" s="152">
        <f t="shared" si="35"/>
        <v>4.4885664759588124</v>
      </c>
      <c r="T100" s="51">
        <v>2205016</v>
      </c>
      <c r="U100" s="152">
        <f t="shared" si="23"/>
        <v>12.936898024247853</v>
      </c>
      <c r="V100" s="51">
        <v>0</v>
      </c>
      <c r="W100" s="51">
        <v>79488</v>
      </c>
      <c r="X100" s="51">
        <f t="shared" si="36"/>
        <v>79488</v>
      </c>
      <c r="Y100" s="51">
        <f t="shared" si="37"/>
        <v>79488</v>
      </c>
      <c r="Z100" s="51">
        <f t="shared" si="38"/>
        <v>79488</v>
      </c>
    </row>
    <row r="101" spans="1:26" x14ac:dyDescent="0.2">
      <c r="A101" s="114">
        <v>48</v>
      </c>
      <c r="B101" s="114" t="s">
        <v>143</v>
      </c>
      <c r="C101" s="43">
        <v>4674605</v>
      </c>
      <c r="D101" s="151">
        <f t="shared" si="27"/>
        <v>701.57661713942673</v>
      </c>
      <c r="F101" s="151">
        <f t="shared" si="28"/>
        <v>388.875105997503</v>
      </c>
      <c r="G101" s="43">
        <v>9674</v>
      </c>
      <c r="H101" s="151">
        <f t="shared" si="29"/>
        <v>1.4518985441993095</v>
      </c>
      <c r="J101" s="151">
        <f t="shared" si="30"/>
        <v>18.682864454407529</v>
      </c>
      <c r="K101" s="43">
        <v>35725</v>
      </c>
      <c r="L101" s="151">
        <f t="shared" si="31"/>
        <v>5.3616989344139281</v>
      </c>
      <c r="N101" s="151">
        <f t="shared" si="32"/>
        <v>239.45241570537723</v>
      </c>
      <c r="O101" s="43">
        <f t="shared" si="33"/>
        <v>4720004</v>
      </c>
      <c r="P101" s="43">
        <v>9570</v>
      </c>
      <c r="Q101" s="151">
        <f t="shared" si="34"/>
        <v>0.2027540654626564</v>
      </c>
      <c r="R101" s="43">
        <v>0</v>
      </c>
      <c r="S101" s="151">
        <f t="shared" si="35"/>
        <v>0</v>
      </c>
      <c r="T101" s="43">
        <v>0</v>
      </c>
      <c r="U101" s="151">
        <f t="shared" si="23"/>
        <v>0</v>
      </c>
      <c r="V101" s="43">
        <v>31487</v>
      </c>
      <c r="W101" s="43">
        <v>6663</v>
      </c>
      <c r="X101" s="43">
        <f t="shared" si="36"/>
        <v>6663</v>
      </c>
      <c r="Y101" s="43">
        <f t="shared" si="37"/>
        <v>6663</v>
      </c>
      <c r="Z101" s="43">
        <f t="shared" si="38"/>
        <v>6663</v>
      </c>
    </row>
    <row r="102" spans="1:26" x14ac:dyDescent="0.2">
      <c r="A102" s="117">
        <v>49</v>
      </c>
      <c r="B102" s="117" t="s">
        <v>145</v>
      </c>
      <c r="C102" s="51">
        <v>2233682</v>
      </c>
      <c r="D102" s="152">
        <f t="shared" si="27"/>
        <v>80.798770121179231</v>
      </c>
      <c r="E102" s="169"/>
      <c r="F102" s="152">
        <f t="shared" si="28"/>
        <v>44.785743321170472</v>
      </c>
      <c r="G102" s="51">
        <v>63847</v>
      </c>
      <c r="H102" s="152">
        <f t="shared" si="29"/>
        <v>2.3095315608609153</v>
      </c>
      <c r="I102" s="169"/>
      <c r="J102" s="152">
        <f t="shared" si="30"/>
        <v>29.718788049709271</v>
      </c>
      <c r="K102" s="51">
        <v>107952</v>
      </c>
      <c r="L102" s="152">
        <f t="shared" si="31"/>
        <v>3.9049376017362993</v>
      </c>
      <c r="M102" s="169"/>
      <c r="N102" s="152">
        <f t="shared" si="32"/>
        <v>174.39374223586955</v>
      </c>
      <c r="O102" s="51">
        <f t="shared" si="33"/>
        <v>2405481</v>
      </c>
      <c r="P102" s="51">
        <v>107970</v>
      </c>
      <c r="Q102" s="152">
        <f t="shared" si="34"/>
        <v>4.4884993895191858</v>
      </c>
      <c r="R102" s="51">
        <v>5710</v>
      </c>
      <c r="S102" s="152">
        <f t="shared" si="35"/>
        <v>0.23737456250953554</v>
      </c>
      <c r="T102" s="51">
        <v>0</v>
      </c>
      <c r="U102" s="152">
        <f t="shared" si="23"/>
        <v>0</v>
      </c>
      <c r="V102" s="51">
        <v>0</v>
      </c>
      <c r="W102" s="51">
        <v>27645</v>
      </c>
      <c r="X102" s="51">
        <f t="shared" si="36"/>
        <v>27645</v>
      </c>
      <c r="Y102" s="51">
        <f t="shared" si="37"/>
        <v>27645</v>
      </c>
      <c r="Z102" s="51">
        <f t="shared" si="38"/>
        <v>27645</v>
      </c>
    </row>
    <row r="103" spans="1:26" x14ac:dyDescent="0.2">
      <c r="A103" s="114">
        <v>50</v>
      </c>
      <c r="B103" s="114" t="s">
        <v>147</v>
      </c>
      <c r="C103" s="110">
        <v>959075</v>
      </c>
      <c r="D103" s="151">
        <f t="shared" si="27"/>
        <v>52.967084552935326</v>
      </c>
      <c r="F103" s="151">
        <f t="shared" si="28"/>
        <v>29.358989619530035</v>
      </c>
      <c r="G103" s="110">
        <v>5000</v>
      </c>
      <c r="H103" s="151">
        <f t="shared" si="29"/>
        <v>0.27613630087811342</v>
      </c>
      <c r="J103" s="151">
        <f t="shared" si="30"/>
        <v>3.5532903458432581</v>
      </c>
      <c r="K103" s="110">
        <v>35804</v>
      </c>
      <c r="L103" s="151">
        <f t="shared" si="31"/>
        <v>1.9773568233279948</v>
      </c>
      <c r="N103" s="151">
        <f t="shared" si="32"/>
        <v>88.308365286674601</v>
      </c>
      <c r="O103" s="110">
        <f t="shared" si="33"/>
        <v>999879</v>
      </c>
      <c r="P103" s="110">
        <v>21140</v>
      </c>
      <c r="Q103" s="160">
        <f t="shared" si="34"/>
        <v>2.1142558249548196</v>
      </c>
      <c r="R103" s="110">
        <v>0</v>
      </c>
      <c r="S103" s="160">
        <f t="shared" si="35"/>
        <v>0</v>
      </c>
      <c r="T103" s="110">
        <v>0</v>
      </c>
      <c r="U103" s="160">
        <f t="shared" si="23"/>
        <v>0</v>
      </c>
      <c r="V103" s="110">
        <v>10</v>
      </c>
      <c r="W103" s="43">
        <v>18107</v>
      </c>
      <c r="X103" s="43">
        <f t="shared" si="36"/>
        <v>18107</v>
      </c>
      <c r="Y103" s="43">
        <f t="shared" si="37"/>
        <v>18107</v>
      </c>
      <c r="Z103" s="43">
        <f t="shared" si="38"/>
        <v>18107</v>
      </c>
    </row>
    <row r="104" spans="1:26" x14ac:dyDescent="0.2">
      <c r="A104" s="117">
        <v>51</v>
      </c>
      <c r="B104" s="117" t="s">
        <v>149</v>
      </c>
      <c r="C104" s="111">
        <v>589360</v>
      </c>
      <c r="D104" s="152">
        <f t="shared" si="27"/>
        <v>54.788509807567166</v>
      </c>
      <c r="E104" s="169"/>
      <c r="F104" s="152">
        <f t="shared" si="28"/>
        <v>30.368582758265905</v>
      </c>
      <c r="G104" s="111">
        <v>21583</v>
      </c>
      <c r="H104" s="152">
        <f t="shared" ref="H104:H148" si="39">IFERROR((G104/$W104),0)</f>
        <v>2.0064144278144465</v>
      </c>
      <c r="I104" s="169"/>
      <c r="J104" s="152">
        <f t="shared" si="30"/>
        <v>25.818311440554144</v>
      </c>
      <c r="K104" s="111">
        <v>64963</v>
      </c>
      <c r="L104" s="152">
        <f t="shared" si="31"/>
        <v>6.0391373059403177</v>
      </c>
      <c r="M104" s="169"/>
      <c r="N104" s="152">
        <f t="shared" si="32"/>
        <v>269.70667961272619</v>
      </c>
      <c r="O104" s="111">
        <f t="shared" si="33"/>
        <v>675906</v>
      </c>
      <c r="P104" s="111">
        <v>0</v>
      </c>
      <c r="Q104" s="158">
        <f t="shared" si="34"/>
        <v>0</v>
      </c>
      <c r="R104" s="111">
        <v>0</v>
      </c>
      <c r="S104" s="158">
        <f t="shared" si="35"/>
        <v>0</v>
      </c>
      <c r="T104" s="111">
        <v>0</v>
      </c>
      <c r="U104" s="158">
        <f t="shared" ref="U104:U143" si="40">IF($O104&gt;0,T104/$O104*100,0)</f>
        <v>0</v>
      </c>
      <c r="V104" s="111">
        <v>51</v>
      </c>
      <c r="W104" s="51">
        <v>10757</v>
      </c>
      <c r="X104" s="51">
        <f t="shared" si="36"/>
        <v>10757</v>
      </c>
      <c r="Y104" s="51">
        <f t="shared" si="37"/>
        <v>10757</v>
      </c>
      <c r="Z104" s="51">
        <f t="shared" si="38"/>
        <v>10757</v>
      </c>
    </row>
    <row r="105" spans="1:26" x14ac:dyDescent="0.2">
      <c r="A105" s="114">
        <v>52</v>
      </c>
      <c r="B105" s="114" t="s">
        <v>151</v>
      </c>
      <c r="C105" s="43">
        <v>0</v>
      </c>
      <c r="D105" s="151">
        <f t="shared" si="27"/>
        <v>0</v>
      </c>
      <c r="F105" s="151">
        <f t="shared" si="28"/>
        <v>0</v>
      </c>
      <c r="G105" s="43">
        <v>0</v>
      </c>
      <c r="H105" s="151">
        <f t="shared" si="39"/>
        <v>0</v>
      </c>
      <c r="J105" s="151">
        <f t="shared" si="30"/>
        <v>0</v>
      </c>
      <c r="K105" s="43">
        <v>0</v>
      </c>
      <c r="L105" s="151">
        <f t="shared" si="31"/>
        <v>0</v>
      </c>
      <c r="N105" s="151">
        <f t="shared" si="32"/>
        <v>0</v>
      </c>
      <c r="O105" s="43">
        <f t="shared" si="33"/>
        <v>0</v>
      </c>
      <c r="P105" s="43">
        <v>0</v>
      </c>
      <c r="Q105" s="151">
        <f t="shared" si="34"/>
        <v>0</v>
      </c>
      <c r="R105" s="43">
        <v>0</v>
      </c>
      <c r="S105" s="151">
        <f t="shared" si="35"/>
        <v>0</v>
      </c>
      <c r="T105" s="43">
        <v>0</v>
      </c>
      <c r="U105" s="151">
        <f t="shared" si="40"/>
        <v>0</v>
      </c>
      <c r="V105" s="43">
        <v>0</v>
      </c>
      <c r="W105" s="43">
        <v>0</v>
      </c>
      <c r="X105" s="43">
        <f t="shared" si="36"/>
        <v>0</v>
      </c>
      <c r="Y105" s="43">
        <f t="shared" si="37"/>
        <v>0</v>
      </c>
      <c r="Z105" s="43">
        <f t="shared" si="38"/>
        <v>0</v>
      </c>
    </row>
    <row r="106" spans="1:26" x14ac:dyDescent="0.2">
      <c r="A106" s="117">
        <v>53</v>
      </c>
      <c r="B106" s="117" t="s">
        <v>153</v>
      </c>
      <c r="C106" s="51">
        <v>80548819</v>
      </c>
      <c r="D106" s="152">
        <f t="shared" si="27"/>
        <v>186.88560948107451</v>
      </c>
      <c r="E106" s="169"/>
      <c r="F106" s="152">
        <f t="shared" si="28"/>
        <v>103.58834576426285</v>
      </c>
      <c r="G106" s="51">
        <v>1453421</v>
      </c>
      <c r="H106" s="152">
        <f t="shared" si="39"/>
        <v>3.3721595523032164</v>
      </c>
      <c r="I106" s="169"/>
      <c r="J106" s="152">
        <f t="shared" si="30"/>
        <v>43.392563541043131</v>
      </c>
      <c r="K106" s="51">
        <v>744024</v>
      </c>
      <c r="L106" s="152">
        <f t="shared" si="31"/>
        <v>1.7262497505835186</v>
      </c>
      <c r="M106" s="169"/>
      <c r="N106" s="152">
        <f t="shared" si="32"/>
        <v>77.093973000781887</v>
      </c>
      <c r="O106" s="51">
        <f t="shared" si="33"/>
        <v>82746264</v>
      </c>
      <c r="P106" s="51">
        <v>506183</v>
      </c>
      <c r="Q106" s="152">
        <f t="shared" si="34"/>
        <v>0.6117291289429091</v>
      </c>
      <c r="R106" s="51">
        <v>0</v>
      </c>
      <c r="S106" s="152">
        <f t="shared" si="35"/>
        <v>0</v>
      </c>
      <c r="T106" s="51">
        <v>11951066</v>
      </c>
      <c r="U106" s="152">
        <f t="shared" si="40"/>
        <v>14.443027905163186</v>
      </c>
      <c r="V106" s="51">
        <v>14767</v>
      </c>
      <c r="W106" s="51">
        <v>431006</v>
      </c>
      <c r="X106" s="51">
        <f t="shared" si="36"/>
        <v>431006</v>
      </c>
      <c r="Y106" s="51">
        <f t="shared" si="37"/>
        <v>431006</v>
      </c>
      <c r="Z106" s="51">
        <f t="shared" si="38"/>
        <v>431006</v>
      </c>
    </row>
    <row r="107" spans="1:26" x14ac:dyDescent="0.2">
      <c r="A107" s="114">
        <v>54</v>
      </c>
      <c r="B107" s="114" t="s">
        <v>155</v>
      </c>
      <c r="C107" s="43">
        <v>3826692</v>
      </c>
      <c r="D107" s="151">
        <f t="shared" si="27"/>
        <v>96.329565764631838</v>
      </c>
      <c r="F107" s="151">
        <f t="shared" si="28"/>
        <v>53.3942682556224</v>
      </c>
      <c r="G107" s="43">
        <v>52705</v>
      </c>
      <c r="H107" s="151">
        <f t="shared" si="39"/>
        <v>1.326746381371932</v>
      </c>
      <c r="J107" s="151">
        <f t="shared" si="30"/>
        <v>17.072420733238772</v>
      </c>
      <c r="K107" s="43">
        <v>145961</v>
      </c>
      <c r="L107" s="151">
        <f t="shared" si="31"/>
        <v>3.6742857142857144</v>
      </c>
      <c r="N107" s="151">
        <f t="shared" si="32"/>
        <v>164.09287448618036</v>
      </c>
      <c r="O107" s="43">
        <f t="shared" si="33"/>
        <v>4025358</v>
      </c>
      <c r="P107" s="43">
        <v>817006</v>
      </c>
      <c r="Q107" s="151">
        <f t="shared" si="34"/>
        <v>20.296480462110448</v>
      </c>
      <c r="R107" s="43">
        <v>0</v>
      </c>
      <c r="S107" s="151">
        <f t="shared" si="35"/>
        <v>0</v>
      </c>
      <c r="T107" s="43">
        <v>0</v>
      </c>
      <c r="U107" s="151">
        <f t="shared" si="40"/>
        <v>0</v>
      </c>
      <c r="V107" s="43">
        <v>6300</v>
      </c>
      <c r="W107" s="43">
        <v>39725</v>
      </c>
      <c r="X107" s="43">
        <f t="shared" si="36"/>
        <v>39725</v>
      </c>
      <c r="Y107" s="43">
        <f t="shared" si="37"/>
        <v>39725</v>
      </c>
      <c r="Z107" s="43">
        <f t="shared" si="38"/>
        <v>39725</v>
      </c>
    </row>
    <row r="108" spans="1:26" x14ac:dyDescent="0.2">
      <c r="A108" s="117">
        <v>55</v>
      </c>
      <c r="B108" s="117" t="s">
        <v>157</v>
      </c>
      <c r="C108" s="51">
        <v>752415</v>
      </c>
      <c r="D108" s="152">
        <f t="shared" si="27"/>
        <v>62.921475163070745</v>
      </c>
      <c r="E108" s="169"/>
      <c r="F108" s="152">
        <f t="shared" si="28"/>
        <v>34.87658329225026</v>
      </c>
      <c r="G108" s="51">
        <v>0</v>
      </c>
      <c r="H108" s="152">
        <f t="shared" si="39"/>
        <v>0</v>
      </c>
      <c r="I108" s="169"/>
      <c r="J108" s="152">
        <f t="shared" si="30"/>
        <v>0</v>
      </c>
      <c r="K108" s="51">
        <v>30160</v>
      </c>
      <c r="L108" s="152">
        <f t="shared" si="31"/>
        <v>2.5221608964709819</v>
      </c>
      <c r="M108" s="169"/>
      <c r="N108" s="152">
        <f t="shared" si="32"/>
        <v>112.6392076178054</v>
      </c>
      <c r="O108" s="51">
        <f t="shared" si="33"/>
        <v>782575</v>
      </c>
      <c r="P108" s="51">
        <v>277921</v>
      </c>
      <c r="Q108" s="152">
        <f t="shared" si="34"/>
        <v>35.513656838002753</v>
      </c>
      <c r="R108" s="51">
        <v>0</v>
      </c>
      <c r="S108" s="152">
        <f t="shared" si="35"/>
        <v>0</v>
      </c>
      <c r="T108" s="51">
        <v>0</v>
      </c>
      <c r="U108" s="152">
        <f t="shared" si="40"/>
        <v>0</v>
      </c>
      <c r="V108" s="51">
        <v>0</v>
      </c>
      <c r="W108" s="51">
        <v>11958</v>
      </c>
      <c r="X108" s="51">
        <f t="shared" si="36"/>
        <v>11958</v>
      </c>
      <c r="Y108" s="51">
        <f t="shared" si="37"/>
        <v>0</v>
      </c>
      <c r="Z108" s="51">
        <f t="shared" si="38"/>
        <v>11958</v>
      </c>
    </row>
    <row r="109" spans="1:26" x14ac:dyDescent="0.2">
      <c r="A109" s="114">
        <v>56</v>
      </c>
      <c r="B109" s="114" t="s">
        <v>159</v>
      </c>
      <c r="C109" s="43">
        <v>525390</v>
      </c>
      <c r="D109" s="151">
        <f t="shared" si="27"/>
        <v>37.482342869372907</v>
      </c>
      <c r="F109" s="151">
        <f t="shared" si="28"/>
        <v>20.775991816536568</v>
      </c>
      <c r="G109" s="43">
        <v>38275</v>
      </c>
      <c r="H109" s="151">
        <f t="shared" si="39"/>
        <v>2.7306128272811585</v>
      </c>
      <c r="J109" s="151">
        <f t="shared" si="30"/>
        <v>35.137213638914716</v>
      </c>
      <c r="K109" s="43">
        <v>111213</v>
      </c>
      <c r="L109" s="151">
        <f t="shared" si="31"/>
        <v>7.9341513876007701</v>
      </c>
      <c r="N109" s="151">
        <f t="shared" si="32"/>
        <v>354.33763431568775</v>
      </c>
      <c r="O109" s="43">
        <f t="shared" si="33"/>
        <v>674878</v>
      </c>
      <c r="P109" s="43">
        <v>0</v>
      </c>
      <c r="Q109" s="151">
        <f t="shared" si="34"/>
        <v>0</v>
      </c>
      <c r="R109" s="43">
        <v>0</v>
      </c>
      <c r="S109" s="151">
        <f t="shared" si="35"/>
        <v>0</v>
      </c>
      <c r="T109" s="43">
        <v>0</v>
      </c>
      <c r="U109" s="151">
        <f t="shared" si="40"/>
        <v>0</v>
      </c>
      <c r="V109" s="43">
        <v>0</v>
      </c>
      <c r="W109" s="43">
        <v>14017</v>
      </c>
      <c r="X109" s="43">
        <f t="shared" si="36"/>
        <v>14017</v>
      </c>
      <c r="Y109" s="43">
        <f t="shared" si="37"/>
        <v>14017</v>
      </c>
      <c r="Z109" s="43">
        <f t="shared" si="38"/>
        <v>14017</v>
      </c>
    </row>
    <row r="110" spans="1:26" x14ac:dyDescent="0.2">
      <c r="A110" s="117">
        <v>57</v>
      </c>
      <c r="B110" s="117" t="s">
        <v>161</v>
      </c>
      <c r="C110" s="51">
        <v>5798546</v>
      </c>
      <c r="D110" s="152">
        <f t="shared" si="27"/>
        <v>686.54345252190387</v>
      </c>
      <c r="E110" s="169"/>
      <c r="F110" s="152">
        <f t="shared" si="28"/>
        <v>380.54241168971174</v>
      </c>
      <c r="G110" s="51">
        <v>15570</v>
      </c>
      <c r="H110" s="152">
        <f t="shared" si="39"/>
        <v>1.8434762017523088</v>
      </c>
      <c r="I110" s="169"/>
      <c r="J110" s="152">
        <f t="shared" si="30"/>
        <v>23.721640978198032</v>
      </c>
      <c r="K110" s="51">
        <v>30563</v>
      </c>
      <c r="L110" s="152">
        <f t="shared" si="31"/>
        <v>3.6186360407293394</v>
      </c>
      <c r="M110" s="169"/>
      <c r="N110" s="152">
        <f t="shared" si="32"/>
        <v>161.60757105357609</v>
      </c>
      <c r="O110" s="51">
        <f t="shared" si="33"/>
        <v>5844679</v>
      </c>
      <c r="P110" s="51">
        <v>3841287</v>
      </c>
      <c r="Q110" s="152">
        <f t="shared" si="34"/>
        <v>65.722805307186249</v>
      </c>
      <c r="R110" s="51">
        <v>0</v>
      </c>
      <c r="S110" s="152">
        <f t="shared" si="35"/>
        <v>0</v>
      </c>
      <c r="T110" s="51">
        <v>0</v>
      </c>
      <c r="U110" s="152">
        <f t="shared" si="40"/>
        <v>0</v>
      </c>
      <c r="V110" s="51">
        <v>0</v>
      </c>
      <c r="W110" s="51">
        <v>8446</v>
      </c>
      <c r="X110" s="51">
        <f t="shared" si="36"/>
        <v>8446</v>
      </c>
      <c r="Y110" s="51">
        <f t="shared" si="37"/>
        <v>8446</v>
      </c>
      <c r="Z110" s="51">
        <f t="shared" si="38"/>
        <v>8446</v>
      </c>
    </row>
    <row r="111" spans="1:26" x14ac:dyDescent="0.2">
      <c r="A111" s="114">
        <v>58</v>
      </c>
      <c r="B111" s="114" t="s">
        <v>163</v>
      </c>
      <c r="C111" s="43">
        <v>59644892</v>
      </c>
      <c r="D111" s="151">
        <f t="shared" si="27"/>
        <v>1976.3707213625369</v>
      </c>
      <c r="F111" s="151">
        <f t="shared" si="28"/>
        <v>1095.4774645909829</v>
      </c>
      <c r="G111" s="43">
        <v>14441</v>
      </c>
      <c r="H111" s="151">
        <f t="shared" si="39"/>
        <v>0.47851154776500215</v>
      </c>
      <c r="J111" s="151">
        <f t="shared" si="30"/>
        <v>6.1574318828816557</v>
      </c>
      <c r="K111" s="43">
        <v>99307</v>
      </c>
      <c r="L111" s="151">
        <f t="shared" si="31"/>
        <v>3.2905994234401406</v>
      </c>
      <c r="N111" s="151">
        <f t="shared" si="32"/>
        <v>146.95752049860121</v>
      </c>
      <c r="O111" s="43">
        <f t="shared" si="33"/>
        <v>59758640</v>
      </c>
      <c r="P111" s="43">
        <v>196504</v>
      </c>
      <c r="Q111" s="151">
        <f t="shared" si="34"/>
        <v>0.32882943788546726</v>
      </c>
      <c r="R111" s="43">
        <v>10050</v>
      </c>
      <c r="S111" s="151">
        <f t="shared" si="35"/>
        <v>1.6817651807336981E-2</v>
      </c>
      <c r="T111" s="43">
        <v>0</v>
      </c>
      <c r="U111" s="151">
        <f t="shared" si="40"/>
        <v>0</v>
      </c>
      <c r="V111" s="43">
        <v>0</v>
      </c>
      <c r="W111" s="43">
        <v>30179</v>
      </c>
      <c r="X111" s="43">
        <f t="shared" si="36"/>
        <v>30179</v>
      </c>
      <c r="Y111" s="43">
        <f t="shared" si="37"/>
        <v>30179</v>
      </c>
      <c r="Z111" s="43">
        <f t="shared" si="38"/>
        <v>30179</v>
      </c>
    </row>
    <row r="112" spans="1:26" x14ac:dyDescent="0.2">
      <c r="A112" s="117">
        <v>59</v>
      </c>
      <c r="B112" s="117" t="s">
        <v>165</v>
      </c>
      <c r="C112" s="51">
        <v>2461527</v>
      </c>
      <c r="D112" s="152">
        <f t="shared" si="27"/>
        <v>228.36320623434455</v>
      </c>
      <c r="E112" s="169"/>
      <c r="F112" s="152">
        <f t="shared" si="28"/>
        <v>126.57885662210133</v>
      </c>
      <c r="G112" s="51">
        <v>18487</v>
      </c>
      <c r="H112" s="152">
        <f t="shared" si="39"/>
        <v>1.7150941645792745</v>
      </c>
      <c r="I112" s="169"/>
      <c r="J112" s="152">
        <f t="shared" si="30"/>
        <v>22.069635603258249</v>
      </c>
      <c r="K112" s="51">
        <v>7981</v>
      </c>
      <c r="L112" s="152">
        <f t="shared" si="31"/>
        <v>0.74042118934966139</v>
      </c>
      <c r="M112" s="169"/>
      <c r="N112" s="152">
        <f t="shared" si="32"/>
        <v>33.067064114931441</v>
      </c>
      <c r="O112" s="51">
        <f t="shared" si="33"/>
        <v>2487995</v>
      </c>
      <c r="P112" s="51">
        <v>1023769</v>
      </c>
      <c r="Q112" s="152">
        <f t="shared" si="34"/>
        <v>41.148354397818323</v>
      </c>
      <c r="R112" s="51">
        <v>0</v>
      </c>
      <c r="S112" s="152">
        <f t="shared" si="35"/>
        <v>0</v>
      </c>
      <c r="T112" s="51">
        <v>0</v>
      </c>
      <c r="U112" s="152">
        <f t="shared" si="40"/>
        <v>0</v>
      </c>
      <c r="V112" s="51">
        <v>189634</v>
      </c>
      <c r="W112" s="51">
        <v>10779</v>
      </c>
      <c r="X112" s="51">
        <f t="shared" si="36"/>
        <v>10779</v>
      </c>
      <c r="Y112" s="51">
        <f t="shared" si="37"/>
        <v>10779</v>
      </c>
      <c r="Z112" s="51">
        <f t="shared" si="38"/>
        <v>10779</v>
      </c>
    </row>
    <row r="113" spans="1:26" x14ac:dyDescent="0.2">
      <c r="A113" s="114">
        <v>60</v>
      </c>
      <c r="B113" s="114" t="s">
        <v>167</v>
      </c>
      <c r="C113" s="43">
        <v>2912246</v>
      </c>
      <c r="D113" s="151">
        <f t="shared" si="27"/>
        <v>28.534366702266293</v>
      </c>
      <c r="F113" s="151">
        <f t="shared" si="28"/>
        <v>15.816241027471726</v>
      </c>
      <c r="G113" s="43">
        <v>0</v>
      </c>
      <c r="H113" s="151">
        <f t="shared" si="39"/>
        <v>0</v>
      </c>
      <c r="J113" s="151">
        <f t="shared" si="30"/>
        <v>0</v>
      </c>
      <c r="K113" s="43">
        <v>93500</v>
      </c>
      <c r="L113" s="151">
        <f t="shared" si="31"/>
        <v>0.91611879170300115</v>
      </c>
      <c r="N113" s="151">
        <f t="shared" si="32"/>
        <v>40.913684343291692</v>
      </c>
      <c r="O113" s="43">
        <f t="shared" si="33"/>
        <v>3005746</v>
      </c>
      <c r="P113" s="43">
        <v>79750</v>
      </c>
      <c r="Q113" s="151">
        <f t="shared" si="34"/>
        <v>2.6532514723466321</v>
      </c>
      <c r="R113" s="43">
        <v>49027</v>
      </c>
      <c r="S113" s="151">
        <f t="shared" si="35"/>
        <v>1.6311092154826123</v>
      </c>
      <c r="T113" s="43">
        <v>0</v>
      </c>
      <c r="U113" s="151">
        <f t="shared" si="40"/>
        <v>0</v>
      </c>
      <c r="V113" s="43">
        <v>65</v>
      </c>
      <c r="W113" s="43">
        <v>102061</v>
      </c>
      <c r="X113" s="43">
        <f t="shared" si="36"/>
        <v>102061</v>
      </c>
      <c r="Y113" s="43">
        <f t="shared" si="37"/>
        <v>0</v>
      </c>
      <c r="Z113" s="43">
        <f t="shared" si="38"/>
        <v>102061</v>
      </c>
    </row>
    <row r="114" spans="1:26" x14ac:dyDescent="0.2">
      <c r="A114" s="117">
        <v>61</v>
      </c>
      <c r="B114" s="117" t="s">
        <v>169</v>
      </c>
      <c r="C114" s="51">
        <v>1193764</v>
      </c>
      <c r="D114" s="152">
        <f t="shared" si="27"/>
        <v>80.588942145412815</v>
      </c>
      <c r="E114" s="169"/>
      <c r="F114" s="152">
        <f t="shared" si="28"/>
        <v>44.669438309965699</v>
      </c>
      <c r="G114" s="51">
        <v>34067</v>
      </c>
      <c r="H114" s="152">
        <f t="shared" si="39"/>
        <v>2.2998042260176872</v>
      </c>
      <c r="I114" s="169"/>
      <c r="J114" s="152">
        <f t="shared" si="30"/>
        <v>29.593617817185287</v>
      </c>
      <c r="K114" s="51">
        <v>52190</v>
      </c>
      <c r="L114" s="152">
        <f t="shared" si="31"/>
        <v>3.5232565989333695</v>
      </c>
      <c r="M114" s="169"/>
      <c r="N114" s="152">
        <f t="shared" si="32"/>
        <v>157.34794401631652</v>
      </c>
      <c r="O114" s="51">
        <f t="shared" si="33"/>
        <v>1280021</v>
      </c>
      <c r="P114" s="51">
        <v>40000</v>
      </c>
      <c r="Q114" s="152">
        <f t="shared" si="34"/>
        <v>3.1249487313098769</v>
      </c>
      <c r="R114" s="51">
        <v>0</v>
      </c>
      <c r="S114" s="152">
        <f t="shared" si="35"/>
        <v>0</v>
      </c>
      <c r="T114" s="51">
        <v>0</v>
      </c>
      <c r="U114" s="152">
        <f t="shared" si="40"/>
        <v>0</v>
      </c>
      <c r="V114" s="51">
        <v>0</v>
      </c>
      <c r="W114" s="51">
        <v>14813</v>
      </c>
      <c r="X114" s="51">
        <f t="shared" si="36"/>
        <v>14813</v>
      </c>
      <c r="Y114" s="51">
        <f t="shared" si="37"/>
        <v>14813</v>
      </c>
      <c r="Z114" s="51">
        <f t="shared" si="38"/>
        <v>14813</v>
      </c>
    </row>
    <row r="115" spans="1:26" x14ac:dyDescent="0.2">
      <c r="A115" s="114">
        <v>62</v>
      </c>
      <c r="B115" s="114" t="s">
        <v>259</v>
      </c>
      <c r="C115" s="43">
        <v>1355872</v>
      </c>
      <c r="D115" s="151">
        <f t="shared" si="27"/>
        <v>54.654627539503387</v>
      </c>
      <c r="F115" s="151">
        <f t="shared" si="28"/>
        <v>30.294373498845644</v>
      </c>
      <c r="G115" s="43">
        <v>410218</v>
      </c>
      <c r="H115" s="151">
        <f t="shared" si="39"/>
        <v>16.535714285714285</v>
      </c>
      <c r="J115" s="151">
        <f t="shared" si="30"/>
        <v>212.77968070915097</v>
      </c>
      <c r="K115" s="43">
        <v>35711</v>
      </c>
      <c r="L115" s="151">
        <f t="shared" si="31"/>
        <v>1.4394953240890036</v>
      </c>
      <c r="N115" s="151">
        <f t="shared" si="32"/>
        <v>64.28757693523572</v>
      </c>
      <c r="O115" s="43">
        <f t="shared" si="33"/>
        <v>1801801</v>
      </c>
      <c r="P115" s="43">
        <v>1770218</v>
      </c>
      <c r="Q115" s="151">
        <f t="shared" si="34"/>
        <v>98.247142719978513</v>
      </c>
      <c r="R115" s="43">
        <v>0</v>
      </c>
      <c r="S115" s="151">
        <f t="shared" si="35"/>
        <v>0</v>
      </c>
      <c r="T115" s="43">
        <v>0</v>
      </c>
      <c r="U115" s="151">
        <f t="shared" si="40"/>
        <v>0</v>
      </c>
      <c r="V115" s="43">
        <v>0</v>
      </c>
      <c r="W115" s="43">
        <v>24808</v>
      </c>
      <c r="X115" s="43">
        <f t="shared" si="36"/>
        <v>24808</v>
      </c>
      <c r="Y115" s="43">
        <f t="shared" si="37"/>
        <v>24808</v>
      </c>
      <c r="Z115" s="43">
        <f t="shared" si="38"/>
        <v>24808</v>
      </c>
    </row>
    <row r="116" spans="1:26" x14ac:dyDescent="0.2">
      <c r="A116" s="117">
        <v>63</v>
      </c>
      <c r="B116" s="117" t="s">
        <v>173</v>
      </c>
      <c r="C116" s="51">
        <v>1962003</v>
      </c>
      <c r="D116" s="152">
        <f t="shared" si="27"/>
        <v>162.97059556441565</v>
      </c>
      <c r="E116" s="169"/>
      <c r="F116" s="152">
        <f t="shared" si="28"/>
        <v>90.332553959667607</v>
      </c>
      <c r="G116" s="51">
        <v>53504</v>
      </c>
      <c r="H116" s="152">
        <f t="shared" si="39"/>
        <v>4.444222942104826</v>
      </c>
      <c r="I116" s="169"/>
      <c r="J116" s="152">
        <f t="shared" si="30"/>
        <v>57.187752659606382</v>
      </c>
      <c r="K116" s="51">
        <v>91682</v>
      </c>
      <c r="L116" s="152">
        <f t="shared" si="31"/>
        <v>7.6154165628374448</v>
      </c>
      <c r="M116" s="169"/>
      <c r="N116" s="152">
        <f t="shared" si="32"/>
        <v>340.10299997821335</v>
      </c>
      <c r="O116" s="51">
        <f t="shared" si="33"/>
        <v>2107189</v>
      </c>
      <c r="P116" s="51">
        <v>109385</v>
      </c>
      <c r="Q116" s="152">
        <f t="shared" si="34"/>
        <v>5.1910388674200556</v>
      </c>
      <c r="R116" s="51">
        <v>0</v>
      </c>
      <c r="S116" s="152">
        <f t="shared" si="35"/>
        <v>0</v>
      </c>
      <c r="T116" s="51">
        <v>57940</v>
      </c>
      <c r="U116" s="152">
        <f t="shared" si="40"/>
        <v>2.7496347029146411</v>
      </c>
      <c r="V116" s="51">
        <v>0</v>
      </c>
      <c r="W116" s="51">
        <v>12039</v>
      </c>
      <c r="X116" s="51">
        <f t="shared" si="36"/>
        <v>12039</v>
      </c>
      <c r="Y116" s="51">
        <f t="shared" si="37"/>
        <v>12039</v>
      </c>
      <c r="Z116" s="51">
        <f t="shared" si="38"/>
        <v>12039</v>
      </c>
    </row>
    <row r="117" spans="1:26" x14ac:dyDescent="0.2">
      <c r="A117" s="114">
        <v>64</v>
      </c>
      <c r="B117" s="114" t="s">
        <v>175</v>
      </c>
      <c r="C117" s="43">
        <v>344925</v>
      </c>
      <c r="D117" s="151">
        <f t="shared" si="27"/>
        <v>29.285532348446257</v>
      </c>
      <c r="F117" s="151">
        <f t="shared" si="28"/>
        <v>16.232602709351816</v>
      </c>
      <c r="G117" s="43">
        <v>32118</v>
      </c>
      <c r="H117" s="151">
        <f t="shared" si="39"/>
        <v>2.7269485481406011</v>
      </c>
      <c r="J117" s="151">
        <f t="shared" si="30"/>
        <v>35.090062113913426</v>
      </c>
      <c r="K117" s="43">
        <v>57938</v>
      </c>
      <c r="L117" s="151">
        <f t="shared" si="31"/>
        <v>4.919171336389879</v>
      </c>
      <c r="N117" s="151">
        <f t="shared" si="32"/>
        <v>219.68922055784154</v>
      </c>
      <c r="O117" s="43">
        <f t="shared" si="33"/>
        <v>434981</v>
      </c>
      <c r="P117" s="43">
        <v>0</v>
      </c>
      <c r="Q117" s="151">
        <f t="shared" si="34"/>
        <v>0</v>
      </c>
      <c r="R117" s="43">
        <v>37230</v>
      </c>
      <c r="S117" s="151">
        <f t="shared" si="35"/>
        <v>8.5589945307955979</v>
      </c>
      <c r="T117" s="43">
        <v>0</v>
      </c>
      <c r="U117" s="151">
        <f t="shared" si="40"/>
        <v>0</v>
      </c>
      <c r="V117" s="43">
        <v>0</v>
      </c>
      <c r="W117" s="43">
        <v>11778</v>
      </c>
      <c r="X117" s="43">
        <f t="shared" si="36"/>
        <v>11778</v>
      </c>
      <c r="Y117" s="43">
        <f t="shared" si="37"/>
        <v>11778</v>
      </c>
      <c r="Z117" s="43">
        <f t="shared" si="38"/>
        <v>11778</v>
      </c>
    </row>
    <row r="118" spans="1:26" x14ac:dyDescent="0.2">
      <c r="A118" s="117">
        <v>65</v>
      </c>
      <c r="B118" s="117" t="s">
        <v>177</v>
      </c>
      <c r="C118" s="51">
        <v>1194591</v>
      </c>
      <c r="D118" s="152">
        <f t="shared" ref="D118:D148" si="41">IFERROR(C118/$W118,0)</f>
        <v>76.537096360840593</v>
      </c>
      <c r="E118" s="169"/>
      <c r="F118" s="152">
        <f t="shared" ref="F118:F149" si="42">IF(D$149&gt;0,D118/D$149*100,0)</f>
        <v>42.42355108900103</v>
      </c>
      <c r="G118" s="51">
        <v>8500</v>
      </c>
      <c r="H118" s="152">
        <f t="shared" si="39"/>
        <v>0.54459251665812403</v>
      </c>
      <c r="I118" s="169"/>
      <c r="J118" s="152">
        <f t="shared" ref="J118:J149" si="43">IF(H$149&gt;0,H118/H$149*100,0)</f>
        <v>7.0077542347970647</v>
      </c>
      <c r="K118" s="51">
        <v>47067</v>
      </c>
      <c r="L118" s="152">
        <f t="shared" ref="L118:L148" si="44">IFERROR((K118/$W118),0)</f>
        <v>3.0155689390056382</v>
      </c>
      <c r="M118" s="169"/>
      <c r="N118" s="152">
        <f t="shared" ref="N118:N149" si="45">IF(L$149&gt;0,L118/L$149*100,0)</f>
        <v>134.67471337047954</v>
      </c>
      <c r="O118" s="51">
        <f t="shared" ref="O118:O148" si="46">(C118+G118+K118)</f>
        <v>1250158</v>
      </c>
      <c r="P118" s="51">
        <v>6418</v>
      </c>
      <c r="Q118" s="152">
        <f t="shared" ref="Q118:Q149" si="47">IF($O118&gt;0,P118/$O118*100,0)</f>
        <v>0.51337510938617359</v>
      </c>
      <c r="R118" s="51">
        <v>57766</v>
      </c>
      <c r="S118" s="152">
        <f t="shared" ref="S118:S149" si="48">IF($O118&gt;0,R118/$O118*100,0)</f>
        <v>4.6206959440326747</v>
      </c>
      <c r="T118" s="51">
        <v>210000</v>
      </c>
      <c r="U118" s="152">
        <f t="shared" si="40"/>
        <v>16.797876748379004</v>
      </c>
      <c r="V118" s="51">
        <v>13724</v>
      </c>
      <c r="W118" s="51">
        <v>15608</v>
      </c>
      <c r="X118" s="51">
        <f t="shared" ref="X118:X148" si="49">IF(C118,W118,0)</f>
        <v>15608</v>
      </c>
      <c r="Y118" s="51">
        <f t="shared" ref="Y118:Y148" si="50">IF(G118,W118,0)</f>
        <v>15608</v>
      </c>
      <c r="Z118" s="51">
        <f t="shared" ref="Z118:Z148" si="51">IF(K118,W118,0)</f>
        <v>15608</v>
      </c>
    </row>
    <row r="119" spans="1:26" x14ac:dyDescent="0.2">
      <c r="A119" s="114">
        <v>66</v>
      </c>
      <c r="B119" s="114" t="s">
        <v>179</v>
      </c>
      <c r="C119" s="43">
        <v>4781119</v>
      </c>
      <c r="D119" s="151">
        <f t="shared" si="41"/>
        <v>128.83987711875827</v>
      </c>
      <c r="F119" s="151">
        <f t="shared" si="42"/>
        <v>71.414325459631613</v>
      </c>
      <c r="G119" s="43">
        <v>84512</v>
      </c>
      <c r="H119" s="151">
        <f t="shared" si="39"/>
        <v>2.2773990137163493</v>
      </c>
      <c r="J119" s="151">
        <f t="shared" si="43"/>
        <v>29.30531010713867</v>
      </c>
      <c r="K119" s="43">
        <v>175316</v>
      </c>
      <c r="L119" s="151">
        <f t="shared" si="44"/>
        <v>4.7243525829313642</v>
      </c>
      <c r="N119" s="151">
        <f t="shared" si="45"/>
        <v>210.98865349673127</v>
      </c>
      <c r="O119" s="43">
        <f t="shared" si="46"/>
        <v>5040947</v>
      </c>
      <c r="P119" s="43">
        <v>0</v>
      </c>
      <c r="Q119" s="151">
        <f t="shared" si="47"/>
        <v>0</v>
      </c>
      <c r="R119" s="43">
        <v>37355</v>
      </c>
      <c r="S119" s="151">
        <f t="shared" si="48"/>
        <v>0.74103139747353031</v>
      </c>
      <c r="T119" s="43">
        <v>0</v>
      </c>
      <c r="U119" s="151">
        <f t="shared" si="40"/>
        <v>0</v>
      </c>
      <c r="V119" s="43">
        <v>3743676</v>
      </c>
      <c r="W119" s="43">
        <v>37109</v>
      </c>
      <c r="X119" s="43">
        <f t="shared" si="49"/>
        <v>37109</v>
      </c>
      <c r="Y119" s="43">
        <f t="shared" si="50"/>
        <v>37109</v>
      </c>
      <c r="Z119" s="43">
        <f t="shared" si="51"/>
        <v>37109</v>
      </c>
    </row>
    <row r="120" spans="1:26" x14ac:dyDescent="0.2">
      <c r="A120" s="117">
        <v>67</v>
      </c>
      <c r="B120" s="117" t="s">
        <v>260</v>
      </c>
      <c r="C120" s="51">
        <v>3061157</v>
      </c>
      <c r="D120" s="152">
        <f t="shared" si="41"/>
        <v>130.96419098143235</v>
      </c>
      <c r="E120" s="169"/>
      <c r="F120" s="152">
        <f t="shared" si="42"/>
        <v>72.591805949057857</v>
      </c>
      <c r="G120" s="51">
        <v>98248</v>
      </c>
      <c r="H120" s="152">
        <f t="shared" si="39"/>
        <v>4.2033028150936937</v>
      </c>
      <c r="I120" s="169"/>
      <c r="J120" s="152">
        <f t="shared" si="43"/>
        <v>54.087620012411065</v>
      </c>
      <c r="K120" s="51">
        <v>2000</v>
      </c>
      <c r="L120" s="152">
        <f t="shared" si="44"/>
        <v>8.5565157867716263E-2</v>
      </c>
      <c r="M120" s="169"/>
      <c r="N120" s="152">
        <f t="shared" si="45"/>
        <v>3.821323054923857</v>
      </c>
      <c r="O120" s="51">
        <f t="shared" si="46"/>
        <v>3161405</v>
      </c>
      <c r="P120" s="51">
        <v>15000</v>
      </c>
      <c r="Q120" s="152">
        <f t="shared" si="47"/>
        <v>0.47447258418329824</v>
      </c>
      <c r="R120" s="51">
        <v>1833437</v>
      </c>
      <c r="S120" s="152">
        <f t="shared" si="48"/>
        <v>57.994372755151588</v>
      </c>
      <c r="T120" s="51">
        <v>0</v>
      </c>
      <c r="U120" s="152">
        <f t="shared" si="40"/>
        <v>0</v>
      </c>
      <c r="V120" s="51">
        <v>0</v>
      </c>
      <c r="W120" s="51">
        <v>23374</v>
      </c>
      <c r="X120" s="51">
        <f t="shared" si="49"/>
        <v>23374</v>
      </c>
      <c r="Y120" s="51">
        <f t="shared" si="50"/>
        <v>23374</v>
      </c>
      <c r="Z120" s="51">
        <f t="shared" si="51"/>
        <v>23374</v>
      </c>
    </row>
    <row r="121" spans="1:26" x14ac:dyDescent="0.2">
      <c r="A121" s="114">
        <v>68</v>
      </c>
      <c r="B121" s="114" t="s">
        <v>183</v>
      </c>
      <c r="C121" s="43">
        <v>1267268</v>
      </c>
      <c r="D121" s="151">
        <f t="shared" si="41"/>
        <v>74.196018735362998</v>
      </c>
      <c r="F121" s="151">
        <f t="shared" si="42"/>
        <v>41.125921168739509</v>
      </c>
      <c r="G121" s="43">
        <v>0</v>
      </c>
      <c r="H121" s="151">
        <f t="shared" si="39"/>
        <v>0</v>
      </c>
      <c r="J121" s="151">
        <f t="shared" si="43"/>
        <v>0</v>
      </c>
      <c r="K121" s="43">
        <v>128461</v>
      </c>
      <c r="L121" s="151">
        <f t="shared" si="44"/>
        <v>7.5211358313817334</v>
      </c>
      <c r="N121" s="151">
        <f t="shared" si="45"/>
        <v>335.89244112780159</v>
      </c>
      <c r="O121" s="43">
        <f t="shared" si="46"/>
        <v>1395729</v>
      </c>
      <c r="P121" s="43">
        <v>0</v>
      </c>
      <c r="Q121" s="151">
        <f t="shared" si="47"/>
        <v>0</v>
      </c>
      <c r="R121" s="43">
        <v>57014</v>
      </c>
      <c r="S121" s="151">
        <f t="shared" si="48"/>
        <v>4.0848904049425068</v>
      </c>
      <c r="T121" s="43">
        <v>0</v>
      </c>
      <c r="U121" s="151">
        <f t="shared" si="40"/>
        <v>0</v>
      </c>
      <c r="V121" s="43">
        <v>3600</v>
      </c>
      <c r="W121" s="43">
        <v>17080</v>
      </c>
      <c r="X121" s="43">
        <f t="shared" si="49"/>
        <v>17080</v>
      </c>
      <c r="Y121" s="43">
        <f t="shared" si="50"/>
        <v>0</v>
      </c>
      <c r="Z121" s="43">
        <f t="shared" si="51"/>
        <v>17080</v>
      </c>
    </row>
    <row r="122" spans="1:26" x14ac:dyDescent="0.2">
      <c r="A122" s="117">
        <v>69</v>
      </c>
      <c r="B122" s="117" t="s">
        <v>185</v>
      </c>
      <c r="C122" s="51">
        <v>6061726</v>
      </c>
      <c r="D122" s="152">
        <f t="shared" si="41"/>
        <v>102.10770474682478</v>
      </c>
      <c r="E122" s="169"/>
      <c r="F122" s="152">
        <f t="shared" si="42"/>
        <v>56.597018111126829</v>
      </c>
      <c r="G122" s="51">
        <v>5278</v>
      </c>
      <c r="H122" s="152">
        <f t="shared" si="39"/>
        <v>8.8906107873193405E-2</v>
      </c>
      <c r="I122" s="169"/>
      <c r="J122" s="152">
        <f t="shared" si="43"/>
        <v>1.1440336304488983</v>
      </c>
      <c r="K122" s="51">
        <v>100759</v>
      </c>
      <c r="L122" s="152">
        <f t="shared" si="44"/>
        <v>1.6972509517232086</v>
      </c>
      <c r="M122" s="169"/>
      <c r="N122" s="152">
        <f t="shared" si="45"/>
        <v>75.798892369699317</v>
      </c>
      <c r="O122" s="51">
        <f t="shared" si="46"/>
        <v>6167763</v>
      </c>
      <c r="P122" s="51">
        <v>967349</v>
      </c>
      <c r="Q122" s="152">
        <f t="shared" si="47"/>
        <v>15.683952188175843</v>
      </c>
      <c r="R122" s="51">
        <v>1179610</v>
      </c>
      <c r="S122" s="152">
        <f t="shared" si="48"/>
        <v>19.125410622943846</v>
      </c>
      <c r="T122" s="51">
        <v>0</v>
      </c>
      <c r="U122" s="152">
        <f t="shared" si="40"/>
        <v>0</v>
      </c>
      <c r="V122" s="51">
        <v>0</v>
      </c>
      <c r="W122" s="51">
        <v>59366</v>
      </c>
      <c r="X122" s="51">
        <f t="shared" si="49"/>
        <v>59366</v>
      </c>
      <c r="Y122" s="51">
        <f t="shared" si="50"/>
        <v>59366</v>
      </c>
      <c r="Z122" s="51">
        <f t="shared" si="51"/>
        <v>59366</v>
      </c>
    </row>
    <row r="123" spans="1:26" x14ac:dyDescent="0.2">
      <c r="A123" s="114">
        <v>70</v>
      </c>
      <c r="B123" s="114" t="s">
        <v>187</v>
      </c>
      <c r="C123" s="43">
        <v>1921723</v>
      </c>
      <c r="D123" s="151">
        <f t="shared" si="41"/>
        <v>61.269663637812847</v>
      </c>
      <c r="F123" s="151">
        <f t="shared" si="42"/>
        <v>33.961004913096687</v>
      </c>
      <c r="G123" s="43">
        <v>0</v>
      </c>
      <c r="H123" s="151">
        <f t="shared" si="39"/>
        <v>0</v>
      </c>
      <c r="J123" s="151">
        <f t="shared" si="43"/>
        <v>0</v>
      </c>
      <c r="K123" s="43">
        <v>90896</v>
      </c>
      <c r="L123" s="151">
        <f t="shared" si="44"/>
        <v>2.8980073330145064</v>
      </c>
      <c r="N123" s="151">
        <f t="shared" si="45"/>
        <v>129.42443526028998</v>
      </c>
      <c r="O123" s="43">
        <f t="shared" si="46"/>
        <v>2012619</v>
      </c>
      <c r="P123" s="43">
        <v>0</v>
      </c>
      <c r="Q123" s="151">
        <f t="shared" si="47"/>
        <v>0</v>
      </c>
      <c r="R123" s="43">
        <v>0</v>
      </c>
      <c r="S123" s="151">
        <f t="shared" si="48"/>
        <v>0</v>
      </c>
      <c r="T123" s="43">
        <v>0</v>
      </c>
      <c r="U123" s="151">
        <f t="shared" si="40"/>
        <v>0</v>
      </c>
      <c r="V123" s="43">
        <v>24600</v>
      </c>
      <c r="W123" s="43">
        <v>31365</v>
      </c>
      <c r="X123" s="43">
        <f t="shared" si="49"/>
        <v>31365</v>
      </c>
      <c r="Y123" s="43">
        <f t="shared" si="50"/>
        <v>0</v>
      </c>
      <c r="Z123" s="43">
        <f t="shared" si="51"/>
        <v>31365</v>
      </c>
    </row>
    <row r="124" spans="1:26" x14ac:dyDescent="0.2">
      <c r="A124" s="117">
        <v>71</v>
      </c>
      <c r="B124" s="117" t="s">
        <v>189</v>
      </c>
      <c r="C124" s="51">
        <v>792977</v>
      </c>
      <c r="D124" s="152">
        <f t="shared" si="41"/>
        <v>36.116642375660412</v>
      </c>
      <c r="E124" s="169"/>
      <c r="F124" s="152">
        <f t="shared" si="42"/>
        <v>20.019001188173387</v>
      </c>
      <c r="G124" s="51">
        <v>19730</v>
      </c>
      <c r="H124" s="152">
        <f t="shared" si="39"/>
        <v>0.89861541264346878</v>
      </c>
      <c r="I124" s="169"/>
      <c r="J124" s="152">
        <f t="shared" si="43"/>
        <v>11.563280380805137</v>
      </c>
      <c r="K124" s="51">
        <v>140035</v>
      </c>
      <c r="L124" s="152">
        <f t="shared" si="44"/>
        <v>6.3779832392056841</v>
      </c>
      <c r="M124" s="169"/>
      <c r="N124" s="152">
        <f t="shared" si="45"/>
        <v>284.8394720848205</v>
      </c>
      <c r="O124" s="51">
        <f t="shared" si="46"/>
        <v>952742</v>
      </c>
      <c r="P124" s="51">
        <v>259923</v>
      </c>
      <c r="Q124" s="152">
        <f t="shared" si="47"/>
        <v>27.281572555844079</v>
      </c>
      <c r="R124" s="51">
        <v>0</v>
      </c>
      <c r="S124" s="152">
        <f t="shared" si="48"/>
        <v>0</v>
      </c>
      <c r="T124" s="51">
        <v>0</v>
      </c>
      <c r="U124" s="152">
        <f t="shared" si="40"/>
        <v>0</v>
      </c>
      <c r="V124" s="51">
        <v>19919</v>
      </c>
      <c r="W124" s="51">
        <v>21956</v>
      </c>
      <c r="X124" s="51">
        <f t="shared" si="49"/>
        <v>21956</v>
      </c>
      <c r="Y124" s="51">
        <f t="shared" si="50"/>
        <v>21956</v>
      </c>
      <c r="Z124" s="51">
        <f t="shared" si="51"/>
        <v>21956</v>
      </c>
    </row>
    <row r="125" spans="1:26" x14ac:dyDescent="0.2">
      <c r="A125" s="114">
        <v>72</v>
      </c>
      <c r="B125" s="114" t="s">
        <v>191</v>
      </c>
      <c r="C125" s="43">
        <v>1967536</v>
      </c>
      <c r="D125" s="151">
        <f t="shared" si="41"/>
        <v>45.444878161450511</v>
      </c>
      <c r="F125" s="151">
        <f t="shared" si="42"/>
        <v>25.189525107228</v>
      </c>
      <c r="G125" s="43">
        <v>25000</v>
      </c>
      <c r="H125" s="151">
        <f t="shared" si="39"/>
        <v>0.57743388382030258</v>
      </c>
      <c r="J125" s="151">
        <f t="shared" si="43"/>
        <v>7.4303531923067183</v>
      </c>
      <c r="K125" s="43">
        <v>74080</v>
      </c>
      <c r="L125" s="151">
        <f t="shared" si="44"/>
        <v>1.7110520845363206</v>
      </c>
      <c r="N125" s="151">
        <f t="shared" si="45"/>
        <v>76.415248236001176</v>
      </c>
      <c r="O125" s="43">
        <f t="shared" si="46"/>
        <v>2066616</v>
      </c>
      <c r="P125" s="43">
        <v>22759</v>
      </c>
      <c r="Q125" s="151">
        <f t="shared" si="47"/>
        <v>1.1012689343351643</v>
      </c>
      <c r="R125" s="43">
        <v>0</v>
      </c>
      <c r="S125" s="151">
        <f t="shared" si="48"/>
        <v>0</v>
      </c>
      <c r="T125" s="43">
        <v>0</v>
      </c>
      <c r="U125" s="151">
        <f t="shared" si="40"/>
        <v>0</v>
      </c>
      <c r="V125" s="43">
        <v>147225</v>
      </c>
      <c r="W125" s="43">
        <v>43295</v>
      </c>
      <c r="X125" s="43">
        <f t="shared" si="49"/>
        <v>43295</v>
      </c>
      <c r="Y125" s="43">
        <f t="shared" si="50"/>
        <v>43295</v>
      </c>
      <c r="Z125" s="43">
        <f t="shared" si="51"/>
        <v>43295</v>
      </c>
    </row>
    <row r="126" spans="1:26" x14ac:dyDescent="0.2">
      <c r="A126" s="117">
        <v>73</v>
      </c>
      <c r="B126" s="117" t="s">
        <v>193</v>
      </c>
      <c r="C126" s="51">
        <v>61588000</v>
      </c>
      <c r="D126" s="152">
        <f t="shared" si="41"/>
        <v>125.606485494315</v>
      </c>
      <c r="E126" s="169"/>
      <c r="F126" s="152">
        <f t="shared" si="42"/>
        <v>69.622097098581577</v>
      </c>
      <c r="G126" s="51">
        <v>7003000</v>
      </c>
      <c r="H126" s="152">
        <f t="shared" si="39"/>
        <v>14.282363738336818</v>
      </c>
      <c r="I126" s="169"/>
      <c r="J126" s="152">
        <f t="shared" si="43"/>
        <v>183.78382351712179</v>
      </c>
      <c r="K126" s="51">
        <v>1125000</v>
      </c>
      <c r="L126" s="152">
        <f t="shared" si="44"/>
        <v>2.2943965737011167</v>
      </c>
      <c r="M126" s="169"/>
      <c r="N126" s="152">
        <f t="shared" si="45"/>
        <v>102.467297936587</v>
      </c>
      <c r="O126" s="51">
        <f t="shared" si="46"/>
        <v>69716000</v>
      </c>
      <c r="P126" s="51">
        <v>879000</v>
      </c>
      <c r="Q126" s="152">
        <f t="shared" si="47"/>
        <v>1.2608296517298756</v>
      </c>
      <c r="R126" s="51">
        <v>-44000</v>
      </c>
      <c r="S126" s="152">
        <f t="shared" si="48"/>
        <v>-6.3113202134373755E-2</v>
      </c>
      <c r="T126" s="51">
        <v>35101000</v>
      </c>
      <c r="U126" s="152">
        <f t="shared" si="40"/>
        <v>50.348557002696658</v>
      </c>
      <c r="V126" s="51">
        <v>15590000</v>
      </c>
      <c r="W126" s="51">
        <v>490325</v>
      </c>
      <c r="X126" s="51">
        <f t="shared" si="49"/>
        <v>490325</v>
      </c>
      <c r="Y126" s="51">
        <f t="shared" si="50"/>
        <v>490325</v>
      </c>
      <c r="Z126" s="51">
        <f t="shared" si="51"/>
        <v>490325</v>
      </c>
    </row>
    <row r="127" spans="1:26" x14ac:dyDescent="0.2">
      <c r="A127" s="114">
        <v>74</v>
      </c>
      <c r="B127" s="114" t="s">
        <v>195</v>
      </c>
      <c r="C127" s="43">
        <v>0</v>
      </c>
      <c r="D127" s="151">
        <f t="shared" si="41"/>
        <v>0</v>
      </c>
      <c r="F127" s="151">
        <f t="shared" si="42"/>
        <v>0</v>
      </c>
      <c r="G127" s="43">
        <v>0</v>
      </c>
      <c r="H127" s="151">
        <f t="shared" si="39"/>
        <v>0</v>
      </c>
      <c r="J127" s="151">
        <f t="shared" si="43"/>
        <v>0</v>
      </c>
      <c r="K127" s="43">
        <v>0</v>
      </c>
      <c r="L127" s="151">
        <f t="shared" si="44"/>
        <v>0</v>
      </c>
      <c r="N127" s="151">
        <f t="shared" si="45"/>
        <v>0</v>
      </c>
      <c r="O127" s="43">
        <f t="shared" si="46"/>
        <v>0</v>
      </c>
      <c r="P127" s="43">
        <v>0</v>
      </c>
      <c r="Q127" s="151">
        <f t="shared" si="47"/>
        <v>0</v>
      </c>
      <c r="R127" s="43">
        <v>0</v>
      </c>
      <c r="S127" s="151">
        <f t="shared" si="48"/>
        <v>0</v>
      </c>
      <c r="T127" s="43">
        <v>0</v>
      </c>
      <c r="U127" s="151">
        <f t="shared" si="40"/>
        <v>0</v>
      </c>
      <c r="V127" s="43">
        <v>0</v>
      </c>
      <c r="W127" s="43">
        <v>0</v>
      </c>
      <c r="X127" s="43">
        <f t="shared" si="49"/>
        <v>0</v>
      </c>
      <c r="Y127" s="43">
        <f t="shared" si="50"/>
        <v>0</v>
      </c>
      <c r="Z127" s="43">
        <f t="shared" si="51"/>
        <v>0</v>
      </c>
    </row>
    <row r="128" spans="1:26" x14ac:dyDescent="0.2">
      <c r="A128" s="117">
        <v>75</v>
      </c>
      <c r="B128" s="117" t="s">
        <v>197</v>
      </c>
      <c r="C128" s="51">
        <v>176254</v>
      </c>
      <c r="D128" s="152">
        <f t="shared" si="41"/>
        <v>23.837435758723288</v>
      </c>
      <c r="E128" s="169"/>
      <c r="F128" s="152">
        <f t="shared" si="42"/>
        <v>13.212791206152714</v>
      </c>
      <c r="G128" s="51">
        <v>27834</v>
      </c>
      <c r="H128" s="152">
        <f t="shared" si="39"/>
        <v>3.7644035704625374</v>
      </c>
      <c r="I128" s="169"/>
      <c r="J128" s="152">
        <f t="shared" si="43"/>
        <v>48.439914716923077</v>
      </c>
      <c r="K128" s="51">
        <v>65786</v>
      </c>
      <c r="L128" s="152">
        <f t="shared" si="44"/>
        <v>8.897213957262645</v>
      </c>
      <c r="M128" s="169"/>
      <c r="N128" s="152">
        <f t="shared" si="45"/>
        <v>397.34781851324021</v>
      </c>
      <c r="O128" s="51">
        <f t="shared" si="46"/>
        <v>269874</v>
      </c>
      <c r="P128" s="51">
        <v>0</v>
      </c>
      <c r="Q128" s="152">
        <f t="shared" si="47"/>
        <v>0</v>
      </c>
      <c r="R128" s="51">
        <v>0</v>
      </c>
      <c r="S128" s="152">
        <f t="shared" si="48"/>
        <v>0</v>
      </c>
      <c r="T128" s="51">
        <v>0</v>
      </c>
      <c r="U128" s="152">
        <f t="shared" si="40"/>
        <v>0</v>
      </c>
      <c r="V128" s="51">
        <v>0</v>
      </c>
      <c r="W128" s="51">
        <v>7394</v>
      </c>
      <c r="X128" s="51">
        <f t="shared" si="49"/>
        <v>7394</v>
      </c>
      <c r="Y128" s="51">
        <f t="shared" si="50"/>
        <v>7394</v>
      </c>
      <c r="Z128" s="51">
        <f t="shared" si="51"/>
        <v>7394</v>
      </c>
    </row>
    <row r="129" spans="1:26" x14ac:dyDescent="0.2">
      <c r="A129" s="114">
        <v>76</v>
      </c>
      <c r="B129" s="114" t="s">
        <v>70</v>
      </c>
      <c r="C129" s="43">
        <v>2196878</v>
      </c>
      <c r="D129" s="151">
        <f t="shared" si="41"/>
        <v>239.70300054555375</v>
      </c>
      <c r="F129" s="151">
        <f t="shared" si="42"/>
        <v>132.86436216352246</v>
      </c>
      <c r="G129" s="43">
        <v>16977</v>
      </c>
      <c r="H129" s="151">
        <f t="shared" si="39"/>
        <v>1.8523731587561374</v>
      </c>
      <c r="J129" s="151">
        <f t="shared" si="43"/>
        <v>23.836126003631328</v>
      </c>
      <c r="K129" s="43">
        <v>31346</v>
      </c>
      <c r="L129" s="151">
        <f t="shared" si="44"/>
        <v>3.4201854882705947</v>
      </c>
      <c r="N129" s="151">
        <f t="shared" si="45"/>
        <v>152.7448085662401</v>
      </c>
      <c r="O129" s="43">
        <f t="shared" si="46"/>
        <v>2245201</v>
      </c>
      <c r="P129" s="43">
        <v>0</v>
      </c>
      <c r="Q129" s="151">
        <f t="shared" si="47"/>
        <v>0</v>
      </c>
      <c r="R129" s="43">
        <v>1950309</v>
      </c>
      <c r="S129" s="151">
        <f t="shared" si="48"/>
        <v>86.865674832676447</v>
      </c>
      <c r="T129" s="43">
        <v>0</v>
      </c>
      <c r="U129" s="151">
        <f t="shared" si="40"/>
        <v>0</v>
      </c>
      <c r="V129" s="43">
        <v>14910</v>
      </c>
      <c r="W129" s="43">
        <v>9165</v>
      </c>
      <c r="X129" s="43">
        <f t="shared" si="49"/>
        <v>9165</v>
      </c>
      <c r="Y129" s="43">
        <f t="shared" si="50"/>
        <v>9165</v>
      </c>
      <c r="Z129" s="43">
        <f t="shared" si="51"/>
        <v>9165</v>
      </c>
    </row>
    <row r="130" spans="1:26" x14ac:dyDescent="0.2">
      <c r="A130" s="117">
        <v>77</v>
      </c>
      <c r="B130" s="117" t="s">
        <v>72</v>
      </c>
      <c r="C130" s="51">
        <v>5073352</v>
      </c>
      <c r="D130" s="152">
        <f t="shared" si="41"/>
        <v>52.516453599710161</v>
      </c>
      <c r="E130" s="169"/>
      <c r="F130" s="152">
        <f t="shared" si="42"/>
        <v>29.109210542776164</v>
      </c>
      <c r="G130" s="51">
        <v>0</v>
      </c>
      <c r="H130" s="152">
        <f t="shared" si="39"/>
        <v>0</v>
      </c>
      <c r="I130" s="169"/>
      <c r="J130" s="152">
        <f t="shared" si="43"/>
        <v>0</v>
      </c>
      <c r="K130" s="51">
        <v>110783</v>
      </c>
      <c r="L130" s="152">
        <f t="shared" si="44"/>
        <v>1.1467625899280576</v>
      </c>
      <c r="M130" s="169"/>
      <c r="N130" s="152">
        <f t="shared" si="45"/>
        <v>51.214190829766061</v>
      </c>
      <c r="O130" s="51">
        <f t="shared" si="46"/>
        <v>5184135</v>
      </c>
      <c r="P130" s="51">
        <v>354208</v>
      </c>
      <c r="Q130" s="152">
        <f t="shared" si="47"/>
        <v>6.8325381187025416</v>
      </c>
      <c r="R130" s="51">
        <v>817932</v>
      </c>
      <c r="S130" s="152">
        <f t="shared" si="48"/>
        <v>15.777598384301333</v>
      </c>
      <c r="T130" s="51">
        <v>0</v>
      </c>
      <c r="U130" s="152">
        <f t="shared" si="40"/>
        <v>0</v>
      </c>
      <c r="V130" s="51">
        <v>721812</v>
      </c>
      <c r="W130" s="51">
        <v>96605</v>
      </c>
      <c r="X130" s="51">
        <f t="shared" si="49"/>
        <v>96605</v>
      </c>
      <c r="Y130" s="51">
        <f t="shared" si="50"/>
        <v>0</v>
      </c>
      <c r="Z130" s="51">
        <f t="shared" si="51"/>
        <v>96605</v>
      </c>
    </row>
    <row r="131" spans="1:26" x14ac:dyDescent="0.2">
      <c r="A131" s="114">
        <v>78</v>
      </c>
      <c r="B131" s="114" t="s">
        <v>201</v>
      </c>
      <c r="C131" s="43">
        <v>3053648</v>
      </c>
      <c r="D131" s="151">
        <f t="shared" si="41"/>
        <v>135.72975375588942</v>
      </c>
      <c r="F131" s="151">
        <f t="shared" si="42"/>
        <v>75.233297532131033</v>
      </c>
      <c r="G131" s="43">
        <v>369732</v>
      </c>
      <c r="H131" s="151">
        <f t="shared" si="39"/>
        <v>16.433994132811804</v>
      </c>
      <c r="J131" s="151">
        <f t="shared" si="43"/>
        <v>211.47075741244313</v>
      </c>
      <c r="K131" s="43">
        <v>89183</v>
      </c>
      <c r="L131" s="151">
        <f t="shared" si="44"/>
        <v>3.9640412481109433</v>
      </c>
      <c r="N131" s="151">
        <f t="shared" si="45"/>
        <v>177.03329941252625</v>
      </c>
      <c r="O131" s="43">
        <f t="shared" si="46"/>
        <v>3512563</v>
      </c>
      <c r="P131" s="43">
        <v>301155</v>
      </c>
      <c r="Q131" s="151">
        <f t="shared" si="47"/>
        <v>8.5736540526105873</v>
      </c>
      <c r="R131" s="43">
        <v>154176</v>
      </c>
      <c r="S131" s="151">
        <f t="shared" si="48"/>
        <v>4.3892735874061195</v>
      </c>
      <c r="T131" s="43">
        <v>0</v>
      </c>
      <c r="U131" s="151">
        <f t="shared" si="40"/>
        <v>0</v>
      </c>
      <c r="V131" s="43">
        <v>85583</v>
      </c>
      <c r="W131" s="43">
        <v>22498</v>
      </c>
      <c r="X131" s="43">
        <f t="shared" si="49"/>
        <v>22498</v>
      </c>
      <c r="Y131" s="43">
        <f t="shared" si="50"/>
        <v>22498</v>
      </c>
      <c r="Z131" s="43">
        <f t="shared" si="51"/>
        <v>22498</v>
      </c>
    </row>
    <row r="132" spans="1:26" x14ac:dyDescent="0.2">
      <c r="A132" s="117">
        <v>79</v>
      </c>
      <c r="B132" s="117" t="s">
        <v>203</v>
      </c>
      <c r="C132" s="51">
        <v>8636466</v>
      </c>
      <c r="D132" s="152">
        <f t="shared" si="41"/>
        <v>102.63302000023768</v>
      </c>
      <c r="E132" s="169"/>
      <c r="F132" s="152">
        <f t="shared" si="42"/>
        <v>56.88819375732492</v>
      </c>
      <c r="G132" s="51">
        <v>735807</v>
      </c>
      <c r="H132" s="152">
        <f t="shared" si="39"/>
        <v>8.7440967807104073</v>
      </c>
      <c r="I132" s="169"/>
      <c r="J132" s="152">
        <f t="shared" si="43"/>
        <v>112.51803756048662</v>
      </c>
      <c r="K132" s="51">
        <v>155359</v>
      </c>
      <c r="L132" s="152">
        <f t="shared" si="44"/>
        <v>1.8462370319314549</v>
      </c>
      <c r="M132" s="169"/>
      <c r="N132" s="152">
        <f t="shared" si="45"/>
        <v>82.452581293439536</v>
      </c>
      <c r="O132" s="51">
        <f t="shared" si="46"/>
        <v>9527632</v>
      </c>
      <c r="P132" s="51">
        <v>0</v>
      </c>
      <c r="Q132" s="152">
        <f t="shared" si="47"/>
        <v>0</v>
      </c>
      <c r="R132" s="51">
        <v>0</v>
      </c>
      <c r="S132" s="152">
        <f t="shared" si="48"/>
        <v>0</v>
      </c>
      <c r="T132" s="51">
        <v>0</v>
      </c>
      <c r="U132" s="152">
        <f t="shared" si="40"/>
        <v>0</v>
      </c>
      <c r="V132" s="51">
        <v>8352</v>
      </c>
      <c r="W132" s="51">
        <v>84149</v>
      </c>
      <c r="X132" s="51">
        <f t="shared" si="49"/>
        <v>84149</v>
      </c>
      <c r="Y132" s="51">
        <f t="shared" si="50"/>
        <v>84149</v>
      </c>
      <c r="Z132" s="51">
        <f t="shared" si="51"/>
        <v>84149</v>
      </c>
    </row>
    <row r="133" spans="1:26" x14ac:dyDescent="0.2">
      <c r="A133" s="114">
        <v>80</v>
      </c>
      <c r="B133" s="114" t="s">
        <v>205</v>
      </c>
      <c r="C133" s="43">
        <v>6421516</v>
      </c>
      <c r="D133" s="151">
        <f t="shared" si="41"/>
        <v>253.43420948772595</v>
      </c>
      <c r="F133" s="151">
        <f t="shared" si="42"/>
        <v>140.47539879503537</v>
      </c>
      <c r="G133" s="43">
        <v>7500</v>
      </c>
      <c r="H133" s="151">
        <f t="shared" si="39"/>
        <v>0.29599810561212408</v>
      </c>
      <c r="J133" s="151">
        <f t="shared" si="43"/>
        <v>3.8088697781307053</v>
      </c>
      <c r="K133" s="43">
        <v>67905</v>
      </c>
      <c r="L133" s="151">
        <f t="shared" si="44"/>
        <v>2.6799668482121715</v>
      </c>
      <c r="N133" s="151">
        <f t="shared" si="45"/>
        <v>119.68679026266057</v>
      </c>
      <c r="O133" s="43">
        <f t="shared" si="46"/>
        <v>6496921</v>
      </c>
      <c r="P133" s="43">
        <v>0</v>
      </c>
      <c r="Q133" s="151">
        <f t="shared" si="47"/>
        <v>0</v>
      </c>
      <c r="R133" s="43">
        <v>234921</v>
      </c>
      <c r="S133" s="151">
        <f t="shared" si="48"/>
        <v>3.6158820462800763</v>
      </c>
      <c r="T133" s="43">
        <v>0</v>
      </c>
      <c r="U133" s="151">
        <f t="shared" si="40"/>
        <v>0</v>
      </c>
      <c r="V133" s="43">
        <v>6746</v>
      </c>
      <c r="W133" s="43">
        <v>25338</v>
      </c>
      <c r="X133" s="43">
        <f t="shared" si="49"/>
        <v>25338</v>
      </c>
      <c r="Y133" s="43">
        <f t="shared" si="50"/>
        <v>25338</v>
      </c>
      <c r="Z133" s="43">
        <f t="shared" si="51"/>
        <v>25338</v>
      </c>
    </row>
    <row r="134" spans="1:26" x14ac:dyDescent="0.2">
      <c r="A134" s="117">
        <v>81</v>
      </c>
      <c r="B134" s="117" t="s">
        <v>207</v>
      </c>
      <c r="C134" s="51">
        <v>0</v>
      </c>
      <c r="D134" s="152">
        <f t="shared" si="41"/>
        <v>0</v>
      </c>
      <c r="E134" s="169"/>
      <c r="F134" s="152">
        <f t="shared" si="42"/>
        <v>0</v>
      </c>
      <c r="G134" s="51">
        <v>0</v>
      </c>
      <c r="H134" s="152">
        <f t="shared" si="39"/>
        <v>0</v>
      </c>
      <c r="I134" s="169"/>
      <c r="J134" s="152">
        <f t="shared" si="43"/>
        <v>0</v>
      </c>
      <c r="K134" s="51">
        <v>0</v>
      </c>
      <c r="L134" s="152">
        <f t="shared" si="44"/>
        <v>0</v>
      </c>
      <c r="M134" s="169"/>
      <c r="N134" s="152">
        <f t="shared" si="45"/>
        <v>0</v>
      </c>
      <c r="O134" s="51">
        <f t="shared" si="46"/>
        <v>0</v>
      </c>
      <c r="P134" s="51">
        <v>0</v>
      </c>
      <c r="Q134" s="152">
        <f t="shared" si="47"/>
        <v>0</v>
      </c>
      <c r="R134" s="51">
        <v>0</v>
      </c>
      <c r="S134" s="152">
        <f t="shared" si="48"/>
        <v>0</v>
      </c>
      <c r="T134" s="51">
        <v>0</v>
      </c>
      <c r="U134" s="152">
        <f t="shared" si="40"/>
        <v>0</v>
      </c>
      <c r="V134" s="51">
        <v>0</v>
      </c>
      <c r="W134" s="51">
        <v>0</v>
      </c>
      <c r="X134" s="51">
        <f t="shared" si="49"/>
        <v>0</v>
      </c>
      <c r="Y134" s="51">
        <f t="shared" si="50"/>
        <v>0</v>
      </c>
      <c r="Z134" s="51">
        <f t="shared" si="51"/>
        <v>0</v>
      </c>
    </row>
    <row r="135" spans="1:26" x14ac:dyDescent="0.2">
      <c r="A135" s="114">
        <v>82</v>
      </c>
      <c r="B135" s="114" t="s">
        <v>209</v>
      </c>
      <c r="C135" s="43">
        <v>1541762</v>
      </c>
      <c r="D135" s="151">
        <f t="shared" si="41"/>
        <v>34.614445117981184</v>
      </c>
      <c r="F135" s="151">
        <f t="shared" si="42"/>
        <v>19.186352118153039</v>
      </c>
      <c r="G135" s="43">
        <v>23361</v>
      </c>
      <c r="H135" s="151">
        <f t="shared" si="39"/>
        <v>0.52448306055095306</v>
      </c>
      <c r="J135" s="151">
        <f t="shared" si="43"/>
        <v>6.7489880529566353</v>
      </c>
      <c r="K135" s="43">
        <v>168894</v>
      </c>
      <c r="L135" s="151">
        <f t="shared" si="44"/>
        <v>3.7918771468983632</v>
      </c>
      <c r="N135" s="151">
        <f t="shared" si="45"/>
        <v>169.34448464739742</v>
      </c>
      <c r="O135" s="43">
        <f t="shared" si="46"/>
        <v>1734017</v>
      </c>
      <c r="P135" s="43">
        <v>34900</v>
      </c>
      <c r="Q135" s="151">
        <f t="shared" si="47"/>
        <v>2.0126676958761074</v>
      </c>
      <c r="R135" s="43">
        <v>100489</v>
      </c>
      <c r="S135" s="151">
        <f t="shared" si="48"/>
        <v>5.7951565642090017</v>
      </c>
      <c r="T135" s="43">
        <v>0</v>
      </c>
      <c r="U135" s="151">
        <f t="shared" si="40"/>
        <v>0</v>
      </c>
      <c r="V135" s="43">
        <v>0</v>
      </c>
      <c r="W135" s="43">
        <v>44541</v>
      </c>
      <c r="X135" s="43">
        <f t="shared" si="49"/>
        <v>44541</v>
      </c>
      <c r="Y135" s="43">
        <f t="shared" si="50"/>
        <v>44541</v>
      </c>
      <c r="Z135" s="43">
        <f t="shared" si="51"/>
        <v>44541</v>
      </c>
    </row>
    <row r="136" spans="1:26" x14ac:dyDescent="0.2">
      <c r="A136" s="117">
        <v>83</v>
      </c>
      <c r="B136" s="117" t="s">
        <v>211</v>
      </c>
      <c r="C136" s="51">
        <v>6625032</v>
      </c>
      <c r="D136" s="152">
        <f t="shared" si="41"/>
        <v>228.25260981912146</v>
      </c>
      <c r="E136" s="169"/>
      <c r="F136" s="152">
        <f t="shared" si="42"/>
        <v>126.51755441840449</v>
      </c>
      <c r="G136" s="51">
        <v>30000</v>
      </c>
      <c r="H136" s="152">
        <f t="shared" si="39"/>
        <v>1.0335917312661498</v>
      </c>
      <c r="I136" s="169"/>
      <c r="J136" s="152">
        <f t="shared" si="43"/>
        <v>13.300140215438528</v>
      </c>
      <c r="K136" s="51">
        <v>83225</v>
      </c>
      <c r="L136" s="152">
        <f t="shared" si="44"/>
        <v>2.8673557278208439</v>
      </c>
      <c r="M136" s="169"/>
      <c r="N136" s="152">
        <f t="shared" si="45"/>
        <v>128.05554062471822</v>
      </c>
      <c r="O136" s="51">
        <f t="shared" si="46"/>
        <v>6738257</v>
      </c>
      <c r="P136" s="51">
        <v>0</v>
      </c>
      <c r="Q136" s="152">
        <f t="shared" si="47"/>
        <v>0</v>
      </c>
      <c r="R136" s="51">
        <v>65975</v>
      </c>
      <c r="S136" s="152">
        <f t="shared" si="48"/>
        <v>0.97911077004038294</v>
      </c>
      <c r="T136" s="51">
        <v>242901</v>
      </c>
      <c r="U136" s="152">
        <f t="shared" si="40"/>
        <v>3.6048046252910804</v>
      </c>
      <c r="V136" s="51">
        <v>110901</v>
      </c>
      <c r="W136" s="51">
        <v>29025</v>
      </c>
      <c r="X136" s="51">
        <f t="shared" si="49"/>
        <v>29025</v>
      </c>
      <c r="Y136" s="51">
        <f t="shared" si="50"/>
        <v>29025</v>
      </c>
      <c r="Z136" s="51">
        <f t="shared" si="51"/>
        <v>29025</v>
      </c>
    </row>
    <row r="137" spans="1:26" x14ac:dyDescent="0.2">
      <c r="A137" s="114">
        <v>84</v>
      </c>
      <c r="B137" s="114" t="s">
        <v>213</v>
      </c>
      <c r="C137" s="43">
        <v>1098793</v>
      </c>
      <c r="D137" s="151">
        <f t="shared" si="41"/>
        <v>61.340534807123319</v>
      </c>
      <c r="F137" s="151">
        <f t="shared" si="42"/>
        <v>34.000287911994441</v>
      </c>
      <c r="G137" s="43">
        <v>181079</v>
      </c>
      <c r="H137" s="151">
        <f t="shared" si="39"/>
        <v>10.108803662144812</v>
      </c>
      <c r="J137" s="151">
        <f t="shared" si="43"/>
        <v>130.07892966806637</v>
      </c>
      <c r="K137" s="43">
        <v>53402</v>
      </c>
      <c r="L137" s="151">
        <f t="shared" si="44"/>
        <v>2.9811868475408922</v>
      </c>
      <c r="N137" s="151">
        <f t="shared" si="45"/>
        <v>133.13921595465223</v>
      </c>
      <c r="O137" s="43">
        <f t="shared" si="46"/>
        <v>1333274</v>
      </c>
      <c r="P137" s="43">
        <v>0</v>
      </c>
      <c r="Q137" s="151">
        <f t="shared" si="47"/>
        <v>0</v>
      </c>
      <c r="R137" s="43">
        <v>264635</v>
      </c>
      <c r="S137" s="151">
        <f t="shared" si="48"/>
        <v>19.84850825861751</v>
      </c>
      <c r="T137" s="43">
        <v>0</v>
      </c>
      <c r="U137" s="151">
        <f t="shared" si="40"/>
        <v>0</v>
      </c>
      <c r="V137" s="43">
        <v>0</v>
      </c>
      <c r="W137" s="43">
        <v>17913</v>
      </c>
      <c r="X137" s="43">
        <f t="shared" si="49"/>
        <v>17913</v>
      </c>
      <c r="Y137" s="43">
        <f t="shared" si="50"/>
        <v>17913</v>
      </c>
      <c r="Z137" s="43">
        <f t="shared" si="51"/>
        <v>17913</v>
      </c>
    </row>
    <row r="138" spans="1:26" x14ac:dyDescent="0.2">
      <c r="A138" s="117">
        <v>85</v>
      </c>
      <c r="B138" s="117" t="s">
        <v>215</v>
      </c>
      <c r="C138" s="51">
        <v>9987216</v>
      </c>
      <c r="D138" s="152">
        <f t="shared" si="41"/>
        <v>68.871177066883661</v>
      </c>
      <c r="E138" s="169"/>
      <c r="F138" s="152">
        <f t="shared" si="42"/>
        <v>38.174428320114103</v>
      </c>
      <c r="G138" s="51">
        <v>0</v>
      </c>
      <c r="H138" s="152">
        <f t="shared" si="39"/>
        <v>0</v>
      </c>
      <c r="I138" s="169"/>
      <c r="J138" s="152">
        <f t="shared" si="43"/>
        <v>0</v>
      </c>
      <c r="K138" s="51">
        <v>150992</v>
      </c>
      <c r="L138" s="152">
        <f t="shared" si="44"/>
        <v>1.0412307862053747</v>
      </c>
      <c r="M138" s="169"/>
      <c r="N138" s="152">
        <f t="shared" si="45"/>
        <v>46.501161313515482</v>
      </c>
      <c r="O138" s="51">
        <f t="shared" si="46"/>
        <v>10138208</v>
      </c>
      <c r="P138" s="51">
        <v>0</v>
      </c>
      <c r="Q138" s="152">
        <f t="shared" si="47"/>
        <v>0</v>
      </c>
      <c r="R138" s="51">
        <v>0</v>
      </c>
      <c r="S138" s="152">
        <f t="shared" si="48"/>
        <v>0</v>
      </c>
      <c r="T138" s="51">
        <v>0</v>
      </c>
      <c r="U138" s="152">
        <f t="shared" si="40"/>
        <v>0</v>
      </c>
      <c r="V138" s="51">
        <v>805992</v>
      </c>
      <c r="W138" s="51">
        <v>145013</v>
      </c>
      <c r="X138" s="51">
        <f t="shared" si="49"/>
        <v>145013</v>
      </c>
      <c r="Y138" s="51">
        <f t="shared" si="50"/>
        <v>0</v>
      </c>
      <c r="Z138" s="51">
        <f t="shared" si="51"/>
        <v>145013</v>
      </c>
    </row>
    <row r="139" spans="1:26" x14ac:dyDescent="0.2">
      <c r="A139" s="114">
        <v>86</v>
      </c>
      <c r="B139" s="114" t="s">
        <v>217</v>
      </c>
      <c r="C139" s="43">
        <v>10615977</v>
      </c>
      <c r="D139" s="151">
        <f t="shared" si="41"/>
        <v>65.033337621524268</v>
      </c>
      <c r="F139" s="151">
        <f t="shared" si="42"/>
        <v>36.047162124725872</v>
      </c>
      <c r="G139" s="43">
        <v>0</v>
      </c>
      <c r="H139" s="151">
        <f t="shared" si="39"/>
        <v>0</v>
      </c>
      <c r="J139" s="151">
        <f t="shared" si="43"/>
        <v>0</v>
      </c>
      <c r="K139" s="43">
        <v>130237</v>
      </c>
      <c r="L139" s="151">
        <f t="shared" si="44"/>
        <v>0.79783017538700918</v>
      </c>
      <c r="N139" s="151">
        <f t="shared" si="45"/>
        <v>35.630938095547215</v>
      </c>
      <c r="O139" s="43">
        <f t="shared" si="46"/>
        <v>10746214</v>
      </c>
      <c r="P139" s="43">
        <v>2503521</v>
      </c>
      <c r="Q139" s="151">
        <f t="shared" si="47"/>
        <v>23.296772239972142</v>
      </c>
      <c r="R139" s="43">
        <v>71197</v>
      </c>
      <c r="S139" s="151">
        <f t="shared" si="48"/>
        <v>0.66253100859521319</v>
      </c>
      <c r="T139" s="43">
        <v>4019925</v>
      </c>
      <c r="U139" s="151">
        <f t="shared" si="40"/>
        <v>37.407825677024483</v>
      </c>
      <c r="V139" s="43">
        <v>1951536</v>
      </c>
      <c r="W139" s="43">
        <v>163239</v>
      </c>
      <c r="X139" s="43">
        <f t="shared" si="49"/>
        <v>163239</v>
      </c>
      <c r="Y139" s="43">
        <f t="shared" si="50"/>
        <v>0</v>
      </c>
      <c r="Z139" s="43">
        <f t="shared" si="51"/>
        <v>163239</v>
      </c>
    </row>
    <row r="140" spans="1:26" x14ac:dyDescent="0.2">
      <c r="A140" s="117">
        <v>87</v>
      </c>
      <c r="B140" s="117" t="s">
        <v>219</v>
      </c>
      <c r="C140" s="51">
        <v>1471980</v>
      </c>
      <c r="D140" s="152">
        <f t="shared" si="41"/>
        <v>226.73752310536045</v>
      </c>
      <c r="E140" s="169"/>
      <c r="F140" s="152">
        <f t="shared" si="42"/>
        <v>125.67776088478941</v>
      </c>
      <c r="G140" s="51">
        <v>12000</v>
      </c>
      <c r="H140" s="152">
        <f t="shared" si="39"/>
        <v>1.8484288354898337</v>
      </c>
      <c r="I140" s="169"/>
      <c r="J140" s="152">
        <f t="shared" si="43"/>
        <v>23.785370902840622</v>
      </c>
      <c r="K140" s="51">
        <v>47913</v>
      </c>
      <c r="L140" s="152">
        <f t="shared" si="44"/>
        <v>7.380314232902033</v>
      </c>
      <c r="M140" s="169"/>
      <c r="N140" s="152">
        <f t="shared" si="45"/>
        <v>329.60337634592327</v>
      </c>
      <c r="O140" s="51">
        <f t="shared" si="46"/>
        <v>1531893</v>
      </c>
      <c r="P140" s="51">
        <v>15040</v>
      </c>
      <c r="Q140" s="152">
        <f t="shared" si="47"/>
        <v>0.98179180921905118</v>
      </c>
      <c r="R140" s="51">
        <v>0</v>
      </c>
      <c r="S140" s="152">
        <f t="shared" si="48"/>
        <v>0</v>
      </c>
      <c r="T140" s="51">
        <v>0</v>
      </c>
      <c r="U140" s="152">
        <f t="shared" si="40"/>
        <v>0</v>
      </c>
      <c r="V140" s="51">
        <v>0</v>
      </c>
      <c r="W140" s="51">
        <v>6492</v>
      </c>
      <c r="X140" s="51">
        <f t="shared" si="49"/>
        <v>6492</v>
      </c>
      <c r="Y140" s="51">
        <f t="shared" si="50"/>
        <v>6492</v>
      </c>
      <c r="Z140" s="51">
        <f t="shared" si="51"/>
        <v>6492</v>
      </c>
    </row>
    <row r="141" spans="1:26" x14ac:dyDescent="0.2">
      <c r="A141" s="114">
        <v>88</v>
      </c>
      <c r="B141" s="114" t="s">
        <v>221</v>
      </c>
      <c r="C141" s="43">
        <v>678647</v>
      </c>
      <c r="D141" s="151">
        <f t="shared" si="41"/>
        <v>65.329899884482089</v>
      </c>
      <c r="F141" s="151">
        <f t="shared" si="42"/>
        <v>36.21154286180461</v>
      </c>
      <c r="G141" s="43">
        <v>550029</v>
      </c>
      <c r="H141" s="151">
        <f t="shared" si="39"/>
        <v>52.948498267231422</v>
      </c>
      <c r="J141" s="151">
        <f t="shared" si="43"/>
        <v>681.33522148867166</v>
      </c>
      <c r="K141" s="43">
        <v>63231</v>
      </c>
      <c r="L141" s="151">
        <f t="shared" si="44"/>
        <v>6.0869272237196768</v>
      </c>
      <c r="N141" s="151">
        <f t="shared" si="45"/>
        <v>271.84096790429356</v>
      </c>
      <c r="O141" s="43">
        <f t="shared" si="46"/>
        <v>1291907</v>
      </c>
      <c r="P141" s="43">
        <v>365290</v>
      </c>
      <c r="Q141" s="151">
        <f t="shared" si="47"/>
        <v>28.275255107372281</v>
      </c>
      <c r="R141" s="43">
        <v>373779</v>
      </c>
      <c r="S141" s="151">
        <f t="shared" si="48"/>
        <v>28.932345749345735</v>
      </c>
      <c r="T141" s="43">
        <v>0</v>
      </c>
      <c r="U141" s="151">
        <f t="shared" si="40"/>
        <v>0</v>
      </c>
      <c r="V141" s="43">
        <v>0</v>
      </c>
      <c r="W141" s="43">
        <v>10388</v>
      </c>
      <c r="X141" s="43">
        <f t="shared" si="49"/>
        <v>10388</v>
      </c>
      <c r="Y141" s="43">
        <f t="shared" si="50"/>
        <v>10388</v>
      </c>
      <c r="Z141" s="43">
        <f t="shared" si="51"/>
        <v>10388</v>
      </c>
    </row>
    <row r="142" spans="1:26" x14ac:dyDescent="0.2">
      <c r="A142" s="117">
        <v>89</v>
      </c>
      <c r="B142" s="117" t="s">
        <v>223</v>
      </c>
      <c r="C142" s="51">
        <v>1842083</v>
      </c>
      <c r="D142" s="152">
        <f t="shared" si="41"/>
        <v>46.670458576133775</v>
      </c>
      <c r="E142" s="169"/>
      <c r="F142" s="152">
        <f t="shared" si="42"/>
        <v>25.868848935909284</v>
      </c>
      <c r="G142" s="51">
        <v>0</v>
      </c>
      <c r="H142" s="152">
        <f t="shared" si="39"/>
        <v>0</v>
      </c>
      <c r="I142" s="169"/>
      <c r="J142" s="152">
        <f t="shared" si="43"/>
        <v>0</v>
      </c>
      <c r="K142" s="51">
        <v>205465</v>
      </c>
      <c r="L142" s="152">
        <f t="shared" si="44"/>
        <v>5.2055991892576641</v>
      </c>
      <c r="M142" s="169"/>
      <c r="N142" s="152">
        <f t="shared" si="45"/>
        <v>232.48103190970221</v>
      </c>
      <c r="O142" s="51">
        <f t="shared" si="46"/>
        <v>2047548</v>
      </c>
      <c r="P142" s="51">
        <v>64920</v>
      </c>
      <c r="Q142" s="152">
        <f t="shared" si="47"/>
        <v>3.1706216411043839</v>
      </c>
      <c r="R142" s="51">
        <v>15600</v>
      </c>
      <c r="S142" s="152">
        <f t="shared" si="48"/>
        <v>0.76188690081990751</v>
      </c>
      <c r="T142" s="51">
        <v>0</v>
      </c>
      <c r="U142" s="152">
        <f t="shared" si="40"/>
        <v>0</v>
      </c>
      <c r="V142" s="51">
        <v>0</v>
      </c>
      <c r="W142" s="51">
        <v>39470</v>
      </c>
      <c r="X142" s="51">
        <f t="shared" si="49"/>
        <v>39470</v>
      </c>
      <c r="Y142" s="51">
        <f t="shared" si="50"/>
        <v>0</v>
      </c>
      <c r="Z142" s="51">
        <f t="shared" si="51"/>
        <v>39470</v>
      </c>
    </row>
    <row r="143" spans="1:26" x14ac:dyDescent="0.2">
      <c r="A143" s="114">
        <v>90</v>
      </c>
      <c r="B143" s="114" t="s">
        <v>225</v>
      </c>
      <c r="C143" s="110">
        <v>0</v>
      </c>
      <c r="D143" s="151">
        <f t="shared" si="41"/>
        <v>0</v>
      </c>
      <c r="F143" s="151">
        <f t="shared" si="42"/>
        <v>0</v>
      </c>
      <c r="G143" s="110">
        <v>0</v>
      </c>
      <c r="H143" s="151">
        <f t="shared" si="39"/>
        <v>0</v>
      </c>
      <c r="J143" s="151">
        <f t="shared" si="43"/>
        <v>0</v>
      </c>
      <c r="K143" s="110">
        <v>0</v>
      </c>
      <c r="L143" s="151">
        <f t="shared" si="44"/>
        <v>0</v>
      </c>
      <c r="N143" s="151">
        <f t="shared" si="45"/>
        <v>0</v>
      </c>
      <c r="O143" s="43">
        <f t="shared" si="46"/>
        <v>0</v>
      </c>
      <c r="P143" s="110">
        <v>0</v>
      </c>
      <c r="Q143" s="160">
        <f t="shared" si="47"/>
        <v>0</v>
      </c>
      <c r="R143" s="110">
        <v>0</v>
      </c>
      <c r="S143" s="160">
        <f t="shared" si="48"/>
        <v>0</v>
      </c>
      <c r="T143" s="110">
        <v>0</v>
      </c>
      <c r="U143" s="160">
        <f t="shared" si="40"/>
        <v>0</v>
      </c>
      <c r="V143" s="110">
        <v>0</v>
      </c>
      <c r="W143" s="43">
        <v>0</v>
      </c>
      <c r="X143" s="43">
        <f t="shared" si="49"/>
        <v>0</v>
      </c>
      <c r="Y143" s="43">
        <f t="shared" si="50"/>
        <v>0</v>
      </c>
      <c r="Z143" s="43">
        <f t="shared" si="51"/>
        <v>0</v>
      </c>
    </row>
    <row r="144" spans="1:26" x14ac:dyDescent="0.2">
      <c r="A144" s="117">
        <v>91</v>
      </c>
      <c r="B144" s="117" t="s">
        <v>227</v>
      </c>
      <c r="C144" s="51">
        <v>3378822</v>
      </c>
      <c r="D144" s="152">
        <f t="shared" si="41"/>
        <v>62.893397613685011</v>
      </c>
      <c r="E144" s="169"/>
      <c r="F144" s="152">
        <f t="shared" si="42"/>
        <v>34.861020259323013</v>
      </c>
      <c r="G144" s="51">
        <v>17770</v>
      </c>
      <c r="H144" s="152">
        <f t="shared" si="39"/>
        <v>0.33077080580012286</v>
      </c>
      <c r="I144" s="169"/>
      <c r="J144" s="152">
        <f t="shared" si="43"/>
        <v>4.2563209081849767</v>
      </c>
      <c r="K144" s="51">
        <v>163175</v>
      </c>
      <c r="L144" s="152">
        <f t="shared" si="44"/>
        <v>3.0373396869124956</v>
      </c>
      <c r="M144" s="169"/>
      <c r="N144" s="152">
        <f t="shared" si="45"/>
        <v>135.64699067321095</v>
      </c>
      <c r="O144" s="51">
        <f t="shared" si="46"/>
        <v>3559767</v>
      </c>
      <c r="P144" s="51">
        <v>1339982</v>
      </c>
      <c r="Q144" s="152">
        <f t="shared" si="47"/>
        <v>37.64240749464782</v>
      </c>
      <c r="R144" s="51">
        <v>0</v>
      </c>
      <c r="S144" s="152">
        <f t="shared" si="48"/>
        <v>0</v>
      </c>
      <c r="T144" s="51">
        <v>1010000</v>
      </c>
      <c r="U144" s="152">
        <f t="shared" ref="U144:U149" si="52">IF($O144&gt;0,T144/$O144*100,0)</f>
        <v>28.372643490430693</v>
      </c>
      <c r="V144" s="51">
        <v>0</v>
      </c>
      <c r="W144" s="51">
        <v>53723</v>
      </c>
      <c r="X144" s="51">
        <f t="shared" si="49"/>
        <v>53723</v>
      </c>
      <c r="Y144" s="51">
        <f t="shared" si="50"/>
        <v>53723</v>
      </c>
      <c r="Z144" s="51">
        <f t="shared" si="51"/>
        <v>53723</v>
      </c>
    </row>
    <row r="145" spans="1:26" x14ac:dyDescent="0.2">
      <c r="A145" s="114">
        <v>92</v>
      </c>
      <c r="B145" s="114" t="s">
        <v>229</v>
      </c>
      <c r="C145" s="43">
        <v>0</v>
      </c>
      <c r="D145" s="151">
        <f t="shared" si="41"/>
        <v>0</v>
      </c>
      <c r="F145" s="151">
        <f t="shared" si="42"/>
        <v>0</v>
      </c>
      <c r="G145" s="43">
        <v>0</v>
      </c>
      <c r="H145" s="151">
        <f t="shared" si="39"/>
        <v>0</v>
      </c>
      <c r="J145" s="151">
        <f t="shared" si="43"/>
        <v>0</v>
      </c>
      <c r="K145" s="43">
        <v>0</v>
      </c>
      <c r="L145" s="151">
        <f t="shared" si="44"/>
        <v>0</v>
      </c>
      <c r="N145" s="151">
        <f t="shared" si="45"/>
        <v>0</v>
      </c>
      <c r="O145" s="43">
        <f t="shared" si="46"/>
        <v>0</v>
      </c>
      <c r="P145" s="43">
        <v>0</v>
      </c>
      <c r="Q145" s="151">
        <f t="shared" si="47"/>
        <v>0</v>
      </c>
      <c r="R145" s="43">
        <v>0</v>
      </c>
      <c r="S145" s="151">
        <f t="shared" si="48"/>
        <v>0</v>
      </c>
      <c r="T145" s="43">
        <v>0</v>
      </c>
      <c r="U145" s="151">
        <f t="shared" si="52"/>
        <v>0</v>
      </c>
      <c r="V145" s="43">
        <v>0</v>
      </c>
      <c r="W145" s="43">
        <v>0</v>
      </c>
      <c r="X145" s="43">
        <f t="shared" si="49"/>
        <v>0</v>
      </c>
      <c r="Y145" s="43">
        <f t="shared" si="50"/>
        <v>0</v>
      </c>
      <c r="Z145" s="43">
        <f t="shared" si="51"/>
        <v>0</v>
      </c>
    </row>
    <row r="146" spans="1:26" x14ac:dyDescent="0.2">
      <c r="A146" s="117">
        <v>93</v>
      </c>
      <c r="B146" s="117" t="s">
        <v>231</v>
      </c>
      <c r="C146" s="51">
        <v>8385825</v>
      </c>
      <c r="D146" s="152">
        <f t="shared" si="41"/>
        <v>236.12065324510769</v>
      </c>
      <c r="E146" s="169"/>
      <c r="F146" s="152">
        <f t="shared" si="42"/>
        <v>130.87871205468485</v>
      </c>
      <c r="G146" s="51">
        <v>0</v>
      </c>
      <c r="H146" s="152">
        <f t="shared" si="39"/>
        <v>0</v>
      </c>
      <c r="I146" s="169"/>
      <c r="J146" s="152">
        <f t="shared" si="43"/>
        <v>0</v>
      </c>
      <c r="K146" s="51">
        <v>132003</v>
      </c>
      <c r="L146" s="152">
        <f t="shared" si="44"/>
        <v>3.7168238772349711</v>
      </c>
      <c r="M146" s="169"/>
      <c r="N146" s="152">
        <f t="shared" si="45"/>
        <v>165.99262044403167</v>
      </c>
      <c r="O146" s="51">
        <f t="shared" si="46"/>
        <v>8517828</v>
      </c>
      <c r="P146" s="51">
        <v>569563</v>
      </c>
      <c r="Q146" s="152">
        <f t="shared" si="47"/>
        <v>6.6867163788702939</v>
      </c>
      <c r="R146" s="51">
        <v>359855</v>
      </c>
      <c r="S146" s="152">
        <f t="shared" si="48"/>
        <v>4.224727242672663</v>
      </c>
      <c r="T146" s="51">
        <v>242432</v>
      </c>
      <c r="U146" s="152">
        <f t="shared" si="52"/>
        <v>2.8461715827086436</v>
      </c>
      <c r="V146" s="51">
        <v>1156488</v>
      </c>
      <c r="W146" s="51">
        <v>35515</v>
      </c>
      <c r="X146" s="51">
        <f t="shared" si="49"/>
        <v>35515</v>
      </c>
      <c r="Y146" s="51">
        <f t="shared" si="50"/>
        <v>0</v>
      </c>
      <c r="Z146" s="51">
        <f t="shared" si="51"/>
        <v>35515</v>
      </c>
    </row>
    <row r="147" spans="1:26" x14ac:dyDescent="0.2">
      <c r="A147" s="114">
        <v>94</v>
      </c>
      <c r="B147" s="114" t="s">
        <v>233</v>
      </c>
      <c r="C147" s="43">
        <v>1694557</v>
      </c>
      <c r="D147" s="151">
        <f t="shared" si="41"/>
        <v>60.647686195912819</v>
      </c>
      <c r="F147" s="151">
        <f t="shared" si="42"/>
        <v>33.616250630046146</v>
      </c>
      <c r="G147" s="43">
        <v>8000</v>
      </c>
      <c r="H147" s="151">
        <f t="shared" si="39"/>
        <v>0.28631759779535448</v>
      </c>
      <c r="J147" s="151">
        <f t="shared" si="43"/>
        <v>3.6843021104289111</v>
      </c>
      <c r="K147" s="43">
        <v>87310</v>
      </c>
      <c r="L147" s="151">
        <f t="shared" si="44"/>
        <v>3.1247986829390499</v>
      </c>
      <c r="N147" s="151">
        <f t="shared" si="45"/>
        <v>139.55289216635671</v>
      </c>
      <c r="O147" s="43">
        <f t="shared" si="46"/>
        <v>1789867</v>
      </c>
      <c r="P147" s="43">
        <v>157080</v>
      </c>
      <c r="Q147" s="151">
        <f t="shared" si="47"/>
        <v>8.7760710712024981</v>
      </c>
      <c r="R147" s="43">
        <v>0</v>
      </c>
      <c r="S147" s="151">
        <f t="shared" si="48"/>
        <v>0</v>
      </c>
      <c r="T147" s="43">
        <v>0</v>
      </c>
      <c r="U147" s="151">
        <f t="shared" si="52"/>
        <v>0</v>
      </c>
      <c r="V147" s="43">
        <v>6623</v>
      </c>
      <c r="W147" s="43">
        <v>27941</v>
      </c>
      <c r="X147" s="43">
        <f t="shared" si="49"/>
        <v>27941</v>
      </c>
      <c r="Y147" s="43">
        <f t="shared" si="50"/>
        <v>27941</v>
      </c>
      <c r="Z147" s="43">
        <f t="shared" si="51"/>
        <v>27941</v>
      </c>
    </row>
    <row r="148" spans="1:26" x14ac:dyDescent="0.2">
      <c r="A148" s="117">
        <v>95</v>
      </c>
      <c r="B148" s="117" t="s">
        <v>235</v>
      </c>
      <c r="C148" s="111">
        <v>8718863</v>
      </c>
      <c r="D148" s="152">
        <f t="shared" si="41"/>
        <v>121.95749115273252</v>
      </c>
      <c r="E148" s="169"/>
      <c r="F148" s="152">
        <f t="shared" si="42"/>
        <v>67.59950537203153</v>
      </c>
      <c r="G148" s="111">
        <v>2163478</v>
      </c>
      <c r="H148" s="152">
        <f t="shared" si="39"/>
        <v>30.262242799792983</v>
      </c>
      <c r="I148" s="169"/>
      <c r="J148" s="152">
        <f t="shared" si="43"/>
        <v>389.41108011558765</v>
      </c>
      <c r="K148" s="111">
        <v>43534</v>
      </c>
      <c r="L148" s="152">
        <f t="shared" si="44"/>
        <v>0.60894378313354125</v>
      </c>
      <c r="M148" s="169"/>
      <c r="N148" s="152">
        <f t="shared" si="45"/>
        <v>27.195309114467502</v>
      </c>
      <c r="O148" s="111">
        <f t="shared" si="46"/>
        <v>10925875</v>
      </c>
      <c r="P148" s="111">
        <v>5000</v>
      </c>
      <c r="Q148" s="152">
        <f t="shared" si="47"/>
        <v>4.5762925166176624E-2</v>
      </c>
      <c r="R148" s="111">
        <v>277500</v>
      </c>
      <c r="S148" s="152">
        <f t="shared" si="48"/>
        <v>2.5398423467228026</v>
      </c>
      <c r="T148" s="111">
        <v>0</v>
      </c>
      <c r="U148" s="152">
        <f t="shared" si="52"/>
        <v>0</v>
      </c>
      <c r="V148" s="111">
        <v>521227</v>
      </c>
      <c r="W148" s="111">
        <v>71491</v>
      </c>
      <c r="X148" s="111">
        <f t="shared" si="49"/>
        <v>71491</v>
      </c>
      <c r="Y148" s="111">
        <f t="shared" si="50"/>
        <v>71491</v>
      </c>
      <c r="Z148" s="111">
        <f t="shared" si="51"/>
        <v>71491</v>
      </c>
    </row>
    <row r="149" spans="1:26" ht="13.5" thickBot="1" x14ac:dyDescent="0.25">
      <c r="A149" s="125">
        <f>A148</f>
        <v>95</v>
      </c>
      <c r="B149" s="135" t="s">
        <v>255</v>
      </c>
      <c r="C149" s="161">
        <f>SUM(C54:C148)</f>
        <v>1056906867</v>
      </c>
      <c r="D149" s="162">
        <f>(C149/$W149)</f>
        <v>180.41180994083268</v>
      </c>
      <c r="E149" s="172"/>
      <c r="F149" s="163">
        <f t="shared" si="42"/>
        <v>100</v>
      </c>
      <c r="G149" s="161">
        <f>SUM(G54:G148)</f>
        <v>35012815</v>
      </c>
      <c r="H149" s="162">
        <f>IF(G149=0,0,IF(ISNONTEXT(I$149),G149/$W149,G149/$Y149))</f>
        <v>7.7712844716206675</v>
      </c>
      <c r="I149" s="172" t="s">
        <v>352</v>
      </c>
      <c r="J149" s="163">
        <f t="shared" si="43"/>
        <v>100</v>
      </c>
      <c r="K149" s="161">
        <f>SUM(K54:K148)</f>
        <v>10025266</v>
      </c>
      <c r="L149" s="162">
        <f>IF(K149=0,0,IF(ISNONTEXT($M149),K149/$W149,K149/$Z149))</f>
        <v>2.2391500702214566</v>
      </c>
      <c r="M149" s="172" t="s">
        <v>352</v>
      </c>
      <c r="N149" s="163">
        <f t="shared" si="45"/>
        <v>100</v>
      </c>
      <c r="O149" s="161">
        <f>SUM(O54:O148)</f>
        <v>1101944948</v>
      </c>
      <c r="P149" s="161">
        <f>SUM(P54:P148)</f>
        <v>150971033</v>
      </c>
      <c r="Q149" s="163">
        <f t="shared" si="47"/>
        <v>13.70041518625847</v>
      </c>
      <c r="R149" s="161">
        <f>SUM(R54:R148)</f>
        <v>44223616</v>
      </c>
      <c r="S149" s="163">
        <f t="shared" si="48"/>
        <v>4.0132327917347101</v>
      </c>
      <c r="T149" s="161">
        <f>SUM(T54:T148)</f>
        <v>175317754</v>
      </c>
      <c r="U149" s="163">
        <f t="shared" si="52"/>
        <v>15.909846886470774</v>
      </c>
      <c r="V149" s="161">
        <f>SUM(V54:V148)</f>
        <v>162798112</v>
      </c>
      <c r="W149" s="164">
        <f>SUM(W54:W148)</f>
        <v>5858302</v>
      </c>
      <c r="X149" s="164">
        <f>SUM(X54:X148)</f>
        <v>5858302</v>
      </c>
      <c r="Y149" s="164">
        <f>SUM(Y54:Y148)</f>
        <v>4505409</v>
      </c>
      <c r="Z149" s="164">
        <f>SUM(Z54:Z148)</f>
        <v>4477264</v>
      </c>
    </row>
    <row r="150" spans="1:26" x14ac:dyDescent="0.2">
      <c r="A150" s="114"/>
      <c r="B150" s="165"/>
      <c r="C150" s="166"/>
      <c r="D150" s="167"/>
      <c r="F150" s="160"/>
      <c r="G150" s="166"/>
      <c r="H150" s="167"/>
      <c r="J150" s="160"/>
      <c r="K150" s="166"/>
      <c r="L150" s="167"/>
      <c r="N150" s="160"/>
      <c r="O150" s="166"/>
      <c r="P150" s="166"/>
      <c r="Q150" s="160"/>
      <c r="R150" s="166"/>
      <c r="S150" s="160"/>
      <c r="T150" s="166"/>
      <c r="U150" s="160"/>
      <c r="V150" s="166"/>
      <c r="W150" s="110"/>
      <c r="X150" s="110"/>
      <c r="Y150" s="110"/>
      <c r="Z150" s="110"/>
    </row>
    <row r="152" spans="1:26" s="349" customFormat="1" ht="15.75" x14ac:dyDescent="0.25">
      <c r="A152" s="319" t="str">
        <f>A1</f>
        <v>COMPARATIVE REPORT</v>
      </c>
      <c r="B152" s="319"/>
      <c r="C152" s="319"/>
      <c r="D152" s="319"/>
      <c r="E152" s="319"/>
      <c r="F152" s="319"/>
      <c r="G152" s="319"/>
      <c r="H152" s="319"/>
      <c r="I152" s="319"/>
      <c r="J152" s="319"/>
      <c r="K152" s="319"/>
      <c r="L152" s="319"/>
      <c r="M152" s="319"/>
      <c r="N152" s="319"/>
      <c r="O152" s="319"/>
      <c r="P152" s="319"/>
      <c r="Q152" s="319"/>
      <c r="R152" s="319"/>
      <c r="S152" s="353"/>
    </row>
    <row r="153" spans="1:26" s="349" customFormat="1" ht="15.75" x14ac:dyDescent="0.25">
      <c r="A153" s="321" t="str">
        <f>A2</f>
        <v>EXHIBIT C8: COMMUNITY DEVELOPMENT EXPENDITURES BY ACTIVITY</v>
      </c>
      <c r="B153" s="321"/>
      <c r="C153" s="321"/>
      <c r="D153" s="321"/>
      <c r="E153" s="321"/>
      <c r="F153" s="321"/>
      <c r="G153" s="321"/>
      <c r="H153" s="321"/>
      <c r="I153" s="321"/>
      <c r="J153" s="321"/>
      <c r="K153" s="321"/>
      <c r="L153" s="321"/>
      <c r="M153" s="321"/>
      <c r="N153" s="321"/>
      <c r="O153" s="321"/>
      <c r="P153" s="321"/>
      <c r="Q153" s="321"/>
      <c r="R153" s="321"/>
      <c r="S153" s="353"/>
    </row>
    <row r="154" spans="1:26" s="349" customFormat="1" ht="15.75" x14ac:dyDescent="0.25">
      <c r="A154" s="321" t="str">
        <f>A3</f>
        <v>FOR THE YEAR ENDED JUNE 30, 2023</v>
      </c>
      <c r="B154" s="321"/>
      <c r="C154" s="321"/>
      <c r="D154" s="321"/>
      <c r="E154" s="321"/>
      <c r="F154" s="321"/>
      <c r="G154" s="321"/>
      <c r="H154" s="321"/>
      <c r="I154" s="321"/>
      <c r="J154" s="321"/>
      <c r="K154" s="321"/>
      <c r="L154" s="321"/>
      <c r="M154" s="321"/>
      <c r="N154" s="321"/>
      <c r="O154" s="321"/>
      <c r="P154" s="321"/>
      <c r="Q154" s="321"/>
      <c r="R154" s="321"/>
      <c r="S154" s="353"/>
    </row>
    <row r="155" spans="1:26" ht="15.75" thickBot="1" x14ac:dyDescent="0.25">
      <c r="A155" s="66"/>
      <c r="B155" s="66"/>
      <c r="C155" s="66"/>
      <c r="D155" s="66"/>
      <c r="E155" s="66"/>
      <c r="F155" s="66"/>
      <c r="G155" s="66"/>
      <c r="H155" s="66"/>
      <c r="I155" s="66"/>
      <c r="J155" s="66"/>
      <c r="K155" s="66"/>
      <c r="L155" s="66"/>
      <c r="M155" s="66"/>
      <c r="N155" s="66"/>
      <c r="O155" s="66"/>
      <c r="P155" s="66"/>
      <c r="Q155" s="66"/>
      <c r="R155" s="66"/>
      <c r="S155" s="94"/>
    </row>
    <row r="156" spans="1:26" ht="15" x14ac:dyDescent="0.2">
      <c r="N156" s="82"/>
      <c r="O156" s="82"/>
      <c r="P156" s="439" t="s">
        <v>346</v>
      </c>
      <c r="Q156" s="440"/>
      <c r="R156" s="440"/>
      <c r="S156" s="440"/>
      <c r="T156" s="440"/>
      <c r="U156" s="440"/>
      <c r="V156" s="441"/>
      <c r="W156"/>
    </row>
    <row r="157" spans="1:26" s="94" customFormat="1" ht="45" x14ac:dyDescent="0.25">
      <c r="A157" s="141" t="s">
        <v>1</v>
      </c>
      <c r="B157" s="217" t="s">
        <v>342</v>
      </c>
      <c r="C157" s="140" t="s">
        <v>361</v>
      </c>
      <c r="D157" s="140" t="s">
        <v>362</v>
      </c>
      <c r="E157" s="175"/>
      <c r="F157" s="140" t="s">
        <v>363</v>
      </c>
      <c r="G157" s="140" t="s">
        <v>347</v>
      </c>
      <c r="H157" s="140" t="s">
        <v>362</v>
      </c>
      <c r="I157" s="175"/>
      <c r="J157" s="140" t="s">
        <v>363</v>
      </c>
      <c r="K157" s="140" t="s">
        <v>348</v>
      </c>
      <c r="L157" s="140" t="s">
        <v>362</v>
      </c>
      <c r="M157" s="175"/>
      <c r="N157" s="140" t="s">
        <v>363</v>
      </c>
      <c r="O157" s="140" t="s">
        <v>255</v>
      </c>
      <c r="P157" s="140" t="s">
        <v>349</v>
      </c>
      <c r="Q157" s="140" t="s">
        <v>364</v>
      </c>
      <c r="R157" s="140" t="s">
        <v>350</v>
      </c>
      <c r="S157" s="140" t="s">
        <v>364</v>
      </c>
      <c r="T157" s="140" t="s">
        <v>351</v>
      </c>
      <c r="U157" s="140" t="s">
        <v>364</v>
      </c>
      <c r="V157" s="140" t="s">
        <v>353</v>
      </c>
      <c r="W157" s="176" t="s">
        <v>253</v>
      </c>
      <c r="X157" s="140" t="s">
        <v>355</v>
      </c>
      <c r="Y157" s="140" t="s">
        <v>356</v>
      </c>
      <c r="Z157" s="140" t="s">
        <v>357</v>
      </c>
    </row>
    <row r="158" spans="1:26" x14ac:dyDescent="0.2">
      <c r="A158" s="117">
        <v>1</v>
      </c>
      <c r="B158" s="117" t="s">
        <v>262</v>
      </c>
      <c r="C158" s="157">
        <v>1311399</v>
      </c>
      <c r="D158" s="158">
        <f t="shared" ref="D158:D194" si="53">IFERROR(C158/$W158,0)</f>
        <v>156.56626074498567</v>
      </c>
      <c r="E158" s="169"/>
      <c r="F158" s="158">
        <f t="shared" ref="F158:F195" si="54">IF(D$195&gt;0,D158/D$195*100,0)</f>
        <v>145.9545719383778</v>
      </c>
      <c r="G158" s="157">
        <v>0</v>
      </c>
      <c r="H158" s="174">
        <f t="shared" ref="H158:H194" si="55">IFERROR((G158/$W158),0)</f>
        <v>0</v>
      </c>
      <c r="I158" s="169"/>
      <c r="J158" s="158">
        <f t="shared" ref="J158:J195" si="56">IF(H$195&gt;0,H158/H$195*100,0)</f>
        <v>0</v>
      </c>
      <c r="K158" s="157">
        <v>0</v>
      </c>
      <c r="L158" s="174">
        <f t="shared" ref="L158:L194" si="57">IFERROR((K158/$W158),0)</f>
        <v>0</v>
      </c>
      <c r="M158" s="169"/>
      <c r="N158" s="158">
        <f t="shared" ref="N158:N195" si="58">IF(L$195&gt;0,L158/L$195*100,0)</f>
        <v>0</v>
      </c>
      <c r="O158" s="157">
        <f t="shared" ref="O158:O194" si="59">(C158+G158+K158)</f>
        <v>1311399</v>
      </c>
      <c r="P158" s="157">
        <v>16110</v>
      </c>
      <c r="Q158" s="158">
        <f t="shared" ref="Q158:Q195" si="60">IF($O158&gt;0,P158/$O158*100,0)</f>
        <v>1.2284590730967464</v>
      </c>
      <c r="R158" s="157">
        <v>2500</v>
      </c>
      <c r="S158" s="158">
        <f t="shared" ref="S158:S195" si="61">IF($O158&gt;0,R158/$O158*100,0)</f>
        <v>0.19063610693618038</v>
      </c>
      <c r="T158" s="157">
        <v>0</v>
      </c>
      <c r="U158" s="158">
        <f t="shared" ref="U158:U186" si="62">IF($O158&gt;0,T158/$O158*100,0)</f>
        <v>0</v>
      </c>
      <c r="V158" s="157">
        <v>1281</v>
      </c>
      <c r="W158" s="111">
        <v>8376</v>
      </c>
      <c r="X158" s="111">
        <f t="shared" ref="X158:X194" si="63">IF(C158,W158,0)</f>
        <v>8376</v>
      </c>
      <c r="Y158" s="111">
        <f t="shared" ref="Y158:Y194" si="64">IF(G158,W158,0)</f>
        <v>0</v>
      </c>
      <c r="Z158" s="111">
        <f t="shared" ref="Z158:Z194" si="65">IF(K158,W158,0)</f>
        <v>0</v>
      </c>
    </row>
    <row r="159" spans="1:26" x14ac:dyDescent="0.2">
      <c r="A159" s="114">
        <v>2</v>
      </c>
      <c r="B159" s="114" t="s">
        <v>263</v>
      </c>
      <c r="C159" s="43">
        <v>1295180</v>
      </c>
      <c r="D159" s="151">
        <f t="shared" si="53"/>
        <v>171.20687376074025</v>
      </c>
      <c r="F159" s="151">
        <f t="shared" si="54"/>
        <v>159.60287902230576</v>
      </c>
      <c r="G159" s="43">
        <v>0</v>
      </c>
      <c r="H159" s="151">
        <f t="shared" si="55"/>
        <v>0</v>
      </c>
      <c r="J159" s="151">
        <f t="shared" si="56"/>
        <v>0</v>
      </c>
      <c r="K159" s="43">
        <v>0</v>
      </c>
      <c r="L159" s="151">
        <f t="shared" si="57"/>
        <v>0</v>
      </c>
      <c r="N159" s="151">
        <f t="shared" si="58"/>
        <v>0</v>
      </c>
      <c r="O159" s="43">
        <f t="shared" si="59"/>
        <v>1295180</v>
      </c>
      <c r="P159" s="43">
        <v>24855</v>
      </c>
      <c r="Q159" s="151">
        <f t="shared" si="60"/>
        <v>1.9190382803934587</v>
      </c>
      <c r="R159" s="43">
        <v>367100</v>
      </c>
      <c r="S159" s="151">
        <f t="shared" si="61"/>
        <v>28.343550703377137</v>
      </c>
      <c r="T159" s="43">
        <v>0</v>
      </c>
      <c r="U159" s="151">
        <f t="shared" si="62"/>
        <v>0</v>
      </c>
      <c r="V159" s="43">
        <v>0</v>
      </c>
      <c r="W159" s="43">
        <v>7565</v>
      </c>
      <c r="X159" s="43">
        <f t="shared" si="63"/>
        <v>7565</v>
      </c>
      <c r="Y159" s="43">
        <f t="shared" si="64"/>
        <v>0</v>
      </c>
      <c r="Z159" s="43">
        <f t="shared" si="65"/>
        <v>0</v>
      </c>
    </row>
    <row r="160" spans="1:26" x14ac:dyDescent="0.2">
      <c r="A160" s="117">
        <v>3</v>
      </c>
      <c r="B160" s="117" t="s">
        <v>97</v>
      </c>
      <c r="C160" s="51">
        <v>1369061</v>
      </c>
      <c r="D160" s="152">
        <f t="shared" si="53"/>
        <v>205.65735316208503</v>
      </c>
      <c r="E160" s="169"/>
      <c r="F160" s="152">
        <f t="shared" si="54"/>
        <v>191.71838686013484</v>
      </c>
      <c r="G160" s="51">
        <v>0</v>
      </c>
      <c r="H160" s="152">
        <f t="shared" si="55"/>
        <v>0</v>
      </c>
      <c r="I160" s="169"/>
      <c r="J160" s="152">
        <f t="shared" si="56"/>
        <v>0</v>
      </c>
      <c r="K160" s="51">
        <v>0</v>
      </c>
      <c r="L160" s="152">
        <f t="shared" si="57"/>
        <v>0</v>
      </c>
      <c r="M160" s="169"/>
      <c r="N160" s="152">
        <f t="shared" si="58"/>
        <v>0</v>
      </c>
      <c r="O160" s="51">
        <f t="shared" si="59"/>
        <v>1369061</v>
      </c>
      <c r="P160" s="51">
        <v>124765</v>
      </c>
      <c r="Q160" s="152">
        <f t="shared" si="60"/>
        <v>9.1131804937836964</v>
      </c>
      <c r="R160" s="51">
        <v>557413</v>
      </c>
      <c r="S160" s="152">
        <f t="shared" si="61"/>
        <v>40.714986403089412</v>
      </c>
      <c r="T160" s="51">
        <v>0</v>
      </c>
      <c r="U160" s="152">
        <f t="shared" si="62"/>
        <v>0</v>
      </c>
      <c r="V160" s="51">
        <v>0</v>
      </c>
      <c r="W160" s="51">
        <v>6657</v>
      </c>
      <c r="X160" s="51">
        <f t="shared" si="63"/>
        <v>6657</v>
      </c>
      <c r="Y160" s="51">
        <f t="shared" si="64"/>
        <v>0</v>
      </c>
      <c r="Z160" s="51">
        <f t="shared" si="65"/>
        <v>0</v>
      </c>
    </row>
    <row r="161" spans="1:26" x14ac:dyDescent="0.2">
      <c r="A161" s="114">
        <v>4</v>
      </c>
      <c r="B161" s="114" t="s">
        <v>264</v>
      </c>
      <c r="C161" s="43">
        <v>155476</v>
      </c>
      <c r="D161" s="151">
        <f t="shared" si="53"/>
        <v>33.991254919108002</v>
      </c>
      <c r="F161" s="151">
        <f t="shared" si="54"/>
        <v>31.687408498868287</v>
      </c>
      <c r="G161" s="43">
        <v>0</v>
      </c>
      <c r="H161" s="151">
        <f t="shared" si="55"/>
        <v>0</v>
      </c>
      <c r="J161" s="151">
        <f t="shared" si="56"/>
        <v>0</v>
      </c>
      <c r="K161" s="43">
        <v>0</v>
      </c>
      <c r="L161" s="151">
        <f t="shared" si="57"/>
        <v>0</v>
      </c>
      <c r="N161" s="151">
        <f t="shared" si="58"/>
        <v>0</v>
      </c>
      <c r="O161" s="43">
        <f t="shared" si="59"/>
        <v>155476</v>
      </c>
      <c r="P161" s="43">
        <v>0</v>
      </c>
      <c r="Q161" s="151">
        <f t="shared" si="60"/>
        <v>0</v>
      </c>
      <c r="R161" s="43">
        <v>0</v>
      </c>
      <c r="S161" s="151">
        <f t="shared" si="61"/>
        <v>0</v>
      </c>
      <c r="T161" s="43">
        <v>0</v>
      </c>
      <c r="U161" s="151">
        <f t="shared" si="62"/>
        <v>0</v>
      </c>
      <c r="V161" s="43">
        <v>38425</v>
      </c>
      <c r="W161" s="43">
        <v>4574</v>
      </c>
      <c r="X161" s="43">
        <f t="shared" si="63"/>
        <v>4574</v>
      </c>
      <c r="Y161" s="43">
        <f t="shared" si="64"/>
        <v>0</v>
      </c>
      <c r="Z161" s="43">
        <f t="shared" si="65"/>
        <v>0</v>
      </c>
    </row>
    <row r="162" spans="1:26" x14ac:dyDescent="0.2">
      <c r="A162" s="117">
        <v>5</v>
      </c>
      <c r="B162" s="117" t="s">
        <v>265</v>
      </c>
      <c r="C162" s="51">
        <v>0</v>
      </c>
      <c r="D162" s="152">
        <f t="shared" si="53"/>
        <v>0</v>
      </c>
      <c r="E162" s="169"/>
      <c r="F162" s="152">
        <f t="shared" si="54"/>
        <v>0</v>
      </c>
      <c r="G162" s="51">
        <v>0</v>
      </c>
      <c r="H162" s="152">
        <f t="shared" si="55"/>
        <v>0</v>
      </c>
      <c r="I162" s="169"/>
      <c r="J162" s="152">
        <f t="shared" si="56"/>
        <v>0</v>
      </c>
      <c r="K162" s="51">
        <v>0</v>
      </c>
      <c r="L162" s="158">
        <f t="shared" si="57"/>
        <v>0</v>
      </c>
      <c r="M162" s="169"/>
      <c r="N162" s="158">
        <f t="shared" si="58"/>
        <v>0</v>
      </c>
      <c r="O162" s="51">
        <f t="shared" si="59"/>
        <v>0</v>
      </c>
      <c r="P162" s="51">
        <v>0</v>
      </c>
      <c r="Q162" s="158">
        <f t="shared" si="60"/>
        <v>0</v>
      </c>
      <c r="R162" s="51">
        <v>0</v>
      </c>
      <c r="S162" s="158">
        <f t="shared" si="61"/>
        <v>0</v>
      </c>
      <c r="T162" s="51">
        <v>0</v>
      </c>
      <c r="U162" s="158">
        <f t="shared" si="62"/>
        <v>0</v>
      </c>
      <c r="V162" s="51">
        <v>0</v>
      </c>
      <c r="W162" s="51">
        <v>0</v>
      </c>
      <c r="X162" s="51">
        <f t="shared" si="63"/>
        <v>0</v>
      </c>
      <c r="Y162" s="51">
        <f t="shared" si="64"/>
        <v>0</v>
      </c>
      <c r="Z162" s="51">
        <f t="shared" si="65"/>
        <v>0</v>
      </c>
    </row>
    <row r="163" spans="1:26" x14ac:dyDescent="0.2">
      <c r="A163" s="114">
        <v>6</v>
      </c>
      <c r="B163" s="114" t="s">
        <v>266</v>
      </c>
      <c r="C163" s="43">
        <v>4481549</v>
      </c>
      <c r="D163" s="151">
        <f t="shared" si="53"/>
        <v>99.976553785749346</v>
      </c>
      <c r="F163" s="151">
        <f t="shared" si="54"/>
        <v>93.200380734906105</v>
      </c>
      <c r="G163" s="43">
        <v>0</v>
      </c>
      <c r="H163" s="151">
        <f t="shared" si="55"/>
        <v>0</v>
      </c>
      <c r="J163" s="151">
        <f t="shared" si="56"/>
        <v>0</v>
      </c>
      <c r="K163" s="43">
        <v>0</v>
      </c>
      <c r="L163" s="160">
        <f t="shared" si="57"/>
        <v>0</v>
      </c>
      <c r="N163" s="160">
        <f t="shared" si="58"/>
        <v>0</v>
      </c>
      <c r="O163" s="43">
        <f t="shared" si="59"/>
        <v>4481549</v>
      </c>
      <c r="P163" s="43">
        <v>0</v>
      </c>
      <c r="Q163" s="160">
        <f t="shared" si="60"/>
        <v>0</v>
      </c>
      <c r="R163" s="43">
        <v>0</v>
      </c>
      <c r="S163" s="160">
        <f t="shared" si="61"/>
        <v>0</v>
      </c>
      <c r="T163" s="43">
        <v>957938</v>
      </c>
      <c r="U163" s="160">
        <f t="shared" si="62"/>
        <v>21.375153992514644</v>
      </c>
      <c r="V163" s="43">
        <v>18780</v>
      </c>
      <c r="W163" s="43">
        <v>44826</v>
      </c>
      <c r="X163" s="43">
        <f t="shared" si="63"/>
        <v>44826</v>
      </c>
      <c r="Y163" s="43">
        <f t="shared" si="64"/>
        <v>0</v>
      </c>
      <c r="Z163" s="43">
        <f t="shared" si="65"/>
        <v>0</v>
      </c>
    </row>
    <row r="164" spans="1:26" x14ac:dyDescent="0.2">
      <c r="A164" s="117">
        <v>7</v>
      </c>
      <c r="B164" s="117" t="s">
        <v>267</v>
      </c>
      <c r="C164" s="51">
        <v>669050</v>
      </c>
      <c r="D164" s="152">
        <f t="shared" si="53"/>
        <v>131.28924646781789</v>
      </c>
      <c r="E164" s="169"/>
      <c r="F164" s="152">
        <f t="shared" si="54"/>
        <v>122.39077357499097</v>
      </c>
      <c r="G164" s="51">
        <v>128247</v>
      </c>
      <c r="H164" s="152">
        <f t="shared" si="55"/>
        <v>25.166208791208792</v>
      </c>
      <c r="I164" s="169"/>
      <c r="J164" s="152">
        <f t="shared" si="56"/>
        <v>420.56173611196527</v>
      </c>
      <c r="K164" s="51">
        <v>0</v>
      </c>
      <c r="L164" s="158">
        <f t="shared" si="57"/>
        <v>0</v>
      </c>
      <c r="M164" s="169"/>
      <c r="N164" s="158">
        <f t="shared" si="58"/>
        <v>0</v>
      </c>
      <c r="O164" s="51">
        <f t="shared" si="59"/>
        <v>797297</v>
      </c>
      <c r="P164" s="51">
        <v>0</v>
      </c>
      <c r="Q164" s="158">
        <f t="shared" si="60"/>
        <v>0</v>
      </c>
      <c r="R164" s="51">
        <v>174489</v>
      </c>
      <c r="S164" s="158">
        <f t="shared" si="61"/>
        <v>21.88506917748342</v>
      </c>
      <c r="T164" s="51">
        <v>0</v>
      </c>
      <c r="U164" s="158">
        <f t="shared" si="62"/>
        <v>0</v>
      </c>
      <c r="V164" s="51">
        <v>0</v>
      </c>
      <c r="W164" s="51">
        <v>5096</v>
      </c>
      <c r="X164" s="51">
        <f t="shared" si="63"/>
        <v>5096</v>
      </c>
      <c r="Y164" s="51">
        <f t="shared" si="64"/>
        <v>5096</v>
      </c>
      <c r="Z164" s="51">
        <f t="shared" si="65"/>
        <v>0</v>
      </c>
    </row>
    <row r="165" spans="1:26" x14ac:dyDescent="0.2">
      <c r="A165" s="114">
        <v>8</v>
      </c>
      <c r="B165" s="114" t="s">
        <v>268</v>
      </c>
      <c r="C165" s="43">
        <v>720500</v>
      </c>
      <c r="D165" s="151">
        <f t="shared" si="53"/>
        <v>109.232868405094</v>
      </c>
      <c r="F165" s="151">
        <f t="shared" si="54"/>
        <v>101.82932436276666</v>
      </c>
      <c r="G165" s="43">
        <v>0</v>
      </c>
      <c r="H165" s="151">
        <f t="shared" si="55"/>
        <v>0</v>
      </c>
      <c r="J165" s="151">
        <f t="shared" si="56"/>
        <v>0</v>
      </c>
      <c r="K165" s="43">
        <v>0</v>
      </c>
      <c r="L165" s="160">
        <f t="shared" si="57"/>
        <v>0</v>
      </c>
      <c r="N165" s="160">
        <f t="shared" si="58"/>
        <v>0</v>
      </c>
      <c r="O165" s="43">
        <f t="shared" si="59"/>
        <v>720500</v>
      </c>
      <c r="P165" s="43">
        <v>0</v>
      </c>
      <c r="Q165" s="160">
        <f t="shared" si="60"/>
        <v>0</v>
      </c>
      <c r="R165" s="43">
        <v>140895</v>
      </c>
      <c r="S165" s="160">
        <f t="shared" si="61"/>
        <v>19.555170020818878</v>
      </c>
      <c r="T165" s="43">
        <v>0</v>
      </c>
      <c r="U165" s="160">
        <f t="shared" si="62"/>
        <v>0</v>
      </c>
      <c r="V165" s="43">
        <v>6000</v>
      </c>
      <c r="W165" s="43">
        <v>6596</v>
      </c>
      <c r="X165" s="43">
        <f t="shared" si="63"/>
        <v>6596</v>
      </c>
      <c r="Y165" s="43">
        <f t="shared" si="64"/>
        <v>0</v>
      </c>
      <c r="Z165" s="43">
        <f t="shared" si="65"/>
        <v>0</v>
      </c>
    </row>
    <row r="166" spans="1:26" x14ac:dyDescent="0.2">
      <c r="A166" s="117">
        <v>9</v>
      </c>
      <c r="B166" s="117" t="s">
        <v>269</v>
      </c>
      <c r="C166" s="51">
        <v>21206</v>
      </c>
      <c r="D166" s="152">
        <f t="shared" si="53"/>
        <v>5.0853717026378895</v>
      </c>
      <c r="E166" s="169"/>
      <c r="F166" s="152">
        <f t="shared" si="54"/>
        <v>4.7406973026902541</v>
      </c>
      <c r="G166" s="51">
        <v>0</v>
      </c>
      <c r="H166" s="152">
        <f t="shared" si="55"/>
        <v>0</v>
      </c>
      <c r="I166" s="169"/>
      <c r="J166" s="152">
        <f t="shared" si="56"/>
        <v>0</v>
      </c>
      <c r="K166" s="51">
        <v>0</v>
      </c>
      <c r="L166" s="158">
        <f t="shared" si="57"/>
        <v>0</v>
      </c>
      <c r="M166" s="169"/>
      <c r="N166" s="158">
        <f t="shared" si="58"/>
        <v>0</v>
      </c>
      <c r="O166" s="51">
        <f t="shared" si="59"/>
        <v>21206</v>
      </c>
      <c r="P166" s="51">
        <v>4500</v>
      </c>
      <c r="Q166" s="158">
        <f t="shared" si="60"/>
        <v>21.220409318117515</v>
      </c>
      <c r="R166" s="51">
        <v>0</v>
      </c>
      <c r="S166" s="158">
        <f t="shared" si="61"/>
        <v>0</v>
      </c>
      <c r="T166" s="51">
        <v>0</v>
      </c>
      <c r="U166" s="158">
        <f t="shared" si="62"/>
        <v>0</v>
      </c>
      <c r="V166" s="51">
        <v>18000</v>
      </c>
      <c r="W166" s="51">
        <v>4170</v>
      </c>
      <c r="X166" s="51">
        <f t="shared" si="63"/>
        <v>4170</v>
      </c>
      <c r="Y166" s="51">
        <f t="shared" si="64"/>
        <v>0</v>
      </c>
      <c r="Z166" s="51">
        <f t="shared" si="65"/>
        <v>0</v>
      </c>
    </row>
    <row r="167" spans="1:26" x14ac:dyDescent="0.2">
      <c r="A167" s="114">
        <v>10</v>
      </c>
      <c r="B167" s="114" t="s">
        <v>270</v>
      </c>
      <c r="C167" s="43">
        <v>1732875</v>
      </c>
      <c r="D167" s="151">
        <f t="shared" si="53"/>
        <v>74.219419222203186</v>
      </c>
      <c r="F167" s="151">
        <f t="shared" si="54"/>
        <v>69.189003496327103</v>
      </c>
      <c r="G167" s="43">
        <v>0</v>
      </c>
      <c r="H167" s="151">
        <f t="shared" si="55"/>
        <v>0</v>
      </c>
      <c r="J167" s="151">
        <f t="shared" si="56"/>
        <v>0</v>
      </c>
      <c r="K167" s="43">
        <v>0</v>
      </c>
      <c r="L167" s="160">
        <f t="shared" si="57"/>
        <v>0</v>
      </c>
      <c r="N167" s="160">
        <f t="shared" si="58"/>
        <v>0</v>
      </c>
      <c r="O167" s="43">
        <f t="shared" si="59"/>
        <v>1732875</v>
      </c>
      <c r="P167" s="43">
        <v>0</v>
      </c>
      <c r="Q167" s="160">
        <f t="shared" si="60"/>
        <v>0</v>
      </c>
      <c r="R167" s="43">
        <v>9900</v>
      </c>
      <c r="S167" s="160">
        <f t="shared" si="61"/>
        <v>0.57130491235663272</v>
      </c>
      <c r="T167" s="43">
        <v>7050</v>
      </c>
      <c r="U167" s="160">
        <f t="shared" si="62"/>
        <v>0.40683834667820817</v>
      </c>
      <c r="V167" s="43">
        <v>0</v>
      </c>
      <c r="W167" s="43">
        <v>23348</v>
      </c>
      <c r="X167" s="43">
        <f t="shared" si="63"/>
        <v>23348</v>
      </c>
      <c r="Y167" s="43">
        <f t="shared" si="64"/>
        <v>0</v>
      </c>
      <c r="Z167" s="43">
        <f t="shared" si="65"/>
        <v>0</v>
      </c>
    </row>
    <row r="168" spans="1:26" x14ac:dyDescent="0.2">
      <c r="A168" s="117">
        <v>11</v>
      </c>
      <c r="B168" s="117" t="s">
        <v>271</v>
      </c>
      <c r="C168" s="51">
        <v>0</v>
      </c>
      <c r="D168" s="152">
        <f t="shared" si="53"/>
        <v>0</v>
      </c>
      <c r="E168" s="169"/>
      <c r="F168" s="152">
        <f t="shared" si="54"/>
        <v>0</v>
      </c>
      <c r="G168" s="51">
        <v>0</v>
      </c>
      <c r="H168" s="152">
        <f t="shared" si="55"/>
        <v>0</v>
      </c>
      <c r="I168" s="169"/>
      <c r="J168" s="152">
        <f t="shared" si="56"/>
        <v>0</v>
      </c>
      <c r="K168" s="51">
        <v>0</v>
      </c>
      <c r="L168" s="158">
        <f t="shared" si="57"/>
        <v>0</v>
      </c>
      <c r="M168" s="169"/>
      <c r="N168" s="158">
        <f t="shared" si="58"/>
        <v>0</v>
      </c>
      <c r="O168" s="51">
        <f t="shared" si="59"/>
        <v>0</v>
      </c>
      <c r="P168" s="51">
        <v>0</v>
      </c>
      <c r="Q168" s="158">
        <f t="shared" si="60"/>
        <v>0</v>
      </c>
      <c r="R168" s="51">
        <v>0</v>
      </c>
      <c r="S168" s="158">
        <f t="shared" si="61"/>
        <v>0</v>
      </c>
      <c r="T168" s="51">
        <v>0</v>
      </c>
      <c r="U168" s="158">
        <f t="shared" si="62"/>
        <v>0</v>
      </c>
      <c r="V168" s="51">
        <v>0</v>
      </c>
      <c r="W168" s="51">
        <v>0</v>
      </c>
      <c r="X168" s="51">
        <f t="shared" si="63"/>
        <v>0</v>
      </c>
      <c r="Y168" s="51">
        <f t="shared" si="64"/>
        <v>0</v>
      </c>
      <c r="Z168" s="51">
        <f t="shared" si="65"/>
        <v>0</v>
      </c>
    </row>
    <row r="169" spans="1:26" x14ac:dyDescent="0.2">
      <c r="A169" s="114">
        <v>12</v>
      </c>
      <c r="B169" s="114" t="s">
        <v>272</v>
      </c>
      <c r="C169" s="43">
        <v>188055</v>
      </c>
      <c r="D169" s="151">
        <f t="shared" si="53"/>
        <v>48.12052200614125</v>
      </c>
      <c r="F169" s="151">
        <f t="shared" si="54"/>
        <v>44.859027465038139</v>
      </c>
      <c r="G169" s="43">
        <v>3233</v>
      </c>
      <c r="H169" s="151">
        <f t="shared" si="55"/>
        <v>0.82727737973387927</v>
      </c>
      <c r="J169" s="151">
        <f t="shared" si="56"/>
        <v>13.824935410556385</v>
      </c>
      <c r="K169" s="43">
        <v>0</v>
      </c>
      <c r="L169" s="160">
        <f t="shared" si="57"/>
        <v>0</v>
      </c>
      <c r="N169" s="160">
        <f t="shared" si="58"/>
        <v>0</v>
      </c>
      <c r="O169" s="43">
        <f t="shared" si="59"/>
        <v>191288</v>
      </c>
      <c r="P169" s="43">
        <v>14438</v>
      </c>
      <c r="Q169" s="160">
        <f t="shared" si="60"/>
        <v>7.5477813558613187</v>
      </c>
      <c r="R169" s="43">
        <v>2500</v>
      </c>
      <c r="S169" s="160">
        <f t="shared" si="61"/>
        <v>1.3069298649157293</v>
      </c>
      <c r="T169" s="43">
        <v>0</v>
      </c>
      <c r="U169" s="160">
        <f t="shared" si="62"/>
        <v>0</v>
      </c>
      <c r="V169" s="43">
        <v>0</v>
      </c>
      <c r="W169" s="43">
        <v>3908</v>
      </c>
      <c r="X169" s="43">
        <f t="shared" si="63"/>
        <v>3908</v>
      </c>
      <c r="Y169" s="43">
        <f t="shared" si="64"/>
        <v>3908</v>
      </c>
      <c r="Z169" s="43">
        <f t="shared" si="65"/>
        <v>0</v>
      </c>
    </row>
    <row r="170" spans="1:26" x14ac:dyDescent="0.2">
      <c r="A170" s="117">
        <v>13</v>
      </c>
      <c r="B170" s="117" t="s">
        <v>111</v>
      </c>
      <c r="C170" s="51">
        <v>2055848</v>
      </c>
      <c r="D170" s="152">
        <f t="shared" si="53"/>
        <v>102.47472834213937</v>
      </c>
      <c r="E170" s="169"/>
      <c r="F170" s="152">
        <f t="shared" si="54"/>
        <v>95.529234961035613</v>
      </c>
      <c r="G170" s="51">
        <v>0</v>
      </c>
      <c r="H170" s="152">
        <f t="shared" si="55"/>
        <v>0</v>
      </c>
      <c r="I170" s="169"/>
      <c r="J170" s="152">
        <f t="shared" si="56"/>
        <v>0</v>
      </c>
      <c r="K170" s="51">
        <v>0</v>
      </c>
      <c r="L170" s="158">
        <f t="shared" si="57"/>
        <v>0</v>
      </c>
      <c r="M170" s="169"/>
      <c r="N170" s="158">
        <f t="shared" si="58"/>
        <v>0</v>
      </c>
      <c r="O170" s="51">
        <f t="shared" si="59"/>
        <v>2055848</v>
      </c>
      <c r="P170" s="51">
        <v>50055</v>
      </c>
      <c r="Q170" s="158">
        <f t="shared" si="60"/>
        <v>2.4347617139010276</v>
      </c>
      <c r="R170" s="51">
        <v>704477</v>
      </c>
      <c r="S170" s="158">
        <f t="shared" si="61"/>
        <v>34.266978881707203</v>
      </c>
      <c r="T170" s="51">
        <v>0</v>
      </c>
      <c r="U170" s="158">
        <f t="shared" si="62"/>
        <v>0</v>
      </c>
      <c r="V170" s="51">
        <v>7499</v>
      </c>
      <c r="W170" s="51">
        <v>20062</v>
      </c>
      <c r="X170" s="51">
        <f t="shared" si="63"/>
        <v>20062</v>
      </c>
      <c r="Y170" s="51">
        <f t="shared" si="64"/>
        <v>0</v>
      </c>
      <c r="Z170" s="51">
        <f t="shared" si="65"/>
        <v>0</v>
      </c>
    </row>
    <row r="171" spans="1:26" x14ac:dyDescent="0.2">
      <c r="A171" s="114">
        <v>14</v>
      </c>
      <c r="B171" s="114" t="s">
        <v>273</v>
      </c>
      <c r="C171" s="43">
        <v>442232</v>
      </c>
      <c r="D171" s="151">
        <f t="shared" si="53"/>
        <v>77.871456242296176</v>
      </c>
      <c r="F171" s="151">
        <f t="shared" si="54"/>
        <v>72.593514132491435</v>
      </c>
      <c r="G171" s="43">
        <v>0</v>
      </c>
      <c r="H171" s="151">
        <f t="shared" si="55"/>
        <v>0</v>
      </c>
      <c r="J171" s="151">
        <f t="shared" si="56"/>
        <v>0</v>
      </c>
      <c r="K171" s="43">
        <v>0</v>
      </c>
      <c r="L171" s="160">
        <f t="shared" si="57"/>
        <v>0</v>
      </c>
      <c r="N171" s="160">
        <f t="shared" si="58"/>
        <v>0</v>
      </c>
      <c r="O171" s="43">
        <f t="shared" si="59"/>
        <v>442232</v>
      </c>
      <c r="P171" s="43">
        <v>0</v>
      </c>
      <c r="Q171" s="160">
        <f t="shared" si="60"/>
        <v>0</v>
      </c>
      <c r="R171" s="43">
        <v>0</v>
      </c>
      <c r="S171" s="160">
        <f t="shared" si="61"/>
        <v>0</v>
      </c>
      <c r="T171" s="43">
        <v>0</v>
      </c>
      <c r="U171" s="160">
        <f t="shared" si="62"/>
        <v>0</v>
      </c>
      <c r="V171" s="43">
        <v>0</v>
      </c>
      <c r="W171" s="43">
        <v>5679</v>
      </c>
      <c r="X171" s="43">
        <f t="shared" si="63"/>
        <v>5679</v>
      </c>
      <c r="Y171" s="43">
        <f t="shared" si="64"/>
        <v>0</v>
      </c>
      <c r="Z171" s="43">
        <f t="shared" si="65"/>
        <v>0</v>
      </c>
    </row>
    <row r="172" spans="1:26" x14ac:dyDescent="0.2">
      <c r="A172" s="117">
        <v>15</v>
      </c>
      <c r="B172" s="117" t="s">
        <v>274</v>
      </c>
      <c r="C172" s="51">
        <v>629753</v>
      </c>
      <c r="D172" s="152">
        <f t="shared" si="53"/>
        <v>84.270440251572325</v>
      </c>
      <c r="E172" s="169"/>
      <c r="F172" s="152">
        <f t="shared" si="54"/>
        <v>78.558790223715548</v>
      </c>
      <c r="G172" s="51">
        <v>0</v>
      </c>
      <c r="H172" s="152">
        <f t="shared" si="55"/>
        <v>0</v>
      </c>
      <c r="I172" s="169"/>
      <c r="J172" s="152">
        <f t="shared" si="56"/>
        <v>0</v>
      </c>
      <c r="K172" s="51">
        <v>0</v>
      </c>
      <c r="L172" s="158">
        <f t="shared" si="57"/>
        <v>0</v>
      </c>
      <c r="M172" s="169"/>
      <c r="N172" s="158">
        <f t="shared" si="58"/>
        <v>0</v>
      </c>
      <c r="O172" s="51">
        <f t="shared" si="59"/>
        <v>629753</v>
      </c>
      <c r="P172" s="51">
        <v>0</v>
      </c>
      <c r="Q172" s="158">
        <f t="shared" si="60"/>
        <v>0</v>
      </c>
      <c r="R172" s="51">
        <v>0</v>
      </c>
      <c r="S172" s="158">
        <f t="shared" si="61"/>
        <v>0</v>
      </c>
      <c r="T172" s="51">
        <v>0</v>
      </c>
      <c r="U172" s="158">
        <f t="shared" si="62"/>
        <v>0</v>
      </c>
      <c r="V172" s="51">
        <v>263303</v>
      </c>
      <c r="W172" s="51">
        <v>7473</v>
      </c>
      <c r="X172" s="51">
        <f t="shared" si="63"/>
        <v>7473</v>
      </c>
      <c r="Y172" s="51">
        <f t="shared" si="64"/>
        <v>0</v>
      </c>
      <c r="Z172" s="51">
        <f t="shared" si="65"/>
        <v>0</v>
      </c>
    </row>
    <row r="173" spans="1:26" x14ac:dyDescent="0.2">
      <c r="A173" s="114">
        <v>16</v>
      </c>
      <c r="B173" s="114" t="s">
        <v>275</v>
      </c>
      <c r="C173" s="43">
        <v>690432</v>
      </c>
      <c r="D173" s="151">
        <f t="shared" si="53"/>
        <v>45.995070281793353</v>
      </c>
      <c r="F173" s="151">
        <f t="shared" si="54"/>
        <v>42.877633803806312</v>
      </c>
      <c r="G173" s="43">
        <v>0</v>
      </c>
      <c r="H173" s="151">
        <f t="shared" si="55"/>
        <v>0</v>
      </c>
      <c r="J173" s="151">
        <f t="shared" si="56"/>
        <v>0</v>
      </c>
      <c r="K173" s="43">
        <v>0</v>
      </c>
      <c r="L173" s="160">
        <f t="shared" si="57"/>
        <v>0</v>
      </c>
      <c r="N173" s="160">
        <f t="shared" si="58"/>
        <v>0</v>
      </c>
      <c r="O173" s="43">
        <f t="shared" si="59"/>
        <v>690432</v>
      </c>
      <c r="P173" s="43">
        <v>17419</v>
      </c>
      <c r="Q173" s="160">
        <f t="shared" si="60"/>
        <v>2.5229131905821283</v>
      </c>
      <c r="R173" s="43">
        <v>0</v>
      </c>
      <c r="S173" s="160">
        <f t="shared" si="61"/>
        <v>0</v>
      </c>
      <c r="T173" s="43">
        <v>0</v>
      </c>
      <c r="U173" s="160">
        <f t="shared" si="62"/>
        <v>0</v>
      </c>
      <c r="V173" s="43">
        <v>0</v>
      </c>
      <c r="W173" s="43">
        <v>15011</v>
      </c>
      <c r="X173" s="43">
        <f t="shared" si="63"/>
        <v>15011</v>
      </c>
      <c r="Y173" s="43">
        <f t="shared" si="64"/>
        <v>0</v>
      </c>
      <c r="Z173" s="43">
        <f t="shared" si="65"/>
        <v>0</v>
      </c>
    </row>
    <row r="174" spans="1:26" x14ac:dyDescent="0.2">
      <c r="A174" s="117">
        <v>17</v>
      </c>
      <c r="B174" s="117" t="s">
        <v>276</v>
      </c>
      <c r="C174" s="51">
        <v>2777910</v>
      </c>
      <c r="D174" s="152">
        <f t="shared" si="53"/>
        <v>112.67126343540863</v>
      </c>
      <c r="E174" s="169"/>
      <c r="F174" s="152">
        <f t="shared" si="54"/>
        <v>105.03467315513532</v>
      </c>
      <c r="G174" s="51">
        <v>0</v>
      </c>
      <c r="H174" s="152">
        <f t="shared" si="55"/>
        <v>0</v>
      </c>
      <c r="I174" s="169"/>
      <c r="J174" s="152">
        <f t="shared" si="56"/>
        <v>0</v>
      </c>
      <c r="K174" s="51">
        <v>0</v>
      </c>
      <c r="L174" s="158">
        <f t="shared" si="57"/>
        <v>0</v>
      </c>
      <c r="M174" s="169"/>
      <c r="N174" s="158">
        <f t="shared" si="58"/>
        <v>0</v>
      </c>
      <c r="O174" s="51">
        <f t="shared" si="59"/>
        <v>2777910</v>
      </c>
      <c r="P174" s="51">
        <v>0</v>
      </c>
      <c r="Q174" s="158">
        <f t="shared" si="60"/>
        <v>0</v>
      </c>
      <c r="R174" s="51">
        <v>0</v>
      </c>
      <c r="S174" s="158">
        <f t="shared" si="61"/>
        <v>0</v>
      </c>
      <c r="T174" s="51">
        <v>0</v>
      </c>
      <c r="U174" s="158">
        <f t="shared" si="62"/>
        <v>0</v>
      </c>
      <c r="V174" s="51">
        <v>0</v>
      </c>
      <c r="W174" s="51">
        <v>24655</v>
      </c>
      <c r="X174" s="51">
        <f t="shared" si="63"/>
        <v>24655</v>
      </c>
      <c r="Y174" s="51">
        <f t="shared" si="64"/>
        <v>0</v>
      </c>
      <c r="Z174" s="51">
        <f t="shared" si="65"/>
        <v>0</v>
      </c>
    </row>
    <row r="175" spans="1:26" x14ac:dyDescent="0.2">
      <c r="A175" s="114">
        <v>18</v>
      </c>
      <c r="B175" s="114" t="s">
        <v>277</v>
      </c>
      <c r="C175" s="43">
        <v>5292062</v>
      </c>
      <c r="D175" s="151">
        <f t="shared" si="53"/>
        <v>109.6800414507772</v>
      </c>
      <c r="F175" s="151">
        <f t="shared" si="54"/>
        <v>102.24618908288268</v>
      </c>
      <c r="G175" s="43">
        <v>0</v>
      </c>
      <c r="H175" s="151">
        <f t="shared" si="55"/>
        <v>0</v>
      </c>
      <c r="J175" s="151">
        <f t="shared" si="56"/>
        <v>0</v>
      </c>
      <c r="K175" s="43">
        <v>0</v>
      </c>
      <c r="L175" s="160">
        <f t="shared" si="57"/>
        <v>0</v>
      </c>
      <c r="N175" s="160">
        <f t="shared" si="58"/>
        <v>0</v>
      </c>
      <c r="O175" s="43">
        <f t="shared" si="59"/>
        <v>5292062</v>
      </c>
      <c r="P175" s="43">
        <v>43751</v>
      </c>
      <c r="Q175" s="160">
        <f t="shared" si="60"/>
        <v>0.82672878738004207</v>
      </c>
      <c r="R175" s="43">
        <v>0</v>
      </c>
      <c r="S175" s="160">
        <f t="shared" si="61"/>
        <v>0</v>
      </c>
      <c r="T175" s="43">
        <v>0</v>
      </c>
      <c r="U175" s="160">
        <f t="shared" si="62"/>
        <v>0</v>
      </c>
      <c r="V175" s="43">
        <v>20</v>
      </c>
      <c r="W175" s="43">
        <v>48250</v>
      </c>
      <c r="X175" s="43">
        <f t="shared" si="63"/>
        <v>48250</v>
      </c>
      <c r="Y175" s="43">
        <f t="shared" si="64"/>
        <v>0</v>
      </c>
      <c r="Z175" s="43">
        <f t="shared" si="65"/>
        <v>0</v>
      </c>
    </row>
    <row r="176" spans="1:26" x14ac:dyDescent="0.2">
      <c r="A176" s="117">
        <v>19</v>
      </c>
      <c r="B176" s="117" t="s">
        <v>278</v>
      </c>
      <c r="C176" s="51">
        <v>53601</v>
      </c>
      <c r="D176" s="152">
        <f t="shared" si="53"/>
        <v>11.095218381287518</v>
      </c>
      <c r="E176" s="169"/>
      <c r="F176" s="152">
        <f t="shared" si="54"/>
        <v>10.343210866109319</v>
      </c>
      <c r="G176" s="51">
        <v>0</v>
      </c>
      <c r="H176" s="152">
        <f t="shared" si="55"/>
        <v>0</v>
      </c>
      <c r="I176" s="169"/>
      <c r="J176" s="152">
        <f t="shared" si="56"/>
        <v>0</v>
      </c>
      <c r="K176" s="51">
        <v>0</v>
      </c>
      <c r="L176" s="158">
        <f t="shared" si="57"/>
        <v>0</v>
      </c>
      <c r="M176" s="169"/>
      <c r="N176" s="158">
        <f t="shared" si="58"/>
        <v>0</v>
      </c>
      <c r="O176" s="51">
        <f t="shared" si="59"/>
        <v>53601</v>
      </c>
      <c r="P176" s="51">
        <v>0</v>
      </c>
      <c r="Q176" s="158">
        <f t="shared" si="60"/>
        <v>0</v>
      </c>
      <c r="R176" s="51">
        <v>0</v>
      </c>
      <c r="S176" s="158">
        <f t="shared" si="61"/>
        <v>0</v>
      </c>
      <c r="T176" s="51">
        <v>0</v>
      </c>
      <c r="U176" s="158">
        <f t="shared" si="62"/>
        <v>0</v>
      </c>
      <c r="V176" s="51">
        <v>0</v>
      </c>
      <c r="W176" s="51">
        <v>4831</v>
      </c>
      <c r="X176" s="51">
        <f t="shared" si="63"/>
        <v>4831</v>
      </c>
      <c r="Y176" s="51">
        <f t="shared" si="64"/>
        <v>0</v>
      </c>
      <c r="Z176" s="51">
        <f t="shared" si="65"/>
        <v>0</v>
      </c>
    </row>
    <row r="177" spans="1:26" x14ac:dyDescent="0.2">
      <c r="A177" s="114">
        <v>20</v>
      </c>
      <c r="B177" s="114" t="s">
        <v>279</v>
      </c>
      <c r="C177" s="43">
        <v>1132581</v>
      </c>
      <c r="D177" s="151">
        <f t="shared" si="53"/>
        <v>196.93635889410538</v>
      </c>
      <c r="F177" s="151">
        <f t="shared" si="54"/>
        <v>183.58848084332539</v>
      </c>
      <c r="G177" s="43">
        <v>0</v>
      </c>
      <c r="H177" s="151">
        <f t="shared" si="55"/>
        <v>0</v>
      </c>
      <c r="J177" s="151">
        <f t="shared" si="56"/>
        <v>0</v>
      </c>
      <c r="K177" s="43">
        <v>0</v>
      </c>
      <c r="L177" s="160">
        <f t="shared" si="57"/>
        <v>0</v>
      </c>
      <c r="N177" s="160">
        <f t="shared" si="58"/>
        <v>0</v>
      </c>
      <c r="O177" s="43">
        <f t="shared" si="59"/>
        <v>1132581</v>
      </c>
      <c r="P177" s="43">
        <v>30176</v>
      </c>
      <c r="Q177" s="160">
        <f t="shared" si="60"/>
        <v>2.664356898093823</v>
      </c>
      <c r="R177" s="43">
        <v>0</v>
      </c>
      <c r="S177" s="160">
        <f t="shared" si="61"/>
        <v>0</v>
      </c>
      <c r="T177" s="43">
        <v>0</v>
      </c>
      <c r="U177" s="160">
        <f t="shared" si="62"/>
        <v>0</v>
      </c>
      <c r="V177" s="43">
        <v>69515</v>
      </c>
      <c r="W177" s="43">
        <v>5751</v>
      </c>
      <c r="X177" s="43">
        <f t="shared" si="63"/>
        <v>5751</v>
      </c>
      <c r="Y177" s="43">
        <f t="shared" si="64"/>
        <v>0</v>
      </c>
      <c r="Z177" s="43">
        <f t="shared" si="65"/>
        <v>0</v>
      </c>
    </row>
    <row r="178" spans="1:26" x14ac:dyDescent="0.2">
      <c r="A178" s="117">
        <v>21</v>
      </c>
      <c r="B178" s="117" t="s">
        <v>179</v>
      </c>
      <c r="C178" s="51">
        <v>202548</v>
      </c>
      <c r="D178" s="152">
        <f t="shared" si="53"/>
        <v>41.505737704918033</v>
      </c>
      <c r="E178" s="169"/>
      <c r="F178" s="152">
        <f t="shared" si="54"/>
        <v>38.692577512437751</v>
      </c>
      <c r="G178" s="51">
        <v>0</v>
      </c>
      <c r="H178" s="152">
        <f t="shared" si="55"/>
        <v>0</v>
      </c>
      <c r="I178" s="169"/>
      <c r="J178" s="152">
        <f t="shared" si="56"/>
        <v>0</v>
      </c>
      <c r="K178" s="51">
        <v>0</v>
      </c>
      <c r="L178" s="158">
        <f t="shared" si="57"/>
        <v>0</v>
      </c>
      <c r="M178" s="169"/>
      <c r="N178" s="158">
        <f t="shared" si="58"/>
        <v>0</v>
      </c>
      <c r="O178" s="51">
        <f t="shared" si="59"/>
        <v>202548</v>
      </c>
      <c r="P178" s="51">
        <v>0</v>
      </c>
      <c r="Q178" s="158">
        <f t="shared" si="60"/>
        <v>0</v>
      </c>
      <c r="R178" s="51">
        <v>0</v>
      </c>
      <c r="S178" s="158">
        <f t="shared" si="61"/>
        <v>0</v>
      </c>
      <c r="T178" s="51">
        <v>0</v>
      </c>
      <c r="U178" s="158">
        <f t="shared" si="62"/>
        <v>0</v>
      </c>
      <c r="V178" s="51">
        <v>0</v>
      </c>
      <c r="W178" s="51">
        <v>4880</v>
      </c>
      <c r="X178" s="51">
        <f t="shared" si="63"/>
        <v>4880</v>
      </c>
      <c r="Y178" s="51">
        <f t="shared" si="64"/>
        <v>0</v>
      </c>
      <c r="Z178" s="51">
        <f t="shared" si="65"/>
        <v>0</v>
      </c>
    </row>
    <row r="179" spans="1:26" x14ac:dyDescent="0.2">
      <c r="A179" s="114">
        <v>22</v>
      </c>
      <c r="B179" s="114" t="s">
        <v>195</v>
      </c>
      <c r="C179" s="43">
        <v>1552205</v>
      </c>
      <c r="D179" s="151">
        <f t="shared" si="53"/>
        <v>172.75514746800224</v>
      </c>
      <c r="F179" s="151">
        <f t="shared" si="54"/>
        <v>161.04621441980203</v>
      </c>
      <c r="G179" s="43">
        <v>0</v>
      </c>
      <c r="H179" s="151">
        <f t="shared" si="55"/>
        <v>0</v>
      </c>
      <c r="J179" s="151">
        <f t="shared" si="56"/>
        <v>0</v>
      </c>
      <c r="K179" s="43">
        <v>0</v>
      </c>
      <c r="L179" s="160">
        <f t="shared" si="57"/>
        <v>0</v>
      </c>
      <c r="N179" s="160">
        <f t="shared" si="58"/>
        <v>0</v>
      </c>
      <c r="O179" s="43">
        <f t="shared" si="59"/>
        <v>1552205</v>
      </c>
      <c r="P179" s="43">
        <v>70434</v>
      </c>
      <c r="Q179" s="160">
        <f t="shared" si="60"/>
        <v>4.5376738253001374</v>
      </c>
      <c r="R179" s="43">
        <v>28475</v>
      </c>
      <c r="S179" s="160">
        <f t="shared" si="61"/>
        <v>1.8344870683962493</v>
      </c>
      <c r="T179" s="43">
        <v>0</v>
      </c>
      <c r="U179" s="160">
        <f t="shared" si="62"/>
        <v>0</v>
      </c>
      <c r="V179" s="43">
        <v>0</v>
      </c>
      <c r="W179" s="43">
        <v>8985</v>
      </c>
      <c r="X179" s="43">
        <f t="shared" si="63"/>
        <v>8985</v>
      </c>
      <c r="Y179" s="43">
        <f t="shared" si="64"/>
        <v>0</v>
      </c>
      <c r="Z179" s="43">
        <f t="shared" si="65"/>
        <v>0</v>
      </c>
    </row>
    <row r="180" spans="1:26" x14ac:dyDescent="0.2">
      <c r="A180" s="117">
        <v>23</v>
      </c>
      <c r="B180" s="134" t="s">
        <v>280</v>
      </c>
      <c r="C180" s="51">
        <v>1358068</v>
      </c>
      <c r="D180" s="152">
        <f t="shared" si="53"/>
        <v>152.09631537686192</v>
      </c>
      <c r="E180" s="169"/>
      <c r="F180" s="152">
        <f t="shared" si="54"/>
        <v>141.78758883685839</v>
      </c>
      <c r="G180" s="51">
        <v>5909</v>
      </c>
      <c r="H180" s="152">
        <f t="shared" si="55"/>
        <v>0.66177623474073244</v>
      </c>
      <c r="I180" s="169"/>
      <c r="J180" s="152">
        <f t="shared" si="56"/>
        <v>11.059185136277877</v>
      </c>
      <c r="K180" s="51">
        <v>0</v>
      </c>
      <c r="L180" s="158">
        <f t="shared" si="57"/>
        <v>0</v>
      </c>
      <c r="M180" s="169"/>
      <c r="N180" s="158">
        <f t="shared" si="58"/>
        <v>0</v>
      </c>
      <c r="O180" s="51">
        <f t="shared" si="59"/>
        <v>1363977</v>
      </c>
      <c r="P180" s="51">
        <v>0</v>
      </c>
      <c r="Q180" s="158">
        <f t="shared" si="60"/>
        <v>0</v>
      </c>
      <c r="R180" s="51">
        <v>0</v>
      </c>
      <c r="S180" s="158">
        <f t="shared" si="61"/>
        <v>0</v>
      </c>
      <c r="T180" s="51">
        <v>0</v>
      </c>
      <c r="U180" s="158">
        <f t="shared" si="62"/>
        <v>0</v>
      </c>
      <c r="V180" s="51">
        <v>0</v>
      </c>
      <c r="W180" s="51">
        <v>8929</v>
      </c>
      <c r="X180" s="51">
        <f t="shared" si="63"/>
        <v>8929</v>
      </c>
      <c r="Y180" s="51">
        <f t="shared" si="64"/>
        <v>8929</v>
      </c>
      <c r="Z180" s="51">
        <f t="shared" si="65"/>
        <v>0</v>
      </c>
    </row>
    <row r="181" spans="1:26" x14ac:dyDescent="0.2">
      <c r="A181" s="114">
        <v>24</v>
      </c>
      <c r="B181" s="114" t="s">
        <v>281</v>
      </c>
      <c r="C181" s="43">
        <v>0</v>
      </c>
      <c r="D181" s="151">
        <f t="shared" si="53"/>
        <v>0</v>
      </c>
      <c r="F181" s="151">
        <f t="shared" si="54"/>
        <v>0</v>
      </c>
      <c r="G181" s="43">
        <v>0</v>
      </c>
      <c r="H181" s="151">
        <f t="shared" si="55"/>
        <v>0</v>
      </c>
      <c r="J181" s="151">
        <f t="shared" si="56"/>
        <v>0</v>
      </c>
      <c r="K181" s="43">
        <v>0</v>
      </c>
      <c r="L181" s="160">
        <f t="shared" si="57"/>
        <v>0</v>
      </c>
      <c r="N181" s="160">
        <f t="shared" si="58"/>
        <v>0</v>
      </c>
      <c r="O181" s="43">
        <f t="shared" si="59"/>
        <v>0</v>
      </c>
      <c r="P181" s="43">
        <v>0</v>
      </c>
      <c r="Q181" s="160">
        <f t="shared" si="60"/>
        <v>0</v>
      </c>
      <c r="R181" s="43">
        <v>0</v>
      </c>
      <c r="S181" s="160">
        <f t="shared" si="61"/>
        <v>0</v>
      </c>
      <c r="T181" s="43">
        <v>0</v>
      </c>
      <c r="U181" s="160">
        <f t="shared" si="62"/>
        <v>0</v>
      </c>
      <c r="V181" s="43">
        <v>0</v>
      </c>
      <c r="W181" s="43">
        <v>0</v>
      </c>
      <c r="X181" s="43">
        <f t="shared" si="63"/>
        <v>0</v>
      </c>
      <c r="Y181" s="43">
        <f t="shared" si="64"/>
        <v>0</v>
      </c>
      <c r="Z181" s="43">
        <f t="shared" si="65"/>
        <v>0</v>
      </c>
    </row>
    <row r="182" spans="1:26" x14ac:dyDescent="0.2">
      <c r="A182" s="117">
        <v>25</v>
      </c>
      <c r="B182" s="117" t="s">
        <v>282</v>
      </c>
      <c r="C182" s="51">
        <v>1932412</v>
      </c>
      <c r="D182" s="152">
        <f t="shared" si="53"/>
        <v>394.12849275953499</v>
      </c>
      <c r="E182" s="169"/>
      <c r="F182" s="152">
        <f t="shared" si="54"/>
        <v>367.41540083870399</v>
      </c>
      <c r="G182" s="51">
        <v>0</v>
      </c>
      <c r="H182" s="152">
        <f t="shared" si="55"/>
        <v>0</v>
      </c>
      <c r="I182" s="169"/>
      <c r="J182" s="152">
        <f t="shared" si="56"/>
        <v>0</v>
      </c>
      <c r="K182" s="51">
        <v>0</v>
      </c>
      <c r="L182" s="158">
        <f t="shared" si="57"/>
        <v>0</v>
      </c>
      <c r="M182" s="169"/>
      <c r="N182" s="158">
        <f t="shared" si="58"/>
        <v>0</v>
      </c>
      <c r="O182" s="51">
        <f t="shared" si="59"/>
        <v>1932412</v>
      </c>
      <c r="P182" s="51">
        <v>0</v>
      </c>
      <c r="Q182" s="158">
        <f t="shared" si="60"/>
        <v>0</v>
      </c>
      <c r="R182" s="51">
        <v>0</v>
      </c>
      <c r="S182" s="158">
        <f t="shared" si="61"/>
        <v>0</v>
      </c>
      <c r="T182" s="51">
        <v>384</v>
      </c>
      <c r="U182" s="158">
        <f t="shared" si="62"/>
        <v>1.9871538781584881E-2</v>
      </c>
      <c r="V182" s="51">
        <v>0</v>
      </c>
      <c r="W182" s="51">
        <v>4903</v>
      </c>
      <c r="X182" s="51">
        <f t="shared" si="63"/>
        <v>4903</v>
      </c>
      <c r="Y182" s="51">
        <f t="shared" si="64"/>
        <v>0</v>
      </c>
      <c r="Z182" s="51">
        <f t="shared" si="65"/>
        <v>0</v>
      </c>
    </row>
    <row r="183" spans="1:26" x14ac:dyDescent="0.2">
      <c r="A183" s="114">
        <v>26</v>
      </c>
      <c r="B183" s="114" t="s">
        <v>283</v>
      </c>
      <c r="C183" s="43">
        <v>624311</v>
      </c>
      <c r="D183" s="151">
        <f t="shared" si="53"/>
        <v>73.16430329309739</v>
      </c>
      <c r="F183" s="151">
        <f t="shared" si="54"/>
        <v>68.205400815613956</v>
      </c>
      <c r="G183" s="43">
        <v>0</v>
      </c>
      <c r="H183" s="151">
        <f t="shared" si="55"/>
        <v>0</v>
      </c>
      <c r="J183" s="151">
        <f t="shared" si="56"/>
        <v>0</v>
      </c>
      <c r="K183" s="43">
        <v>0</v>
      </c>
      <c r="L183" s="160">
        <f t="shared" si="57"/>
        <v>0</v>
      </c>
      <c r="N183" s="160">
        <f t="shared" si="58"/>
        <v>0</v>
      </c>
      <c r="O183" s="43">
        <f t="shared" si="59"/>
        <v>624311</v>
      </c>
      <c r="P183" s="43">
        <v>0</v>
      </c>
      <c r="Q183" s="160">
        <f t="shared" si="60"/>
        <v>0</v>
      </c>
      <c r="R183" s="43">
        <v>0</v>
      </c>
      <c r="S183" s="160">
        <f t="shared" si="61"/>
        <v>0</v>
      </c>
      <c r="T183" s="43">
        <v>0</v>
      </c>
      <c r="U183" s="160">
        <f t="shared" si="62"/>
        <v>0</v>
      </c>
      <c r="V183" s="43">
        <v>0</v>
      </c>
      <c r="W183" s="43">
        <v>8533</v>
      </c>
      <c r="X183" s="43">
        <f t="shared" si="63"/>
        <v>8533</v>
      </c>
      <c r="Y183" s="43">
        <f t="shared" si="64"/>
        <v>0</v>
      </c>
      <c r="Z183" s="43">
        <f t="shared" si="65"/>
        <v>0</v>
      </c>
    </row>
    <row r="184" spans="1:26" x14ac:dyDescent="0.2">
      <c r="A184" s="117">
        <v>27</v>
      </c>
      <c r="B184" s="117" t="s">
        <v>284</v>
      </c>
      <c r="C184" s="51">
        <v>764564</v>
      </c>
      <c r="D184" s="152">
        <f t="shared" si="53"/>
        <v>95.978408234998739</v>
      </c>
      <c r="E184" s="169"/>
      <c r="F184" s="152">
        <f t="shared" si="54"/>
        <v>89.473219981175049</v>
      </c>
      <c r="G184" s="51">
        <v>0</v>
      </c>
      <c r="H184" s="152">
        <f t="shared" si="55"/>
        <v>0</v>
      </c>
      <c r="I184" s="169"/>
      <c r="J184" s="152">
        <f t="shared" si="56"/>
        <v>0</v>
      </c>
      <c r="K184" s="51">
        <v>0</v>
      </c>
      <c r="L184" s="158">
        <f t="shared" si="57"/>
        <v>0</v>
      </c>
      <c r="M184" s="169"/>
      <c r="N184" s="158">
        <f t="shared" si="58"/>
        <v>0</v>
      </c>
      <c r="O184" s="51">
        <f t="shared" si="59"/>
        <v>764564</v>
      </c>
      <c r="P184" s="51">
        <v>0</v>
      </c>
      <c r="Q184" s="158">
        <f t="shared" si="60"/>
        <v>0</v>
      </c>
      <c r="R184" s="51">
        <v>2277379</v>
      </c>
      <c r="S184" s="158">
        <f t="shared" si="61"/>
        <v>297.86636566722996</v>
      </c>
      <c r="T184" s="51">
        <v>0</v>
      </c>
      <c r="U184" s="158">
        <f t="shared" si="62"/>
        <v>0</v>
      </c>
      <c r="V184" s="51">
        <v>259792</v>
      </c>
      <c r="W184" s="51">
        <v>7966</v>
      </c>
      <c r="X184" s="51">
        <f t="shared" si="63"/>
        <v>7966</v>
      </c>
      <c r="Y184" s="51">
        <f t="shared" si="64"/>
        <v>0</v>
      </c>
      <c r="Z184" s="51">
        <f t="shared" si="65"/>
        <v>0</v>
      </c>
    </row>
    <row r="185" spans="1:26" x14ac:dyDescent="0.2">
      <c r="A185" s="114">
        <v>28</v>
      </c>
      <c r="B185" s="114" t="s">
        <v>285</v>
      </c>
      <c r="C185" s="43">
        <v>302950</v>
      </c>
      <c r="D185" s="151">
        <f t="shared" si="53"/>
        <v>64.594882729211093</v>
      </c>
      <c r="F185" s="151">
        <f t="shared" si="54"/>
        <v>60.216795197707782</v>
      </c>
      <c r="G185" s="43">
        <v>0</v>
      </c>
      <c r="H185" s="151">
        <f t="shared" si="55"/>
        <v>0</v>
      </c>
      <c r="J185" s="151">
        <f t="shared" si="56"/>
        <v>0</v>
      </c>
      <c r="K185" s="43">
        <v>0</v>
      </c>
      <c r="L185" s="160">
        <f t="shared" si="57"/>
        <v>0</v>
      </c>
      <c r="N185" s="160">
        <f t="shared" si="58"/>
        <v>0</v>
      </c>
      <c r="O185" s="43">
        <f t="shared" si="59"/>
        <v>302950</v>
      </c>
      <c r="P185" s="43">
        <v>32976</v>
      </c>
      <c r="Q185" s="160">
        <f t="shared" si="60"/>
        <v>10.884964515596634</v>
      </c>
      <c r="R185" s="43">
        <v>0</v>
      </c>
      <c r="S185" s="160">
        <f t="shared" si="61"/>
        <v>0</v>
      </c>
      <c r="T185" s="43">
        <v>0</v>
      </c>
      <c r="U185" s="160">
        <f t="shared" si="62"/>
        <v>0</v>
      </c>
      <c r="V185" s="43">
        <v>0</v>
      </c>
      <c r="W185" s="43">
        <v>4690</v>
      </c>
      <c r="X185" s="43">
        <f t="shared" si="63"/>
        <v>4690</v>
      </c>
      <c r="Y185" s="43">
        <f t="shared" si="64"/>
        <v>0</v>
      </c>
      <c r="Z185" s="43">
        <f t="shared" si="65"/>
        <v>0</v>
      </c>
    </row>
    <row r="186" spans="1:26" x14ac:dyDescent="0.2">
      <c r="A186" s="117">
        <v>29</v>
      </c>
      <c r="B186" s="117" t="s">
        <v>286</v>
      </c>
      <c r="C186" s="51">
        <v>339944</v>
      </c>
      <c r="D186" s="152">
        <f t="shared" si="53"/>
        <v>47.994352675420018</v>
      </c>
      <c r="E186" s="169"/>
      <c r="F186" s="152">
        <f t="shared" si="54"/>
        <v>44.741409591496641</v>
      </c>
      <c r="G186" s="51">
        <v>0</v>
      </c>
      <c r="H186" s="152">
        <f t="shared" si="55"/>
        <v>0</v>
      </c>
      <c r="I186" s="169"/>
      <c r="J186" s="152">
        <f t="shared" si="56"/>
        <v>0</v>
      </c>
      <c r="K186" s="51">
        <v>0</v>
      </c>
      <c r="L186" s="158">
        <f t="shared" si="57"/>
        <v>0</v>
      </c>
      <c r="M186" s="169"/>
      <c r="N186" s="158">
        <f t="shared" si="58"/>
        <v>0</v>
      </c>
      <c r="O186" s="51">
        <f t="shared" si="59"/>
        <v>339944</v>
      </c>
      <c r="P186" s="51">
        <v>0</v>
      </c>
      <c r="Q186" s="158">
        <f t="shared" si="60"/>
        <v>0</v>
      </c>
      <c r="R186" s="51">
        <v>0</v>
      </c>
      <c r="S186" s="158">
        <f t="shared" si="61"/>
        <v>0</v>
      </c>
      <c r="T186" s="51">
        <v>0</v>
      </c>
      <c r="U186" s="158">
        <f t="shared" si="62"/>
        <v>0</v>
      </c>
      <c r="V186" s="51">
        <v>47270</v>
      </c>
      <c r="W186" s="51">
        <v>7083</v>
      </c>
      <c r="X186" s="51">
        <f t="shared" si="63"/>
        <v>7083</v>
      </c>
      <c r="Y186" s="51">
        <f t="shared" si="64"/>
        <v>0</v>
      </c>
      <c r="Z186" s="51">
        <f t="shared" si="65"/>
        <v>0</v>
      </c>
    </row>
    <row r="187" spans="1:26" x14ac:dyDescent="0.2">
      <c r="A187" s="114">
        <v>30</v>
      </c>
      <c r="B187" s="114" t="s">
        <v>223</v>
      </c>
      <c r="C187" s="43">
        <v>604439</v>
      </c>
      <c r="D187" s="151">
        <f t="shared" si="53"/>
        <v>134.73896567097637</v>
      </c>
      <c r="F187" s="151">
        <f t="shared" si="54"/>
        <v>125.60667901469932</v>
      </c>
      <c r="G187" s="43">
        <v>0</v>
      </c>
      <c r="H187" s="151">
        <f t="shared" si="55"/>
        <v>0</v>
      </c>
      <c r="J187" s="151">
        <f t="shared" si="56"/>
        <v>0</v>
      </c>
      <c r="K187" s="43">
        <v>0</v>
      </c>
      <c r="L187" s="160">
        <f t="shared" si="57"/>
        <v>0</v>
      </c>
      <c r="N187" s="160">
        <f t="shared" si="58"/>
        <v>0</v>
      </c>
      <c r="O187" s="43">
        <f t="shared" si="59"/>
        <v>604439</v>
      </c>
      <c r="P187" s="43">
        <v>0</v>
      </c>
      <c r="Q187" s="160">
        <f t="shared" si="60"/>
        <v>0</v>
      </c>
      <c r="R187" s="43">
        <v>0</v>
      </c>
      <c r="S187" s="160">
        <f t="shared" si="61"/>
        <v>0</v>
      </c>
      <c r="T187" s="43">
        <v>0</v>
      </c>
      <c r="U187" s="160">
        <f t="shared" ref="U187:U194" si="66">IF($O187&gt;0,T187/$O187*100,0)</f>
        <v>0</v>
      </c>
      <c r="V187" s="43">
        <v>0</v>
      </c>
      <c r="W187" s="43">
        <v>4486</v>
      </c>
      <c r="X187" s="43">
        <f t="shared" si="63"/>
        <v>4486</v>
      </c>
      <c r="Y187" s="43">
        <f t="shared" si="64"/>
        <v>0</v>
      </c>
      <c r="Z187" s="43">
        <f t="shared" si="65"/>
        <v>0</v>
      </c>
    </row>
    <row r="188" spans="1:26" x14ac:dyDescent="0.2">
      <c r="A188" s="117">
        <v>31</v>
      </c>
      <c r="B188" s="117" t="s">
        <v>287</v>
      </c>
      <c r="C188" s="51">
        <v>1671956</v>
      </c>
      <c r="D188" s="152">
        <f t="shared" si="53"/>
        <v>101.49675226127603</v>
      </c>
      <c r="E188" s="169"/>
      <c r="F188" s="152">
        <f t="shared" si="54"/>
        <v>94.617543773105439</v>
      </c>
      <c r="G188" s="51">
        <v>0</v>
      </c>
      <c r="H188" s="152">
        <f t="shared" si="55"/>
        <v>0</v>
      </c>
      <c r="I188" s="169"/>
      <c r="J188" s="152">
        <f t="shared" si="56"/>
        <v>0</v>
      </c>
      <c r="K188" s="51">
        <v>0</v>
      </c>
      <c r="L188" s="158">
        <f t="shared" si="57"/>
        <v>0</v>
      </c>
      <c r="M188" s="169"/>
      <c r="N188" s="158">
        <f t="shared" si="58"/>
        <v>0</v>
      </c>
      <c r="O188" s="51">
        <f t="shared" si="59"/>
        <v>1671956</v>
      </c>
      <c r="P188" s="51">
        <v>0</v>
      </c>
      <c r="Q188" s="158">
        <f t="shared" si="60"/>
        <v>0</v>
      </c>
      <c r="R188" s="51">
        <v>200000</v>
      </c>
      <c r="S188" s="158">
        <f t="shared" si="61"/>
        <v>11.962037278492975</v>
      </c>
      <c r="T188" s="51">
        <v>0</v>
      </c>
      <c r="U188" s="158">
        <f t="shared" si="66"/>
        <v>0</v>
      </c>
      <c r="V188" s="51">
        <v>0</v>
      </c>
      <c r="W188" s="51">
        <v>16473</v>
      </c>
      <c r="X188" s="51">
        <f t="shared" si="63"/>
        <v>16473</v>
      </c>
      <c r="Y188" s="51">
        <f t="shared" si="64"/>
        <v>0</v>
      </c>
      <c r="Z188" s="51">
        <f t="shared" si="65"/>
        <v>0</v>
      </c>
    </row>
    <row r="189" spans="1:26" x14ac:dyDescent="0.2">
      <c r="A189" s="114">
        <v>32</v>
      </c>
      <c r="B189" s="114" t="s">
        <v>288</v>
      </c>
      <c r="C189" s="43">
        <v>0</v>
      </c>
      <c r="D189" s="151">
        <f t="shared" si="53"/>
        <v>0</v>
      </c>
      <c r="F189" s="151">
        <f t="shared" si="54"/>
        <v>0</v>
      </c>
      <c r="G189" s="43">
        <v>0</v>
      </c>
      <c r="H189" s="151">
        <f t="shared" si="55"/>
        <v>0</v>
      </c>
      <c r="J189" s="151">
        <f t="shared" si="56"/>
        <v>0</v>
      </c>
      <c r="K189" s="43">
        <v>0</v>
      </c>
      <c r="L189" s="160">
        <f t="shared" si="57"/>
        <v>0</v>
      </c>
      <c r="N189" s="160">
        <f t="shared" si="58"/>
        <v>0</v>
      </c>
      <c r="O189" s="43">
        <f t="shared" si="59"/>
        <v>0</v>
      </c>
      <c r="P189" s="43">
        <v>0</v>
      </c>
      <c r="Q189" s="160">
        <f t="shared" si="60"/>
        <v>0</v>
      </c>
      <c r="R189" s="43">
        <v>0</v>
      </c>
      <c r="S189" s="160">
        <f t="shared" si="61"/>
        <v>0</v>
      </c>
      <c r="T189" s="43">
        <v>0</v>
      </c>
      <c r="U189" s="160">
        <f t="shared" si="66"/>
        <v>0</v>
      </c>
      <c r="V189" s="43">
        <v>0</v>
      </c>
      <c r="W189" s="43">
        <v>0</v>
      </c>
      <c r="X189" s="43">
        <f t="shared" si="63"/>
        <v>0</v>
      </c>
      <c r="Y189" s="43">
        <f t="shared" si="64"/>
        <v>0</v>
      </c>
      <c r="Z189" s="43">
        <f t="shared" si="65"/>
        <v>0</v>
      </c>
    </row>
    <row r="190" spans="1:26" x14ac:dyDescent="0.2">
      <c r="A190" s="117">
        <v>33</v>
      </c>
      <c r="B190" s="117" t="s">
        <v>289</v>
      </c>
      <c r="C190" s="51">
        <v>616632</v>
      </c>
      <c r="D190" s="152">
        <f t="shared" si="53"/>
        <v>61.31371184249776</v>
      </c>
      <c r="E190" s="169"/>
      <c r="F190" s="152">
        <f t="shared" si="54"/>
        <v>57.158014270398382</v>
      </c>
      <c r="G190" s="51">
        <v>0</v>
      </c>
      <c r="H190" s="152">
        <f t="shared" si="55"/>
        <v>0</v>
      </c>
      <c r="I190" s="169"/>
      <c r="J190" s="152">
        <f t="shared" si="56"/>
        <v>0</v>
      </c>
      <c r="K190" s="51">
        <v>0</v>
      </c>
      <c r="L190" s="158">
        <f t="shared" si="57"/>
        <v>0</v>
      </c>
      <c r="M190" s="169"/>
      <c r="N190" s="158">
        <f t="shared" si="58"/>
        <v>0</v>
      </c>
      <c r="O190" s="51">
        <f t="shared" si="59"/>
        <v>616632</v>
      </c>
      <c r="P190" s="51">
        <v>0</v>
      </c>
      <c r="Q190" s="158">
        <f t="shared" si="60"/>
        <v>0</v>
      </c>
      <c r="R190" s="51">
        <v>0</v>
      </c>
      <c r="S190" s="158">
        <f t="shared" si="61"/>
        <v>0</v>
      </c>
      <c r="T190" s="51">
        <v>0</v>
      </c>
      <c r="U190" s="158">
        <f t="shared" si="66"/>
        <v>0</v>
      </c>
      <c r="V190" s="51">
        <v>0</v>
      </c>
      <c r="W190" s="51">
        <v>10057</v>
      </c>
      <c r="X190" s="51">
        <f t="shared" si="63"/>
        <v>10057</v>
      </c>
      <c r="Y190" s="51">
        <f t="shared" si="64"/>
        <v>0</v>
      </c>
      <c r="Z190" s="51">
        <f t="shared" si="65"/>
        <v>0</v>
      </c>
    </row>
    <row r="191" spans="1:26" x14ac:dyDescent="0.2">
      <c r="A191" s="114">
        <v>34</v>
      </c>
      <c r="B191" s="114" t="s">
        <v>290</v>
      </c>
      <c r="C191" s="43">
        <v>431042</v>
      </c>
      <c r="D191" s="151">
        <f t="shared" si="53"/>
        <v>126.25717633274751</v>
      </c>
      <c r="F191" s="151">
        <f t="shared" si="54"/>
        <v>117.69976518638057</v>
      </c>
      <c r="G191" s="43">
        <v>0</v>
      </c>
      <c r="H191" s="151">
        <f t="shared" si="55"/>
        <v>0</v>
      </c>
      <c r="J191" s="151">
        <f t="shared" si="56"/>
        <v>0</v>
      </c>
      <c r="K191" s="43">
        <v>0</v>
      </c>
      <c r="L191" s="160">
        <f t="shared" si="57"/>
        <v>0</v>
      </c>
      <c r="N191" s="160">
        <f t="shared" si="58"/>
        <v>0</v>
      </c>
      <c r="O191" s="43">
        <f t="shared" si="59"/>
        <v>431042</v>
      </c>
      <c r="P191" s="43">
        <v>0</v>
      </c>
      <c r="Q191" s="160">
        <f t="shared" si="60"/>
        <v>0</v>
      </c>
      <c r="R191" s="43">
        <v>0</v>
      </c>
      <c r="S191" s="160">
        <f t="shared" si="61"/>
        <v>0</v>
      </c>
      <c r="T191" s="43">
        <v>0</v>
      </c>
      <c r="U191" s="160">
        <f t="shared" si="66"/>
        <v>0</v>
      </c>
      <c r="V191" s="43">
        <v>0</v>
      </c>
      <c r="W191" s="43">
        <v>3414</v>
      </c>
      <c r="X191" s="43">
        <f t="shared" si="63"/>
        <v>3414</v>
      </c>
      <c r="Y191" s="43">
        <f t="shared" si="64"/>
        <v>0</v>
      </c>
      <c r="Z191" s="43">
        <f t="shared" si="65"/>
        <v>0</v>
      </c>
    </row>
    <row r="192" spans="1:26" x14ac:dyDescent="0.2">
      <c r="A192" s="117">
        <v>35</v>
      </c>
      <c r="B192" s="117" t="s">
        <v>231</v>
      </c>
      <c r="C192" s="51">
        <v>114432</v>
      </c>
      <c r="D192" s="152">
        <f t="shared" si="53"/>
        <v>38.516324469875464</v>
      </c>
      <c r="E192" s="169"/>
      <c r="F192" s="152">
        <f t="shared" si="54"/>
        <v>35.905779597028427</v>
      </c>
      <c r="G192" s="51">
        <v>0</v>
      </c>
      <c r="H192" s="152">
        <f t="shared" si="55"/>
        <v>0</v>
      </c>
      <c r="I192" s="169"/>
      <c r="J192" s="152">
        <f t="shared" si="56"/>
        <v>0</v>
      </c>
      <c r="K192" s="51">
        <v>0</v>
      </c>
      <c r="L192" s="158">
        <f t="shared" si="57"/>
        <v>0</v>
      </c>
      <c r="M192" s="169"/>
      <c r="N192" s="158">
        <f t="shared" si="58"/>
        <v>0</v>
      </c>
      <c r="O192" s="51">
        <f t="shared" si="59"/>
        <v>114432</v>
      </c>
      <c r="P192" s="51">
        <v>0</v>
      </c>
      <c r="Q192" s="158">
        <f t="shared" si="60"/>
        <v>0</v>
      </c>
      <c r="R192" s="51">
        <v>59723</v>
      </c>
      <c r="S192" s="158">
        <f t="shared" si="61"/>
        <v>52.190820749440711</v>
      </c>
      <c r="T192" s="51">
        <v>0</v>
      </c>
      <c r="U192" s="158">
        <f>IF($O192&gt;0,T192/$O192*100,0)</f>
        <v>0</v>
      </c>
      <c r="V192" s="51">
        <v>0</v>
      </c>
      <c r="W192" s="51">
        <v>2971</v>
      </c>
      <c r="X192" s="51">
        <f t="shared" si="63"/>
        <v>2971</v>
      </c>
      <c r="Y192" s="51">
        <f t="shared" si="64"/>
        <v>0</v>
      </c>
      <c r="Z192" s="51">
        <f t="shared" si="65"/>
        <v>0</v>
      </c>
    </row>
    <row r="193" spans="1:26" x14ac:dyDescent="0.2">
      <c r="A193" s="114">
        <v>36</v>
      </c>
      <c r="B193" s="114" t="s">
        <v>291</v>
      </c>
      <c r="C193" s="43">
        <v>462301</v>
      </c>
      <c r="D193" s="151">
        <f t="shared" si="53"/>
        <v>79.610986740141215</v>
      </c>
      <c r="F193" s="151">
        <f t="shared" si="54"/>
        <v>74.215143390152917</v>
      </c>
      <c r="G193" s="43">
        <v>4670</v>
      </c>
      <c r="H193" s="151">
        <f t="shared" si="55"/>
        <v>0.80420182538315821</v>
      </c>
      <c r="J193" s="151">
        <f t="shared" si="56"/>
        <v>13.439311366823766</v>
      </c>
      <c r="K193" s="43">
        <v>0</v>
      </c>
      <c r="L193" s="160">
        <f t="shared" si="57"/>
        <v>0</v>
      </c>
      <c r="N193" s="160">
        <f t="shared" si="58"/>
        <v>0</v>
      </c>
      <c r="O193" s="43">
        <f t="shared" si="59"/>
        <v>466971</v>
      </c>
      <c r="P193" s="43">
        <v>2894</v>
      </c>
      <c r="Q193" s="160">
        <f t="shared" si="60"/>
        <v>0.61973869897702427</v>
      </c>
      <c r="R193" s="43">
        <v>0</v>
      </c>
      <c r="S193" s="160">
        <f t="shared" si="61"/>
        <v>0</v>
      </c>
      <c r="T193" s="43">
        <v>0</v>
      </c>
      <c r="U193" s="160">
        <f>IF($O193&gt;0,T193/$O193*100,0)</f>
        <v>0</v>
      </c>
      <c r="V193" s="43">
        <v>26448</v>
      </c>
      <c r="W193" s="43">
        <v>5807</v>
      </c>
      <c r="X193" s="43">
        <f t="shared" si="63"/>
        <v>5807</v>
      </c>
      <c r="Y193" s="43">
        <f t="shared" si="64"/>
        <v>5807</v>
      </c>
      <c r="Z193" s="43">
        <f t="shared" si="65"/>
        <v>0</v>
      </c>
    </row>
    <row r="194" spans="1:26" x14ac:dyDescent="0.2">
      <c r="A194" s="117">
        <v>37</v>
      </c>
      <c r="B194" s="117" t="s">
        <v>292</v>
      </c>
      <c r="C194" s="111">
        <v>2006161</v>
      </c>
      <c r="D194" s="152">
        <f t="shared" si="53"/>
        <v>242.729703569268</v>
      </c>
      <c r="E194" s="169"/>
      <c r="F194" s="152">
        <f t="shared" si="54"/>
        <v>226.27806152237352</v>
      </c>
      <c r="G194" s="111">
        <v>0</v>
      </c>
      <c r="H194" s="152">
        <f t="shared" si="55"/>
        <v>0</v>
      </c>
      <c r="I194" s="169"/>
      <c r="J194" s="152">
        <f t="shared" si="56"/>
        <v>0</v>
      </c>
      <c r="K194" s="111">
        <v>0</v>
      </c>
      <c r="L194" s="158">
        <f t="shared" si="57"/>
        <v>0</v>
      </c>
      <c r="M194" s="169"/>
      <c r="N194" s="158">
        <f t="shared" si="58"/>
        <v>0</v>
      </c>
      <c r="O194" s="111">
        <f t="shared" si="59"/>
        <v>2006161</v>
      </c>
      <c r="P194" s="111">
        <v>71068</v>
      </c>
      <c r="Q194" s="158">
        <f t="shared" si="60"/>
        <v>3.5424873676639117</v>
      </c>
      <c r="R194" s="111">
        <v>66000</v>
      </c>
      <c r="S194" s="158">
        <f t="shared" si="61"/>
        <v>3.2898655691143435</v>
      </c>
      <c r="T194" s="111">
        <v>0</v>
      </c>
      <c r="U194" s="158">
        <f t="shared" si="66"/>
        <v>0</v>
      </c>
      <c r="V194" s="111">
        <v>2727</v>
      </c>
      <c r="W194" s="111">
        <v>8265</v>
      </c>
      <c r="X194" s="111">
        <f t="shared" si="63"/>
        <v>8265</v>
      </c>
      <c r="Y194" s="111">
        <f t="shared" si="64"/>
        <v>0</v>
      </c>
      <c r="Z194" s="111">
        <f t="shared" si="65"/>
        <v>0</v>
      </c>
    </row>
    <row r="195" spans="1:26" ht="13.5" thickBot="1" x14ac:dyDescent="0.25">
      <c r="A195" s="125">
        <f>A194</f>
        <v>37</v>
      </c>
      <c r="B195" s="135" t="s">
        <v>255</v>
      </c>
      <c r="C195" s="161">
        <f>SUM(C158:C194)</f>
        <v>38002735</v>
      </c>
      <c r="D195" s="162">
        <f>IF(ISNONTEXT(E$195),C195/$W195,C195/X195)</f>
        <v>107.27054224179298</v>
      </c>
      <c r="E195" s="172"/>
      <c r="F195" s="163">
        <f t="shared" si="54"/>
        <v>100</v>
      </c>
      <c r="G195" s="161">
        <f>SUM(G158:G194)</f>
        <v>142059</v>
      </c>
      <c r="H195" s="162">
        <f>IF(G195=0,0,IF(ISNONTEXT(I$195),G195/$W195,G195/$Y195))</f>
        <v>5.9839511373209771</v>
      </c>
      <c r="I195" s="172" t="s">
        <v>352</v>
      </c>
      <c r="J195" s="163">
        <f t="shared" si="56"/>
        <v>100</v>
      </c>
      <c r="K195" s="161">
        <f>SUM(K158:K194)</f>
        <v>0</v>
      </c>
      <c r="L195" s="162">
        <f>IF(K195=0,0,IF(ISNONTEXT($M195),K195/$W195,K195/$Z195))</f>
        <v>0</v>
      </c>
      <c r="M195" s="172" t="s">
        <v>352</v>
      </c>
      <c r="N195" s="163">
        <f t="shared" si="58"/>
        <v>0</v>
      </c>
      <c r="O195" s="161">
        <f>SUM(O158:O194)</f>
        <v>38144794</v>
      </c>
      <c r="P195" s="161">
        <f>SUM(P158:P194)</f>
        <v>503441</v>
      </c>
      <c r="Q195" s="163">
        <f t="shared" si="60"/>
        <v>1.3198157525768786</v>
      </c>
      <c r="R195" s="161">
        <f>SUM(R158:R194)</f>
        <v>4590851</v>
      </c>
      <c r="S195" s="163">
        <f t="shared" si="61"/>
        <v>12.03532780908451</v>
      </c>
      <c r="T195" s="161">
        <f>SUM(T158:T194)</f>
        <v>965372</v>
      </c>
      <c r="U195" s="163">
        <f>IF($O195&gt;0,T195/$O195*100,0)</f>
        <v>2.530809315682764</v>
      </c>
      <c r="V195" s="161">
        <f>SUM(V158:V194)</f>
        <v>759060</v>
      </c>
      <c r="W195" s="164">
        <f>SUM(W158:W194)</f>
        <v>354270</v>
      </c>
      <c r="X195" s="164">
        <f>SUM(X158:X194)</f>
        <v>354270</v>
      </c>
      <c r="Y195" s="164">
        <f>SUM(Y158:Y194)</f>
        <v>23740</v>
      </c>
      <c r="Z195" s="164">
        <f>SUM(Z158:Z194)</f>
        <v>0</v>
      </c>
    </row>
    <row r="196" spans="1:26" x14ac:dyDescent="0.2">
      <c r="H196" s="97"/>
      <c r="L196" s="97"/>
      <c r="Q196" s="98"/>
      <c r="S196" s="98"/>
      <c r="U196" s="98"/>
    </row>
    <row r="197" spans="1:26" s="83" customFormat="1" ht="13.5" thickBot="1" x14ac:dyDescent="0.25">
      <c r="A197" s="208">
        <f>(A45+A149+A195)</f>
        <v>170</v>
      </c>
      <c r="B197" s="209" t="s">
        <v>293</v>
      </c>
      <c r="C197" s="210">
        <f>(C45+C149+C195)</f>
        <v>1608137165</v>
      </c>
      <c r="D197" s="211">
        <f>IF(ISNONTEXT(E$197),C197/$W197,C197/X197)</f>
        <v>186.36913714509151</v>
      </c>
      <c r="E197" s="228"/>
      <c r="F197" s="213"/>
      <c r="G197" s="210">
        <f>(G45+G149+G195)</f>
        <v>44152555</v>
      </c>
      <c r="H197" s="211">
        <f>IF(G197=0,0,IF(ISNONTEXT(I$197),G197/$W197,G197/$Y197))</f>
        <v>8.3733003326179301</v>
      </c>
      <c r="I197" s="220" t="s">
        <v>352</v>
      </c>
      <c r="J197" s="213"/>
      <c r="K197" s="210">
        <f>(K45+K149+K195)</f>
        <v>13016525</v>
      </c>
      <c r="L197" s="211">
        <f>IF(K197=0,0,IF(ISNONTEXT(M$197),K197/$W197,K197/Z197))</f>
        <v>2.1953486324656297</v>
      </c>
      <c r="M197" s="220" t="s">
        <v>352</v>
      </c>
      <c r="N197" s="213"/>
      <c r="O197" s="210">
        <f>(O45+O149+O195)</f>
        <v>1665306245</v>
      </c>
      <c r="P197" s="210">
        <f>(P45+P149+P195)</f>
        <v>172171675</v>
      </c>
      <c r="Q197" s="213">
        <f>IF($O197&gt;0,P197/$O197*100,0)</f>
        <v>10.338739527155258</v>
      </c>
      <c r="R197" s="210">
        <f>(R45+R149+R195)</f>
        <v>59970494</v>
      </c>
      <c r="S197" s="213">
        <f>IF($O197&gt;0,R197/$O197*100,0)</f>
        <v>3.6011691050855332</v>
      </c>
      <c r="T197" s="210">
        <f>(T45+T149+T195)</f>
        <v>313990665</v>
      </c>
      <c r="U197" s="213">
        <f>IF($O197&gt;0,T197/$O197*100,0)</f>
        <v>18.85483021172481</v>
      </c>
      <c r="V197" s="210">
        <f>(V45+V149+V195)</f>
        <v>210742459</v>
      </c>
      <c r="W197" s="100">
        <f>(W45+W149+W195)</f>
        <v>8628774</v>
      </c>
      <c r="X197" s="100">
        <f>(X45+X149+X195)</f>
        <v>8628774</v>
      </c>
      <c r="Y197" s="100">
        <f>(Y45+Y149+Y195)</f>
        <v>5273017</v>
      </c>
      <c r="Z197" s="100">
        <f>(Z45+Z149+Z195)</f>
        <v>5929138</v>
      </c>
    </row>
    <row r="198" spans="1:26" ht="13.5" thickTop="1" x14ac:dyDescent="0.2">
      <c r="B198" s="75"/>
      <c r="C198" s="96"/>
      <c r="D198" s="98"/>
      <c r="G198" s="96"/>
      <c r="H198" s="98"/>
      <c r="K198" s="96"/>
      <c r="L198" s="98"/>
      <c r="O198" s="96"/>
      <c r="P198" s="96"/>
      <c r="Q198" s="98"/>
      <c r="R198" s="96"/>
      <c r="S198" s="98"/>
      <c r="T198" s="96"/>
      <c r="U198" s="98"/>
      <c r="V198" s="96"/>
      <c r="W198" s="96"/>
      <c r="X198" s="96"/>
      <c r="Y198" s="96"/>
      <c r="Z198" s="96"/>
    </row>
    <row r="199" spans="1:26" ht="13.5" thickBot="1" x14ac:dyDescent="0.25">
      <c r="B199" s="75"/>
      <c r="C199" s="96"/>
      <c r="D199" s="98"/>
      <c r="G199" s="96"/>
      <c r="H199" s="98"/>
      <c r="K199" s="96"/>
      <c r="L199" s="98"/>
      <c r="O199" s="96"/>
      <c r="P199" s="96"/>
      <c r="Q199" s="98"/>
      <c r="R199" s="96"/>
      <c r="S199" s="98"/>
      <c r="T199" s="96"/>
      <c r="U199" s="98"/>
      <c r="V199" s="96"/>
      <c r="W199" s="96"/>
      <c r="X199" s="96"/>
      <c r="Y199" s="96"/>
      <c r="Z199" s="96"/>
    </row>
    <row r="200" spans="1:26" x14ac:dyDescent="0.2">
      <c r="A200" s="223" t="s">
        <v>501</v>
      </c>
      <c r="B200" s="335"/>
      <c r="C200" s="335"/>
      <c r="D200" s="335"/>
      <c r="E200" s="335"/>
      <c r="F200" s="335"/>
      <c r="G200" s="335"/>
      <c r="H200" s="335"/>
      <c r="I200" s="335"/>
      <c r="J200" s="335"/>
      <c r="K200" s="335"/>
      <c r="L200" s="335"/>
      <c r="M200" s="335"/>
      <c r="N200" s="336"/>
      <c r="U200" s="168"/>
      <c r="Y200" s="168"/>
    </row>
    <row r="201" spans="1:26" ht="29.25" customHeight="1" thickBot="1" x14ac:dyDescent="0.25">
      <c r="A201" s="410" t="s">
        <v>502</v>
      </c>
      <c r="B201" s="411"/>
      <c r="C201" s="411"/>
      <c r="D201" s="411"/>
      <c r="E201" s="411"/>
      <c r="F201" s="411"/>
      <c r="G201" s="411"/>
      <c r="H201" s="411"/>
      <c r="I201" s="411"/>
      <c r="J201" s="411"/>
      <c r="K201" s="411"/>
      <c r="L201" s="411"/>
      <c r="M201" s="411"/>
      <c r="N201" s="412"/>
      <c r="U201" s="168"/>
      <c r="Y201" s="168"/>
    </row>
    <row r="202" spans="1:26" x14ac:dyDescent="0.2">
      <c r="B202" s="75"/>
      <c r="C202" s="96"/>
      <c r="D202" s="98"/>
      <c r="G202" s="96"/>
      <c r="H202" s="98"/>
      <c r="K202" s="96"/>
      <c r="L202" s="98"/>
      <c r="O202" s="96"/>
      <c r="P202" s="96"/>
      <c r="Q202" s="98"/>
      <c r="R202" s="96"/>
      <c r="S202" s="98"/>
      <c r="T202" s="96"/>
      <c r="U202" s="98"/>
      <c r="V202" s="96"/>
      <c r="W202" s="96"/>
      <c r="X202" s="96"/>
      <c r="Y202" s="96"/>
      <c r="Z202" s="96"/>
    </row>
    <row r="203" spans="1:26" x14ac:dyDescent="0.2">
      <c r="B203" s="75"/>
      <c r="C203" s="96"/>
      <c r="D203" s="98"/>
      <c r="G203" s="96"/>
      <c r="H203" s="98"/>
      <c r="K203" s="96"/>
      <c r="L203" s="98"/>
      <c r="O203" s="96"/>
      <c r="P203" s="96"/>
      <c r="Q203" s="98"/>
      <c r="R203" s="96"/>
      <c r="S203" s="98"/>
      <c r="T203" s="96"/>
      <c r="U203" s="98"/>
      <c r="V203" s="96"/>
      <c r="W203" s="96"/>
      <c r="X203" s="96"/>
      <c r="Y203" s="96"/>
      <c r="Z203" s="96"/>
    </row>
    <row r="204" spans="1:26" x14ac:dyDescent="0.2">
      <c r="B204" s="75"/>
      <c r="C204" s="96"/>
      <c r="D204" s="98"/>
      <c r="G204" s="96"/>
      <c r="H204" s="98"/>
      <c r="K204" s="96"/>
      <c r="L204" s="98"/>
      <c r="O204" s="96"/>
      <c r="P204" s="96"/>
      <c r="Q204" s="98"/>
      <c r="R204" s="96"/>
      <c r="S204" s="98"/>
      <c r="T204" s="96"/>
      <c r="U204" s="98"/>
      <c r="V204" s="96"/>
      <c r="W204" s="96"/>
      <c r="X204" s="96"/>
      <c r="Y204" s="96"/>
      <c r="Z204" s="96"/>
    </row>
    <row r="205" spans="1:26" x14ac:dyDescent="0.2">
      <c r="B205" s="75"/>
      <c r="C205" s="96"/>
      <c r="D205" s="98"/>
      <c r="G205" s="96"/>
      <c r="H205" s="98"/>
      <c r="K205" s="96"/>
      <c r="L205" s="98"/>
      <c r="O205" s="96"/>
      <c r="P205" s="96"/>
      <c r="Q205" s="98"/>
      <c r="R205" s="96"/>
      <c r="S205" s="98"/>
      <c r="T205" s="96"/>
      <c r="U205" s="98"/>
      <c r="V205" s="96"/>
      <c r="W205" s="96"/>
      <c r="X205" s="96"/>
      <c r="Y205" s="96"/>
      <c r="Z205" s="96"/>
    </row>
    <row r="206" spans="1:26" x14ac:dyDescent="0.2">
      <c r="B206" s="75"/>
      <c r="C206" s="96"/>
      <c r="D206" s="98"/>
      <c r="G206" s="96"/>
      <c r="H206" s="98"/>
      <c r="K206" s="96"/>
      <c r="L206" s="98"/>
      <c r="O206" s="96"/>
      <c r="P206" s="96"/>
      <c r="Q206" s="98"/>
      <c r="R206" s="96"/>
      <c r="S206" s="98"/>
      <c r="T206" s="96"/>
      <c r="U206" s="98"/>
      <c r="V206" s="96"/>
      <c r="W206" s="96"/>
      <c r="X206" s="96"/>
      <c r="Y206" s="96"/>
      <c r="Z206" s="96"/>
    </row>
    <row r="207" spans="1:26" x14ac:dyDescent="0.2">
      <c r="B207" s="75"/>
      <c r="C207" s="96"/>
      <c r="D207" s="98"/>
      <c r="G207" s="96"/>
      <c r="H207" s="98"/>
      <c r="K207" s="96"/>
      <c r="L207" s="98"/>
      <c r="O207" s="96"/>
      <c r="P207" s="96"/>
      <c r="Q207" s="98"/>
      <c r="R207" s="96"/>
      <c r="S207" s="98"/>
      <c r="T207" s="96"/>
      <c r="U207" s="98"/>
      <c r="V207" s="96"/>
      <c r="W207" s="96"/>
      <c r="X207" s="96"/>
      <c r="Y207" s="96"/>
      <c r="Z207" s="96"/>
    </row>
    <row r="208" spans="1:26" x14ac:dyDescent="0.2">
      <c r="B208" s="75"/>
      <c r="C208" s="96"/>
      <c r="D208" s="98"/>
      <c r="G208" s="96"/>
      <c r="H208" s="98"/>
      <c r="K208" s="96"/>
      <c r="L208" s="98"/>
      <c r="O208" s="96"/>
      <c r="P208" s="96"/>
      <c r="Q208" s="98"/>
      <c r="R208" s="96"/>
      <c r="S208" s="98"/>
      <c r="T208" s="96"/>
      <c r="U208" s="98"/>
      <c r="V208" s="96"/>
      <c r="W208" s="96"/>
      <c r="X208" s="96"/>
      <c r="Y208" s="96"/>
      <c r="Z208" s="96"/>
    </row>
    <row r="209" spans="1:26" x14ac:dyDescent="0.2">
      <c r="B209" s="75"/>
      <c r="C209" s="96"/>
      <c r="D209" s="98"/>
      <c r="G209" s="96"/>
      <c r="H209" s="98"/>
      <c r="K209" s="96"/>
      <c r="L209" s="98"/>
      <c r="O209" s="96"/>
      <c r="P209" s="96"/>
      <c r="Q209" s="98"/>
      <c r="R209" s="96"/>
      <c r="S209" s="98"/>
      <c r="T209" s="96"/>
      <c r="U209" s="98"/>
      <c r="V209" s="96"/>
      <c r="W209" s="96"/>
      <c r="X209" s="96"/>
      <c r="Y209" s="96"/>
      <c r="Z209" s="96"/>
    </row>
    <row r="210" spans="1:26" x14ac:dyDescent="0.2">
      <c r="B210" s="75"/>
      <c r="C210" s="96"/>
      <c r="D210" s="98"/>
      <c r="G210" s="96"/>
      <c r="H210" s="98"/>
      <c r="K210" s="96"/>
      <c r="L210" s="98"/>
      <c r="O210" s="96"/>
      <c r="P210" s="96"/>
      <c r="Q210" s="98"/>
      <c r="R210" s="96"/>
      <c r="S210" s="98"/>
      <c r="T210" s="96"/>
      <c r="U210" s="98"/>
      <c r="V210" s="96"/>
      <c r="W210" s="96"/>
      <c r="X210" s="96"/>
      <c r="Y210" s="96"/>
      <c r="Z210" s="96"/>
    </row>
    <row r="211" spans="1:26" x14ac:dyDescent="0.2">
      <c r="B211" s="75"/>
      <c r="C211" s="96"/>
      <c r="D211" s="98"/>
      <c r="G211" s="96"/>
      <c r="H211" s="98"/>
      <c r="K211" s="96"/>
      <c r="L211" s="98"/>
      <c r="O211" s="96"/>
      <c r="P211" s="96"/>
      <c r="Q211" s="98"/>
      <c r="R211" s="96"/>
      <c r="S211" s="98"/>
      <c r="T211" s="96"/>
      <c r="U211" s="98"/>
      <c r="V211" s="96"/>
      <c r="W211" s="96"/>
      <c r="X211" s="96"/>
      <c r="Y211" s="96"/>
      <c r="Z211" s="96"/>
    </row>
    <row r="212" spans="1:26" x14ac:dyDescent="0.2">
      <c r="A212" s="99"/>
      <c r="B212" s="75"/>
      <c r="C212" s="96"/>
      <c r="D212" s="98"/>
      <c r="G212" s="96"/>
      <c r="H212" s="98"/>
      <c r="K212" s="96"/>
      <c r="L212" s="98"/>
      <c r="O212" s="96"/>
      <c r="P212" s="96"/>
      <c r="Q212" s="98"/>
      <c r="R212" s="96"/>
      <c r="S212" s="98"/>
      <c r="T212" s="96"/>
      <c r="U212" s="98"/>
      <c r="V212" s="96"/>
      <c r="W212" s="96"/>
      <c r="X212" s="96"/>
      <c r="Y212" s="96"/>
      <c r="Z212" s="96"/>
    </row>
  </sheetData>
  <mergeCells count="4">
    <mergeCell ref="A201:N201"/>
    <mergeCell ref="P156:V156"/>
    <mergeCell ref="P52:V52"/>
    <mergeCell ref="P5:V5"/>
  </mergeCells>
  <printOptions gridLinesSet="0"/>
  <pageMargins left="3.75" right="0.25" top="0.5" bottom="0.25" header="0" footer="0"/>
  <pageSetup paperSize="17" pageOrder="overThenDown"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D0E3C-08D4-45DC-A0CF-44A9C44B0392}">
  <sheetPr transitionEvaluation="1" codeName="Sheet1"/>
  <dimension ref="A1:Y246"/>
  <sheetViews>
    <sheetView showGridLines="0" zoomScaleNormal="100" workbookViewId="0">
      <pane xSplit="2" ySplit="6" topLeftCell="C7" activePane="bottomRight" state="frozen"/>
      <selection pane="topRight"/>
      <selection pane="bottomLeft"/>
      <selection pane="bottomRight"/>
    </sheetView>
  </sheetViews>
  <sheetFormatPr defaultColWidth="12.7109375" defaultRowHeight="9.75" customHeight="1" x14ac:dyDescent="0.2"/>
  <cols>
    <col min="1" max="1" width="4.85546875" style="68" customWidth="1"/>
    <col min="2" max="2" width="15.28515625" style="68" customWidth="1"/>
    <col min="3" max="3" width="13.140625" style="68" bestFit="1" customWidth="1"/>
    <col min="4" max="4" width="12.7109375" style="68" customWidth="1"/>
    <col min="5" max="5" width="15.28515625" style="68" customWidth="1"/>
    <col min="6" max="6" width="13.42578125" style="68" customWidth="1"/>
    <col min="7" max="7" width="11" style="68" customWidth="1"/>
    <col min="8" max="9" width="19.85546875" style="68" customWidth="1"/>
    <col min="10" max="10" width="13" style="68" customWidth="1"/>
    <col min="11" max="11" width="13.7109375" style="68" customWidth="1"/>
    <col min="12" max="12" width="13.5703125" style="68" customWidth="1"/>
    <col min="13" max="13" width="15.85546875" style="68" customWidth="1"/>
    <col min="14" max="14" width="17.85546875" style="68" customWidth="1"/>
    <col min="15" max="15" width="15.42578125" style="68" customWidth="1"/>
    <col min="16" max="16" width="16.85546875" style="68" customWidth="1"/>
    <col min="17" max="17" width="14.42578125" style="68" customWidth="1"/>
    <col min="18" max="18" width="19.28515625" style="68" customWidth="1"/>
    <col min="19" max="19" width="8.42578125" style="68" customWidth="1"/>
    <col min="20" max="20" width="1.5703125" style="68" customWidth="1"/>
    <col min="21" max="21" width="38.85546875" style="68" customWidth="1"/>
    <col min="22" max="16384" width="12.7109375" style="68"/>
  </cols>
  <sheetData>
    <row r="1" spans="1:18" s="349" customFormat="1" ht="15.75" x14ac:dyDescent="0.2">
      <c r="A1" s="319" t="s">
        <v>0</v>
      </c>
      <c r="B1" s="319"/>
      <c r="C1" s="319"/>
      <c r="D1" s="319"/>
      <c r="E1" s="319"/>
      <c r="F1" s="319"/>
      <c r="G1" s="319"/>
      <c r="H1" s="319"/>
      <c r="I1" s="319"/>
      <c r="J1" s="319"/>
      <c r="K1" s="319"/>
      <c r="L1" s="319"/>
      <c r="M1" s="319"/>
      <c r="N1" s="319"/>
      <c r="O1" s="319"/>
      <c r="P1" s="319"/>
      <c r="Q1" s="319"/>
      <c r="R1" s="319"/>
    </row>
    <row r="2" spans="1:18" s="349" customFormat="1" ht="15.75" x14ac:dyDescent="0.2">
      <c r="A2" s="321" t="s">
        <v>375</v>
      </c>
      <c r="B2" s="321"/>
      <c r="C2" s="321"/>
      <c r="D2" s="321"/>
      <c r="E2" s="321"/>
      <c r="F2" s="321"/>
      <c r="G2" s="321"/>
      <c r="H2" s="321"/>
      <c r="I2" s="321"/>
      <c r="J2" s="321"/>
      <c r="K2" s="321"/>
      <c r="L2" s="321"/>
      <c r="M2" s="321"/>
      <c r="N2" s="321"/>
      <c r="O2" s="321"/>
      <c r="P2" s="321"/>
      <c r="Q2" s="321"/>
      <c r="R2" s="321"/>
    </row>
    <row r="3" spans="1:18" s="349" customFormat="1" ht="15.75" x14ac:dyDescent="0.2">
      <c r="A3" s="321" t="s">
        <v>370</v>
      </c>
      <c r="B3" s="321"/>
      <c r="C3" s="321"/>
      <c r="D3" s="321"/>
      <c r="E3" s="321"/>
      <c r="F3" s="321"/>
      <c r="G3" s="321"/>
      <c r="H3" s="321"/>
      <c r="I3" s="321"/>
      <c r="J3" s="321"/>
      <c r="K3" s="321"/>
      <c r="L3" s="321"/>
      <c r="M3" s="321"/>
      <c r="N3" s="321"/>
      <c r="O3" s="321"/>
      <c r="P3" s="321"/>
      <c r="Q3" s="321"/>
      <c r="R3" s="321"/>
    </row>
    <row r="4" spans="1:18" customFormat="1" ht="13.5" thickBot="1" x14ac:dyDescent="0.25"/>
    <row r="5" spans="1:18" s="92" customFormat="1" ht="15" x14ac:dyDescent="0.25">
      <c r="A5" s="89"/>
      <c r="B5" s="89"/>
      <c r="C5" s="442" t="s">
        <v>314</v>
      </c>
      <c r="D5" s="443"/>
      <c r="E5" s="443"/>
      <c r="F5" s="443"/>
      <c r="G5" s="443"/>
      <c r="H5" s="443"/>
      <c r="I5" s="443"/>
      <c r="J5" s="443"/>
      <c r="K5" s="444"/>
      <c r="L5" s="442" t="s">
        <v>338</v>
      </c>
      <c r="M5" s="443"/>
      <c r="N5" s="443"/>
      <c r="O5" s="443"/>
      <c r="P5" s="443"/>
      <c r="Q5" s="444"/>
      <c r="R5" s="193" t="s">
        <v>378</v>
      </c>
    </row>
    <row r="6" spans="1:18" s="95" customFormat="1" ht="60" x14ac:dyDescent="0.25">
      <c r="A6" s="141" t="s">
        <v>1</v>
      </c>
      <c r="B6" s="217" t="s">
        <v>339</v>
      </c>
      <c r="C6" s="142" t="s">
        <v>332</v>
      </c>
      <c r="D6" s="142" t="s">
        <v>333</v>
      </c>
      <c r="E6" s="142" t="s">
        <v>336</v>
      </c>
      <c r="F6" s="142" t="s">
        <v>334</v>
      </c>
      <c r="G6" s="142" t="s">
        <v>335</v>
      </c>
      <c r="H6" s="142" t="s">
        <v>337</v>
      </c>
      <c r="I6" s="142" t="s">
        <v>317</v>
      </c>
      <c r="J6" s="142" t="s">
        <v>343</v>
      </c>
      <c r="K6" s="142" t="s">
        <v>344</v>
      </c>
      <c r="L6" s="142" t="s">
        <v>245</v>
      </c>
      <c r="M6" s="142" t="s">
        <v>246</v>
      </c>
      <c r="N6" s="142" t="s">
        <v>247</v>
      </c>
      <c r="O6" s="142" t="s">
        <v>345</v>
      </c>
      <c r="P6" s="142" t="s">
        <v>319</v>
      </c>
      <c r="Q6" s="142" t="s">
        <v>322</v>
      </c>
      <c r="R6" s="142" t="s">
        <v>340</v>
      </c>
    </row>
    <row r="7" spans="1:18" s="70" customFormat="1" ht="12.75" x14ac:dyDescent="0.2">
      <c r="A7" s="117">
        <v>1</v>
      </c>
      <c r="B7" s="117" t="s">
        <v>12</v>
      </c>
      <c r="C7" s="137">
        <v>7266599</v>
      </c>
      <c r="D7" s="137">
        <v>14347465</v>
      </c>
      <c r="E7" s="137">
        <v>158922883</v>
      </c>
      <c r="F7" s="137">
        <v>9676798</v>
      </c>
      <c r="G7" s="137">
        <v>0</v>
      </c>
      <c r="H7" s="137">
        <v>81444191</v>
      </c>
      <c r="I7" s="137">
        <v>2441245</v>
      </c>
      <c r="J7" s="137">
        <v>4196770</v>
      </c>
      <c r="K7" s="137">
        <f t="shared" ref="K7:K44" si="0">SUM(C7:J7)</f>
        <v>278295951</v>
      </c>
      <c r="L7" s="137">
        <v>138326247</v>
      </c>
      <c r="M7" s="137">
        <v>17748669</v>
      </c>
      <c r="N7" s="137">
        <v>234896878</v>
      </c>
      <c r="O7" s="137">
        <v>0</v>
      </c>
      <c r="P7" s="137">
        <v>0</v>
      </c>
      <c r="Q7" s="137">
        <f t="shared" ref="Q7:Q44" si="1">SUM(L7:P7)</f>
        <v>390971794</v>
      </c>
      <c r="R7" s="137">
        <v>4237211.26</v>
      </c>
    </row>
    <row r="8" spans="1:18" s="70" customFormat="1" ht="12.75" x14ac:dyDescent="0.2">
      <c r="A8" s="114">
        <v>2</v>
      </c>
      <c r="B8" s="114" t="s">
        <v>14</v>
      </c>
      <c r="C8" s="115">
        <v>2261068</v>
      </c>
      <c r="D8" s="115">
        <v>342224</v>
      </c>
      <c r="E8" s="115">
        <v>0</v>
      </c>
      <c r="F8" s="115">
        <v>796933</v>
      </c>
      <c r="G8" s="115">
        <v>0</v>
      </c>
      <c r="H8" s="115">
        <v>5941335</v>
      </c>
      <c r="I8" s="115">
        <v>0</v>
      </c>
      <c r="J8" s="115">
        <v>0</v>
      </c>
      <c r="K8" s="115">
        <f t="shared" si="0"/>
        <v>9341560</v>
      </c>
      <c r="L8" s="115">
        <v>19498892</v>
      </c>
      <c r="M8" s="115">
        <v>0</v>
      </c>
      <c r="N8" s="115">
        <v>342224</v>
      </c>
      <c r="O8" s="121">
        <v>0</v>
      </c>
      <c r="P8" s="115">
        <v>0</v>
      </c>
      <c r="Q8" s="115">
        <f t="shared" si="1"/>
        <v>19841116</v>
      </c>
      <c r="R8" s="115">
        <v>-47387.889999999948</v>
      </c>
    </row>
    <row r="9" spans="1:18" s="70" customFormat="1" ht="12.75" x14ac:dyDescent="0.2">
      <c r="A9" s="117">
        <v>3</v>
      </c>
      <c r="B9" s="117" t="s">
        <v>16</v>
      </c>
      <c r="C9" s="118">
        <v>0</v>
      </c>
      <c r="D9" s="118">
        <v>0</v>
      </c>
      <c r="E9" s="118">
        <v>0</v>
      </c>
      <c r="F9" s="118">
        <v>18571</v>
      </c>
      <c r="G9" s="118">
        <v>0</v>
      </c>
      <c r="H9" s="118">
        <v>0</v>
      </c>
      <c r="I9" s="118">
        <v>0</v>
      </c>
      <c r="J9" s="118">
        <v>252865</v>
      </c>
      <c r="K9" s="118">
        <f t="shared" si="0"/>
        <v>271436</v>
      </c>
      <c r="L9" s="118">
        <v>0</v>
      </c>
      <c r="M9" s="118">
        <v>0</v>
      </c>
      <c r="N9" s="118">
        <v>79715</v>
      </c>
      <c r="O9" s="122">
        <v>158796</v>
      </c>
      <c r="P9" s="118">
        <v>0</v>
      </c>
      <c r="Q9" s="118">
        <f t="shared" si="1"/>
        <v>238511</v>
      </c>
      <c r="R9" s="118">
        <v>548.01</v>
      </c>
    </row>
    <row r="10" spans="1:18" s="70" customFormat="1" ht="12.75" x14ac:dyDescent="0.2">
      <c r="A10" s="114">
        <v>4</v>
      </c>
      <c r="B10" s="114" t="s">
        <v>18</v>
      </c>
      <c r="C10" s="115">
        <v>15165092</v>
      </c>
      <c r="D10" s="115">
        <v>41558</v>
      </c>
      <c r="E10" s="115">
        <v>10385423</v>
      </c>
      <c r="F10" s="115">
        <v>0</v>
      </c>
      <c r="G10" s="115">
        <v>0</v>
      </c>
      <c r="H10" s="115">
        <v>20619018</v>
      </c>
      <c r="I10" s="115">
        <v>2716933</v>
      </c>
      <c r="J10" s="115">
        <v>317920</v>
      </c>
      <c r="K10" s="115">
        <f t="shared" si="0"/>
        <v>49245944</v>
      </c>
      <c r="L10" s="115">
        <v>0</v>
      </c>
      <c r="M10" s="115">
        <v>17484597</v>
      </c>
      <c r="N10" s="115">
        <v>20808841</v>
      </c>
      <c r="O10" s="121">
        <v>552170</v>
      </c>
      <c r="P10" s="115">
        <v>0</v>
      </c>
      <c r="Q10" s="115">
        <f t="shared" si="1"/>
        <v>38845608</v>
      </c>
      <c r="R10" s="115">
        <v>6940922.3100000005</v>
      </c>
    </row>
    <row r="11" spans="1:18" s="70" customFormat="1" ht="12.75" x14ac:dyDescent="0.2">
      <c r="A11" s="117">
        <v>5</v>
      </c>
      <c r="B11" s="117" t="s">
        <v>20</v>
      </c>
      <c r="C11" s="118">
        <v>16231650</v>
      </c>
      <c r="D11" s="118">
        <v>1898340</v>
      </c>
      <c r="E11" s="118">
        <v>0</v>
      </c>
      <c r="F11" s="118">
        <v>8017851</v>
      </c>
      <c r="G11" s="118">
        <v>0</v>
      </c>
      <c r="H11" s="118">
        <v>131657661</v>
      </c>
      <c r="I11" s="118">
        <v>0</v>
      </c>
      <c r="J11" s="118">
        <v>1849328</v>
      </c>
      <c r="K11" s="118">
        <f t="shared" si="0"/>
        <v>159654830</v>
      </c>
      <c r="L11" s="118">
        <v>18782462</v>
      </c>
      <c r="M11" s="118">
        <v>8102948</v>
      </c>
      <c r="N11" s="118">
        <v>45146847</v>
      </c>
      <c r="O11" s="122">
        <v>8351200</v>
      </c>
      <c r="P11" s="118">
        <v>0</v>
      </c>
      <c r="Q11" s="118">
        <f t="shared" si="1"/>
        <v>80383457</v>
      </c>
      <c r="R11" s="118">
        <v>2071813.3</v>
      </c>
    </row>
    <row r="12" spans="1:18" s="70" customFormat="1" ht="12.75" x14ac:dyDescent="0.2">
      <c r="A12" s="114">
        <v>6</v>
      </c>
      <c r="B12" s="114" t="s">
        <v>22</v>
      </c>
      <c r="C12" s="115">
        <v>0</v>
      </c>
      <c r="D12" s="115">
        <v>0</v>
      </c>
      <c r="E12" s="115">
        <v>0</v>
      </c>
      <c r="F12" s="115">
        <v>0</v>
      </c>
      <c r="G12" s="115">
        <v>0</v>
      </c>
      <c r="H12" s="115">
        <v>0</v>
      </c>
      <c r="I12" s="115">
        <v>0</v>
      </c>
      <c r="J12" s="115">
        <v>0</v>
      </c>
      <c r="K12" s="115">
        <f t="shared" si="0"/>
        <v>0</v>
      </c>
      <c r="L12" s="115">
        <v>0</v>
      </c>
      <c r="M12" s="115">
        <v>0</v>
      </c>
      <c r="N12" s="115">
        <v>0</v>
      </c>
      <c r="O12" s="121">
        <v>0</v>
      </c>
      <c r="P12" s="115">
        <v>0</v>
      </c>
      <c r="Q12" s="115">
        <f t="shared" si="1"/>
        <v>0</v>
      </c>
      <c r="R12" s="115">
        <v>0</v>
      </c>
    </row>
    <row r="13" spans="1:18" s="70" customFormat="1" ht="12.75" x14ac:dyDescent="0.2">
      <c r="A13" s="117">
        <v>7</v>
      </c>
      <c r="B13" s="117" t="s">
        <v>254</v>
      </c>
      <c r="C13" s="118">
        <v>0</v>
      </c>
      <c r="D13" s="118">
        <v>0</v>
      </c>
      <c r="E13" s="118">
        <v>0</v>
      </c>
      <c r="F13" s="118">
        <v>0</v>
      </c>
      <c r="G13" s="118">
        <v>0</v>
      </c>
      <c r="H13" s="118">
        <v>0</v>
      </c>
      <c r="I13" s="118">
        <v>0</v>
      </c>
      <c r="J13" s="118">
        <v>0</v>
      </c>
      <c r="K13" s="118">
        <f t="shared" si="0"/>
        <v>0</v>
      </c>
      <c r="L13" s="118">
        <v>0</v>
      </c>
      <c r="M13" s="118">
        <v>0</v>
      </c>
      <c r="N13" s="118">
        <v>0</v>
      </c>
      <c r="O13" s="122">
        <v>0</v>
      </c>
      <c r="P13" s="118">
        <v>0</v>
      </c>
      <c r="Q13" s="118">
        <f t="shared" si="1"/>
        <v>0</v>
      </c>
      <c r="R13" s="118">
        <v>44766.869999999995</v>
      </c>
    </row>
    <row r="14" spans="1:18" s="70" customFormat="1" ht="12.75" x14ac:dyDescent="0.2">
      <c r="A14" s="114">
        <v>8</v>
      </c>
      <c r="B14" s="114" t="s">
        <v>26</v>
      </c>
      <c r="C14" s="115">
        <v>1718725</v>
      </c>
      <c r="D14" s="115">
        <v>0</v>
      </c>
      <c r="E14" s="115">
        <v>24653851</v>
      </c>
      <c r="F14" s="115">
        <v>0</v>
      </c>
      <c r="G14" s="115">
        <v>91599</v>
      </c>
      <c r="H14" s="115">
        <v>12250577</v>
      </c>
      <c r="I14" s="115">
        <v>0</v>
      </c>
      <c r="J14" s="115">
        <v>1533296</v>
      </c>
      <c r="K14" s="115">
        <f t="shared" si="0"/>
        <v>40248048</v>
      </c>
      <c r="L14" s="115">
        <v>12744393</v>
      </c>
      <c r="M14" s="115">
        <v>6393921</v>
      </c>
      <c r="N14" s="115">
        <v>38032167</v>
      </c>
      <c r="O14" s="121">
        <v>0</v>
      </c>
      <c r="P14" s="115">
        <v>0</v>
      </c>
      <c r="Q14" s="115">
        <f t="shared" si="1"/>
        <v>57170481</v>
      </c>
      <c r="R14" s="115">
        <v>992764.32000000007</v>
      </c>
    </row>
    <row r="15" spans="1:18" s="70" customFormat="1" ht="12.75" x14ac:dyDescent="0.2">
      <c r="A15" s="117">
        <v>9</v>
      </c>
      <c r="B15" s="117" t="s">
        <v>28</v>
      </c>
      <c r="C15" s="118">
        <v>0</v>
      </c>
      <c r="D15" s="118">
        <v>0</v>
      </c>
      <c r="E15" s="118">
        <v>0</v>
      </c>
      <c r="F15" s="118">
        <v>0</v>
      </c>
      <c r="G15" s="118">
        <v>0</v>
      </c>
      <c r="H15" s="118">
        <v>0</v>
      </c>
      <c r="I15" s="118">
        <v>0</v>
      </c>
      <c r="J15" s="118">
        <v>0</v>
      </c>
      <c r="K15" s="118">
        <f t="shared" si="0"/>
        <v>0</v>
      </c>
      <c r="L15" s="118">
        <v>0</v>
      </c>
      <c r="M15" s="118">
        <v>0</v>
      </c>
      <c r="N15" s="118">
        <v>0</v>
      </c>
      <c r="O15" s="122">
        <v>0</v>
      </c>
      <c r="P15" s="118">
        <v>0</v>
      </c>
      <c r="Q15" s="118">
        <f t="shared" si="1"/>
        <v>0</v>
      </c>
      <c r="R15" s="118">
        <v>0</v>
      </c>
    </row>
    <row r="16" spans="1:18" s="70" customFormat="1" ht="12.75" x14ac:dyDescent="0.2">
      <c r="A16" s="114">
        <v>10</v>
      </c>
      <c r="B16" s="114" t="s">
        <v>30</v>
      </c>
      <c r="C16" s="115">
        <v>1043022</v>
      </c>
      <c r="D16" s="115">
        <v>4079033</v>
      </c>
      <c r="E16" s="115">
        <v>7997852</v>
      </c>
      <c r="F16" s="115">
        <v>0</v>
      </c>
      <c r="G16" s="115">
        <v>0</v>
      </c>
      <c r="H16" s="115">
        <v>0</v>
      </c>
      <c r="I16" s="115">
        <v>0</v>
      </c>
      <c r="J16" s="115">
        <v>0</v>
      </c>
      <c r="K16" s="115">
        <f t="shared" si="0"/>
        <v>13119907</v>
      </c>
      <c r="L16" s="115">
        <v>238385</v>
      </c>
      <c r="M16" s="115">
        <v>0</v>
      </c>
      <c r="N16" s="115">
        <v>225447</v>
      </c>
      <c r="O16" s="121">
        <v>5431233</v>
      </c>
      <c r="P16" s="115">
        <v>0</v>
      </c>
      <c r="Q16" s="115">
        <f t="shared" si="1"/>
        <v>5895065</v>
      </c>
      <c r="R16" s="115">
        <v>15173903.030000001</v>
      </c>
    </row>
    <row r="17" spans="1:18" s="70" customFormat="1" ht="12.75" x14ac:dyDescent="0.2">
      <c r="A17" s="117">
        <v>11</v>
      </c>
      <c r="B17" s="117" t="s">
        <v>32</v>
      </c>
      <c r="C17" s="118">
        <v>260565</v>
      </c>
      <c r="D17" s="118">
        <v>2430310</v>
      </c>
      <c r="E17" s="118">
        <v>8717904</v>
      </c>
      <c r="F17" s="118">
        <v>7112</v>
      </c>
      <c r="G17" s="118">
        <v>0</v>
      </c>
      <c r="H17" s="118">
        <v>2594331</v>
      </c>
      <c r="I17" s="118">
        <v>4773346</v>
      </c>
      <c r="J17" s="118">
        <v>171001</v>
      </c>
      <c r="K17" s="118">
        <f t="shared" si="0"/>
        <v>18954569</v>
      </c>
      <c r="L17" s="118">
        <v>557763</v>
      </c>
      <c r="M17" s="118">
        <v>12630954</v>
      </c>
      <c r="N17" s="118">
        <v>2683849</v>
      </c>
      <c r="O17" s="122">
        <v>2070007</v>
      </c>
      <c r="P17" s="118">
        <v>0</v>
      </c>
      <c r="Q17" s="118">
        <f t="shared" si="1"/>
        <v>17942573</v>
      </c>
      <c r="R17" s="118">
        <v>3145967.7800000003</v>
      </c>
    </row>
    <row r="18" spans="1:18" s="70" customFormat="1" ht="12.75" x14ac:dyDescent="0.2">
      <c r="A18" s="114">
        <v>12</v>
      </c>
      <c r="B18" s="114" t="s">
        <v>34</v>
      </c>
      <c r="C18" s="115">
        <v>0</v>
      </c>
      <c r="D18" s="115">
        <v>0</v>
      </c>
      <c r="E18" s="115">
        <v>0</v>
      </c>
      <c r="F18" s="115">
        <v>0</v>
      </c>
      <c r="G18" s="115">
        <v>0</v>
      </c>
      <c r="H18" s="115">
        <v>4105582</v>
      </c>
      <c r="I18" s="115">
        <v>0</v>
      </c>
      <c r="J18" s="115">
        <v>0</v>
      </c>
      <c r="K18" s="115">
        <f t="shared" si="0"/>
        <v>4105582</v>
      </c>
      <c r="L18" s="115">
        <v>0</v>
      </c>
      <c r="M18" s="115">
        <v>0</v>
      </c>
      <c r="N18" s="115">
        <v>2833651</v>
      </c>
      <c r="O18" s="121">
        <v>0</v>
      </c>
      <c r="P18" s="115">
        <v>0</v>
      </c>
      <c r="Q18" s="115">
        <f t="shared" si="1"/>
        <v>2833651</v>
      </c>
      <c r="R18" s="115">
        <v>3940.01</v>
      </c>
    </row>
    <row r="19" spans="1:18" s="70" customFormat="1" ht="12.75" x14ac:dyDescent="0.2">
      <c r="A19" s="117">
        <v>13</v>
      </c>
      <c r="B19" s="117" t="s">
        <v>36</v>
      </c>
      <c r="C19" s="118">
        <v>1827813</v>
      </c>
      <c r="D19" s="118">
        <v>2631748</v>
      </c>
      <c r="E19" s="118">
        <v>71723614</v>
      </c>
      <c r="F19" s="118">
        <v>602717</v>
      </c>
      <c r="G19" s="118">
        <v>0</v>
      </c>
      <c r="H19" s="118">
        <v>8450138</v>
      </c>
      <c r="I19" s="118">
        <v>0</v>
      </c>
      <c r="J19" s="118">
        <v>775628</v>
      </c>
      <c r="K19" s="118">
        <f t="shared" si="0"/>
        <v>86011658</v>
      </c>
      <c r="L19" s="118">
        <v>6816041</v>
      </c>
      <c r="M19" s="118">
        <v>0</v>
      </c>
      <c r="N19" s="118">
        <v>964277</v>
      </c>
      <c r="O19" s="122">
        <v>0</v>
      </c>
      <c r="P19" s="118">
        <v>0</v>
      </c>
      <c r="Q19" s="118">
        <f t="shared" si="1"/>
        <v>7780318</v>
      </c>
      <c r="R19" s="118">
        <v>732330.49000000011</v>
      </c>
    </row>
    <row r="20" spans="1:18" s="70" customFormat="1" ht="12.75" x14ac:dyDescent="0.2">
      <c r="A20" s="114">
        <v>14</v>
      </c>
      <c r="B20" s="114" t="s">
        <v>38</v>
      </c>
      <c r="C20" s="115">
        <v>1372612</v>
      </c>
      <c r="D20" s="115">
        <v>1412139</v>
      </c>
      <c r="E20" s="115">
        <v>0</v>
      </c>
      <c r="F20" s="115">
        <v>0</v>
      </c>
      <c r="G20" s="115">
        <v>0</v>
      </c>
      <c r="H20" s="115">
        <v>2723665</v>
      </c>
      <c r="I20" s="115">
        <v>0</v>
      </c>
      <c r="J20" s="115">
        <v>0</v>
      </c>
      <c r="K20" s="115">
        <f t="shared" si="0"/>
        <v>5508416</v>
      </c>
      <c r="L20" s="115">
        <v>4733768</v>
      </c>
      <c r="M20" s="115">
        <v>745110</v>
      </c>
      <c r="N20" s="115">
        <v>29538</v>
      </c>
      <c r="O20" s="121">
        <v>0</v>
      </c>
      <c r="P20" s="115">
        <v>0</v>
      </c>
      <c r="Q20" s="115">
        <f t="shared" si="1"/>
        <v>5508416</v>
      </c>
      <c r="R20" s="115">
        <v>857329.33000000007</v>
      </c>
    </row>
    <row r="21" spans="1:18" s="70" customFormat="1" ht="12.75" x14ac:dyDescent="0.2">
      <c r="A21" s="117">
        <v>15</v>
      </c>
      <c r="B21" s="117" t="s">
        <v>40</v>
      </c>
      <c r="C21" s="118">
        <v>1228672</v>
      </c>
      <c r="D21" s="118">
        <v>16036758</v>
      </c>
      <c r="E21" s="118">
        <v>0</v>
      </c>
      <c r="F21" s="118">
        <v>7882556</v>
      </c>
      <c r="G21" s="118">
        <v>0</v>
      </c>
      <c r="H21" s="118">
        <v>50533660</v>
      </c>
      <c r="I21" s="118">
        <v>0</v>
      </c>
      <c r="J21" s="118">
        <v>0</v>
      </c>
      <c r="K21" s="118">
        <f t="shared" si="0"/>
        <v>75681646</v>
      </c>
      <c r="L21" s="118">
        <v>0</v>
      </c>
      <c r="M21" s="118">
        <v>3507064</v>
      </c>
      <c r="N21" s="118">
        <v>28742966</v>
      </c>
      <c r="O21" s="122">
        <v>45686054</v>
      </c>
      <c r="P21" s="118">
        <v>0</v>
      </c>
      <c r="Q21" s="118">
        <f t="shared" si="1"/>
        <v>77936084</v>
      </c>
      <c r="R21" s="118">
        <v>3752382.94</v>
      </c>
    </row>
    <row r="22" spans="1:18" s="70" customFormat="1" ht="12.75" x14ac:dyDescent="0.2">
      <c r="A22" s="114">
        <v>16</v>
      </c>
      <c r="B22" s="114" t="s">
        <v>42</v>
      </c>
      <c r="C22" s="115">
        <v>168728</v>
      </c>
      <c r="D22" s="115">
        <v>2155335</v>
      </c>
      <c r="E22" s="115">
        <v>0</v>
      </c>
      <c r="F22" s="115">
        <v>1125599</v>
      </c>
      <c r="G22" s="115">
        <v>0</v>
      </c>
      <c r="H22" s="115">
        <v>0</v>
      </c>
      <c r="I22" s="115">
        <v>281950</v>
      </c>
      <c r="J22" s="115">
        <v>0</v>
      </c>
      <c r="K22" s="115">
        <f t="shared" si="0"/>
        <v>3731612</v>
      </c>
      <c r="L22" s="115">
        <v>38024887</v>
      </c>
      <c r="M22" s="115">
        <v>0</v>
      </c>
      <c r="N22" s="115">
        <v>4880410</v>
      </c>
      <c r="O22" s="121">
        <v>0</v>
      </c>
      <c r="P22" s="115">
        <v>0</v>
      </c>
      <c r="Q22" s="115">
        <f t="shared" si="1"/>
        <v>42905297</v>
      </c>
      <c r="R22" s="115">
        <v>590666.41</v>
      </c>
    </row>
    <row r="23" spans="1:18" s="70" customFormat="1" ht="12.75" x14ac:dyDescent="0.2">
      <c r="A23" s="117">
        <v>17</v>
      </c>
      <c r="B23" s="117" t="s">
        <v>44</v>
      </c>
      <c r="C23" s="118">
        <v>0</v>
      </c>
      <c r="D23" s="118">
        <v>0</v>
      </c>
      <c r="E23" s="118">
        <v>0</v>
      </c>
      <c r="F23" s="118">
        <v>0</v>
      </c>
      <c r="G23" s="118">
        <v>0</v>
      </c>
      <c r="H23" s="118">
        <v>0</v>
      </c>
      <c r="I23" s="118">
        <v>0</v>
      </c>
      <c r="J23" s="118">
        <v>0</v>
      </c>
      <c r="K23" s="118">
        <f t="shared" si="0"/>
        <v>0</v>
      </c>
      <c r="L23" s="118">
        <v>0</v>
      </c>
      <c r="M23" s="118">
        <v>0</v>
      </c>
      <c r="N23" s="118">
        <v>0</v>
      </c>
      <c r="O23" s="122">
        <v>0</v>
      </c>
      <c r="P23" s="118">
        <v>0</v>
      </c>
      <c r="Q23" s="118">
        <f t="shared" si="1"/>
        <v>0</v>
      </c>
      <c r="R23" s="118">
        <v>0</v>
      </c>
    </row>
    <row r="24" spans="1:18" s="70" customFormat="1" ht="12.75" x14ac:dyDescent="0.2">
      <c r="A24" s="114">
        <v>18</v>
      </c>
      <c r="B24" s="114" t="s">
        <v>46</v>
      </c>
      <c r="C24" s="115">
        <v>0</v>
      </c>
      <c r="D24" s="115">
        <v>0</v>
      </c>
      <c r="E24" s="115">
        <v>0</v>
      </c>
      <c r="F24" s="115">
        <v>0</v>
      </c>
      <c r="G24" s="115">
        <v>0</v>
      </c>
      <c r="H24" s="115">
        <v>690464</v>
      </c>
      <c r="I24" s="115">
        <v>0</v>
      </c>
      <c r="J24" s="115">
        <v>0</v>
      </c>
      <c r="K24" s="115">
        <f t="shared" si="0"/>
        <v>690464</v>
      </c>
      <c r="L24" s="115">
        <v>0</v>
      </c>
      <c r="M24" s="115">
        <v>0</v>
      </c>
      <c r="N24" s="115">
        <v>690464</v>
      </c>
      <c r="O24" s="121">
        <v>0</v>
      </c>
      <c r="P24" s="115">
        <v>0</v>
      </c>
      <c r="Q24" s="115">
        <f t="shared" si="1"/>
        <v>690464</v>
      </c>
      <c r="R24" s="115">
        <v>229.06</v>
      </c>
    </row>
    <row r="25" spans="1:18" s="70" customFormat="1" ht="12.75" x14ac:dyDescent="0.2">
      <c r="A25" s="117">
        <v>19</v>
      </c>
      <c r="B25" s="117" t="s">
        <v>48</v>
      </c>
      <c r="C25" s="118">
        <v>1724109</v>
      </c>
      <c r="D25" s="118">
        <v>1962304</v>
      </c>
      <c r="E25" s="118">
        <v>41297958</v>
      </c>
      <c r="F25" s="118">
        <v>709503</v>
      </c>
      <c r="G25" s="118">
        <v>0</v>
      </c>
      <c r="H25" s="118">
        <v>39887765</v>
      </c>
      <c r="I25" s="118">
        <v>0</v>
      </c>
      <c r="J25" s="118">
        <v>304691</v>
      </c>
      <c r="K25" s="118">
        <f t="shared" si="0"/>
        <v>85886330</v>
      </c>
      <c r="L25" s="118">
        <v>3709583</v>
      </c>
      <c r="M25" s="118">
        <v>8897501</v>
      </c>
      <c r="N25" s="118">
        <v>20225639</v>
      </c>
      <c r="O25" s="122">
        <v>84058</v>
      </c>
      <c r="P25" s="118">
        <v>0</v>
      </c>
      <c r="Q25" s="118">
        <f t="shared" si="1"/>
        <v>32916781</v>
      </c>
      <c r="R25" s="118">
        <v>2379987.5499999998</v>
      </c>
    </row>
    <row r="26" spans="1:18" s="70" customFormat="1" ht="12.75" x14ac:dyDescent="0.2">
      <c r="A26" s="114">
        <v>20</v>
      </c>
      <c r="B26" s="114" t="s">
        <v>50</v>
      </c>
      <c r="C26" s="115">
        <v>4454289</v>
      </c>
      <c r="D26" s="115">
        <v>4441539</v>
      </c>
      <c r="E26" s="115">
        <v>3468591</v>
      </c>
      <c r="F26" s="115">
        <v>2850</v>
      </c>
      <c r="G26" s="115">
        <v>0</v>
      </c>
      <c r="H26" s="115">
        <v>11498268</v>
      </c>
      <c r="I26" s="115">
        <v>0</v>
      </c>
      <c r="J26" s="115">
        <v>2901802</v>
      </c>
      <c r="K26" s="115">
        <f t="shared" si="0"/>
        <v>26767339</v>
      </c>
      <c r="L26" s="115">
        <v>0</v>
      </c>
      <c r="M26" s="115">
        <v>7903053</v>
      </c>
      <c r="N26" s="115">
        <v>25738811</v>
      </c>
      <c r="O26" s="121">
        <v>10056111</v>
      </c>
      <c r="P26" s="115">
        <v>0</v>
      </c>
      <c r="Q26" s="115">
        <f t="shared" si="1"/>
        <v>43697975</v>
      </c>
      <c r="R26" s="115">
        <v>9397821.6300000008</v>
      </c>
    </row>
    <row r="27" spans="1:18" s="70" customFormat="1" ht="12.75" x14ac:dyDescent="0.2">
      <c r="A27" s="117">
        <v>21</v>
      </c>
      <c r="B27" s="117" t="s">
        <v>52</v>
      </c>
      <c r="C27" s="118">
        <v>494216</v>
      </c>
      <c r="D27" s="118">
        <v>500000</v>
      </c>
      <c r="E27" s="118">
        <v>2576000</v>
      </c>
      <c r="F27" s="118">
        <v>192166</v>
      </c>
      <c r="G27" s="118">
        <v>2800000</v>
      </c>
      <c r="H27" s="118">
        <v>8958639</v>
      </c>
      <c r="I27" s="118">
        <v>0</v>
      </c>
      <c r="J27" s="118">
        <v>390276</v>
      </c>
      <c r="K27" s="118">
        <f t="shared" si="0"/>
        <v>15911297</v>
      </c>
      <c r="L27" s="118">
        <v>0</v>
      </c>
      <c r="M27" s="118">
        <v>0</v>
      </c>
      <c r="N27" s="118">
        <v>5005159</v>
      </c>
      <c r="O27" s="122">
        <v>11185544</v>
      </c>
      <c r="P27" s="118">
        <v>0</v>
      </c>
      <c r="Q27" s="118">
        <f t="shared" si="1"/>
        <v>16190703</v>
      </c>
      <c r="R27" s="118">
        <v>181551.85</v>
      </c>
    </row>
    <row r="28" spans="1:18" s="70" customFormat="1" ht="12.75" x14ac:dyDescent="0.2">
      <c r="A28" s="114">
        <v>22</v>
      </c>
      <c r="B28" s="114" t="s">
        <v>54</v>
      </c>
      <c r="C28" s="115">
        <v>0</v>
      </c>
      <c r="D28" s="115">
        <v>28475</v>
      </c>
      <c r="E28" s="115">
        <v>0</v>
      </c>
      <c r="F28" s="115">
        <v>6115</v>
      </c>
      <c r="G28" s="115">
        <v>0</v>
      </c>
      <c r="H28" s="115">
        <v>0</v>
      </c>
      <c r="I28" s="115">
        <v>0</v>
      </c>
      <c r="J28" s="115">
        <v>0</v>
      </c>
      <c r="K28" s="115">
        <f t="shared" si="0"/>
        <v>34590</v>
      </c>
      <c r="L28" s="115">
        <v>0</v>
      </c>
      <c r="M28" s="115">
        <v>0</v>
      </c>
      <c r="N28" s="115">
        <v>11485</v>
      </c>
      <c r="O28" s="121">
        <v>0</v>
      </c>
      <c r="P28" s="115">
        <v>0</v>
      </c>
      <c r="Q28" s="115">
        <f t="shared" si="1"/>
        <v>11485</v>
      </c>
      <c r="R28" s="115">
        <v>2940.17</v>
      </c>
    </row>
    <row r="29" spans="1:18" s="70" customFormat="1" ht="12.75" x14ac:dyDescent="0.2">
      <c r="A29" s="117">
        <v>23</v>
      </c>
      <c r="B29" s="117" t="s">
        <v>56</v>
      </c>
      <c r="C29" s="118">
        <v>23014193</v>
      </c>
      <c r="D29" s="118">
        <v>6275753</v>
      </c>
      <c r="E29" s="118">
        <v>3781819</v>
      </c>
      <c r="F29" s="118">
        <v>3109228</v>
      </c>
      <c r="G29" s="118">
        <v>495255</v>
      </c>
      <c r="H29" s="118">
        <v>85231844</v>
      </c>
      <c r="I29" s="118">
        <v>0</v>
      </c>
      <c r="J29" s="118">
        <v>646495</v>
      </c>
      <c r="K29" s="118">
        <f t="shared" si="0"/>
        <v>122554587</v>
      </c>
      <c r="L29" s="118">
        <v>10416544</v>
      </c>
      <c r="M29" s="118">
        <v>23551789</v>
      </c>
      <c r="N29" s="118">
        <v>61437383</v>
      </c>
      <c r="O29" s="122">
        <v>8361674</v>
      </c>
      <c r="P29" s="118">
        <v>868110</v>
      </c>
      <c r="Q29" s="118">
        <f t="shared" si="1"/>
        <v>104635500</v>
      </c>
      <c r="R29" s="118">
        <v>14417909.540000001</v>
      </c>
    </row>
    <row r="30" spans="1:18" s="70" customFormat="1" ht="12.75" x14ac:dyDescent="0.2">
      <c r="A30" s="114">
        <v>24</v>
      </c>
      <c r="B30" s="114" t="s">
        <v>58</v>
      </c>
      <c r="C30" s="115">
        <v>0</v>
      </c>
      <c r="D30" s="115">
        <v>0</v>
      </c>
      <c r="E30" s="115">
        <v>117199534</v>
      </c>
      <c r="F30" s="115">
        <v>942372</v>
      </c>
      <c r="G30" s="115">
        <v>0</v>
      </c>
      <c r="H30" s="115">
        <v>0</v>
      </c>
      <c r="I30" s="115">
        <v>0</v>
      </c>
      <c r="J30" s="115">
        <v>2300000</v>
      </c>
      <c r="K30" s="115">
        <f t="shared" si="0"/>
        <v>120441906</v>
      </c>
      <c r="L30" s="115">
        <v>2531252</v>
      </c>
      <c r="M30" s="115">
        <v>0</v>
      </c>
      <c r="N30" s="115">
        <v>56019179</v>
      </c>
      <c r="O30" s="121">
        <v>0</v>
      </c>
      <c r="P30" s="115">
        <v>43609</v>
      </c>
      <c r="Q30" s="115">
        <f t="shared" si="1"/>
        <v>58594040</v>
      </c>
      <c r="R30" s="115">
        <v>8317364.0299999993</v>
      </c>
    </row>
    <row r="31" spans="1:18" s="70" customFormat="1" ht="12.75" x14ac:dyDescent="0.2">
      <c r="A31" s="117">
        <v>25</v>
      </c>
      <c r="B31" s="117" t="s">
        <v>60</v>
      </c>
      <c r="C31" s="118">
        <v>0</v>
      </c>
      <c r="D31" s="118">
        <v>0</v>
      </c>
      <c r="E31" s="118">
        <v>0</v>
      </c>
      <c r="F31" s="118">
        <v>0</v>
      </c>
      <c r="G31" s="118">
        <v>0</v>
      </c>
      <c r="H31" s="118">
        <v>0</v>
      </c>
      <c r="I31" s="118">
        <v>0</v>
      </c>
      <c r="J31" s="118">
        <v>0</v>
      </c>
      <c r="K31" s="118">
        <f t="shared" si="0"/>
        <v>0</v>
      </c>
      <c r="L31" s="118">
        <v>0</v>
      </c>
      <c r="M31" s="118">
        <v>0</v>
      </c>
      <c r="N31" s="118">
        <v>0</v>
      </c>
      <c r="O31" s="122">
        <v>0</v>
      </c>
      <c r="P31" s="118">
        <v>0</v>
      </c>
      <c r="Q31" s="118">
        <f t="shared" si="1"/>
        <v>0</v>
      </c>
      <c r="R31" s="118">
        <v>0</v>
      </c>
    </row>
    <row r="32" spans="1:18" s="70" customFormat="1" ht="12.75" x14ac:dyDescent="0.2">
      <c r="A32" s="114">
        <v>26</v>
      </c>
      <c r="B32" s="114" t="s">
        <v>62</v>
      </c>
      <c r="C32" s="115">
        <v>0</v>
      </c>
      <c r="D32" s="115">
        <v>0</v>
      </c>
      <c r="E32" s="115">
        <v>0</v>
      </c>
      <c r="F32" s="115">
        <v>0</v>
      </c>
      <c r="G32" s="115">
        <v>0</v>
      </c>
      <c r="H32" s="115">
        <v>0</v>
      </c>
      <c r="I32" s="115">
        <v>0</v>
      </c>
      <c r="J32" s="115">
        <v>0</v>
      </c>
      <c r="K32" s="115">
        <f t="shared" si="0"/>
        <v>0</v>
      </c>
      <c r="L32" s="115">
        <v>0</v>
      </c>
      <c r="M32" s="115">
        <v>0</v>
      </c>
      <c r="N32" s="115">
        <v>0</v>
      </c>
      <c r="O32" s="121">
        <v>0</v>
      </c>
      <c r="P32" s="115">
        <v>0</v>
      </c>
      <c r="Q32" s="115">
        <f t="shared" si="1"/>
        <v>0</v>
      </c>
      <c r="R32" s="115">
        <v>0</v>
      </c>
    </row>
    <row r="33" spans="1:18" s="70" customFormat="1" ht="12.75" x14ac:dyDescent="0.2">
      <c r="A33" s="117">
        <v>27</v>
      </c>
      <c r="B33" s="117" t="s">
        <v>64</v>
      </c>
      <c r="C33" s="118">
        <v>0</v>
      </c>
      <c r="D33" s="118">
        <v>0</v>
      </c>
      <c r="E33" s="118">
        <v>3868206</v>
      </c>
      <c r="F33" s="118">
        <v>163137</v>
      </c>
      <c r="G33" s="118">
        <v>0</v>
      </c>
      <c r="H33" s="118">
        <v>228000</v>
      </c>
      <c r="I33" s="118">
        <v>0</v>
      </c>
      <c r="J33" s="118">
        <v>25000</v>
      </c>
      <c r="K33" s="118">
        <f t="shared" si="0"/>
        <v>4284343</v>
      </c>
      <c r="L33" s="118">
        <v>4554419</v>
      </c>
      <c r="M33" s="118">
        <v>0</v>
      </c>
      <c r="N33" s="118">
        <v>2374428</v>
      </c>
      <c r="O33" s="122">
        <v>0</v>
      </c>
      <c r="P33" s="118">
        <v>0</v>
      </c>
      <c r="Q33" s="118">
        <f t="shared" si="1"/>
        <v>6928847</v>
      </c>
      <c r="R33" s="118">
        <v>434897.43</v>
      </c>
    </row>
    <row r="34" spans="1:18" s="70" customFormat="1" ht="12.75" x14ac:dyDescent="0.2">
      <c r="A34" s="114">
        <v>28</v>
      </c>
      <c r="B34" s="114" t="s">
        <v>66</v>
      </c>
      <c r="C34" s="115">
        <v>0</v>
      </c>
      <c r="D34" s="115">
        <v>0</v>
      </c>
      <c r="E34" s="115">
        <v>0</v>
      </c>
      <c r="F34" s="115">
        <v>0</v>
      </c>
      <c r="G34" s="115">
        <v>0</v>
      </c>
      <c r="H34" s="115">
        <v>0</v>
      </c>
      <c r="I34" s="115">
        <v>0</v>
      </c>
      <c r="J34" s="115">
        <v>0</v>
      </c>
      <c r="K34" s="115">
        <f t="shared" si="0"/>
        <v>0</v>
      </c>
      <c r="L34" s="115">
        <v>0</v>
      </c>
      <c r="M34" s="115">
        <v>0</v>
      </c>
      <c r="N34" s="115">
        <v>0</v>
      </c>
      <c r="O34" s="121">
        <v>0</v>
      </c>
      <c r="P34" s="115">
        <v>0</v>
      </c>
      <c r="Q34" s="115">
        <f t="shared" si="1"/>
        <v>0</v>
      </c>
      <c r="R34" s="115">
        <v>0</v>
      </c>
    </row>
    <row r="35" spans="1:18" s="70" customFormat="1" ht="12.75" x14ac:dyDescent="0.2">
      <c r="A35" s="117">
        <v>29</v>
      </c>
      <c r="B35" s="117" t="s">
        <v>68</v>
      </c>
      <c r="C35" s="118">
        <v>196066</v>
      </c>
      <c r="D35" s="118">
        <v>0</v>
      </c>
      <c r="E35" s="118">
        <v>0</v>
      </c>
      <c r="F35" s="118">
        <v>1</v>
      </c>
      <c r="G35" s="118">
        <v>0</v>
      </c>
      <c r="H35" s="118">
        <v>2753264</v>
      </c>
      <c r="I35" s="118">
        <v>0</v>
      </c>
      <c r="J35" s="118">
        <v>0</v>
      </c>
      <c r="K35" s="118">
        <f t="shared" si="0"/>
        <v>2949331</v>
      </c>
      <c r="L35" s="118">
        <v>1186154</v>
      </c>
      <c r="M35" s="118">
        <v>1160686</v>
      </c>
      <c r="N35" s="118">
        <v>611292</v>
      </c>
      <c r="O35" s="122">
        <v>0</v>
      </c>
      <c r="P35" s="118">
        <v>0</v>
      </c>
      <c r="Q35" s="118">
        <f t="shared" si="1"/>
        <v>2958132</v>
      </c>
      <c r="R35" s="118">
        <v>209600.69</v>
      </c>
    </row>
    <row r="36" spans="1:18" s="70" customFormat="1" ht="12.75" x14ac:dyDescent="0.2">
      <c r="A36" s="114">
        <v>30</v>
      </c>
      <c r="B36" s="114" t="s">
        <v>70</v>
      </c>
      <c r="C36" s="115">
        <v>3415148</v>
      </c>
      <c r="D36" s="115">
        <v>11705724</v>
      </c>
      <c r="E36" s="115">
        <v>37500000</v>
      </c>
      <c r="F36" s="115">
        <v>589893</v>
      </c>
      <c r="G36" s="115">
        <v>133493</v>
      </c>
      <c r="H36" s="115">
        <v>0</v>
      </c>
      <c r="I36" s="115">
        <v>0</v>
      </c>
      <c r="J36" s="115">
        <v>0</v>
      </c>
      <c r="K36" s="115">
        <f t="shared" si="0"/>
        <v>53344258</v>
      </c>
      <c r="L36" s="115">
        <v>12660389</v>
      </c>
      <c r="M36" s="115">
        <v>0</v>
      </c>
      <c r="N36" s="115">
        <v>33914452</v>
      </c>
      <c r="O36" s="121">
        <v>0</v>
      </c>
      <c r="P36" s="115">
        <v>0</v>
      </c>
      <c r="Q36" s="115">
        <f t="shared" si="1"/>
        <v>46574841</v>
      </c>
      <c r="R36" s="115">
        <v>16650975.27</v>
      </c>
    </row>
    <row r="37" spans="1:18" s="70" customFormat="1" ht="12.75" x14ac:dyDescent="0.2">
      <c r="A37" s="117">
        <v>31</v>
      </c>
      <c r="B37" s="117" t="s">
        <v>72</v>
      </c>
      <c r="C37" s="118">
        <v>1582299</v>
      </c>
      <c r="D37" s="118">
        <v>4948113</v>
      </c>
      <c r="E37" s="118">
        <v>10135000</v>
      </c>
      <c r="F37" s="118">
        <v>1531648</v>
      </c>
      <c r="G37" s="118">
        <v>0</v>
      </c>
      <c r="H37" s="118">
        <v>4744198</v>
      </c>
      <c r="I37" s="118">
        <v>0</v>
      </c>
      <c r="J37" s="118">
        <v>3802312</v>
      </c>
      <c r="K37" s="118">
        <f t="shared" si="0"/>
        <v>26743570</v>
      </c>
      <c r="L37" s="118">
        <v>7391640</v>
      </c>
      <c r="M37" s="118">
        <v>6357557</v>
      </c>
      <c r="N37" s="118">
        <v>34449368</v>
      </c>
      <c r="O37" s="122">
        <v>1961500</v>
      </c>
      <c r="P37" s="118">
        <v>0</v>
      </c>
      <c r="Q37" s="118">
        <f t="shared" si="1"/>
        <v>50160065</v>
      </c>
      <c r="R37" s="118">
        <v>3017481.06</v>
      </c>
    </row>
    <row r="38" spans="1:18" s="70" customFormat="1" ht="12.75" x14ac:dyDescent="0.2">
      <c r="A38" s="114">
        <v>32</v>
      </c>
      <c r="B38" s="114" t="s">
        <v>74</v>
      </c>
      <c r="C38" s="115">
        <v>2544627</v>
      </c>
      <c r="D38" s="115">
        <v>814592</v>
      </c>
      <c r="E38" s="115">
        <v>0</v>
      </c>
      <c r="F38" s="115">
        <v>605751</v>
      </c>
      <c r="G38" s="115">
        <v>0</v>
      </c>
      <c r="H38" s="115">
        <v>17178377</v>
      </c>
      <c r="I38" s="115">
        <v>0</v>
      </c>
      <c r="J38" s="115">
        <v>7000</v>
      </c>
      <c r="K38" s="115">
        <f t="shared" si="0"/>
        <v>21150347</v>
      </c>
      <c r="L38" s="115">
        <v>7726023</v>
      </c>
      <c r="M38" s="115">
        <v>407717</v>
      </c>
      <c r="N38" s="115">
        <v>15318731</v>
      </c>
      <c r="O38" s="121">
        <v>0</v>
      </c>
      <c r="P38" s="115">
        <v>0</v>
      </c>
      <c r="Q38" s="115">
        <f t="shared" si="1"/>
        <v>23452471</v>
      </c>
      <c r="R38" s="115">
        <v>1239859.24</v>
      </c>
    </row>
    <row r="39" spans="1:18" s="70" customFormat="1" ht="12.75" x14ac:dyDescent="0.2">
      <c r="A39" s="117">
        <v>33</v>
      </c>
      <c r="B39" s="117" t="s">
        <v>76</v>
      </c>
      <c r="C39" s="118">
        <v>1841232</v>
      </c>
      <c r="D39" s="118">
        <v>328584</v>
      </c>
      <c r="E39" s="118">
        <v>174726</v>
      </c>
      <c r="F39" s="118">
        <v>98951</v>
      </c>
      <c r="G39" s="118">
        <v>0</v>
      </c>
      <c r="H39" s="118">
        <v>6155531</v>
      </c>
      <c r="I39" s="118">
        <v>142527</v>
      </c>
      <c r="J39" s="118">
        <v>269421</v>
      </c>
      <c r="K39" s="118">
        <f t="shared" si="0"/>
        <v>9010972</v>
      </c>
      <c r="L39" s="118">
        <v>196122</v>
      </c>
      <c r="M39" s="118">
        <v>282003</v>
      </c>
      <c r="N39" s="118">
        <v>221512</v>
      </c>
      <c r="O39" s="122">
        <v>2236899</v>
      </c>
      <c r="P39" s="118">
        <v>0</v>
      </c>
      <c r="Q39" s="118">
        <f t="shared" si="1"/>
        <v>2936536</v>
      </c>
      <c r="R39" s="118">
        <v>274870.40999999997</v>
      </c>
    </row>
    <row r="40" spans="1:18" s="70" customFormat="1" ht="12.75" x14ac:dyDescent="0.2">
      <c r="A40" s="114">
        <v>34</v>
      </c>
      <c r="B40" s="114" t="s">
        <v>78</v>
      </c>
      <c r="C40" s="115">
        <v>29303248</v>
      </c>
      <c r="D40" s="115">
        <v>4433808</v>
      </c>
      <c r="E40" s="115">
        <v>17905857</v>
      </c>
      <c r="F40" s="115">
        <v>0</v>
      </c>
      <c r="G40" s="115">
        <v>0</v>
      </c>
      <c r="H40" s="115">
        <v>4444114</v>
      </c>
      <c r="I40" s="115">
        <v>0</v>
      </c>
      <c r="J40" s="115">
        <v>2135034</v>
      </c>
      <c r="K40" s="115">
        <f t="shared" si="0"/>
        <v>58222061</v>
      </c>
      <c r="L40" s="115">
        <v>4070671</v>
      </c>
      <c r="M40" s="115">
        <v>31569841</v>
      </c>
      <c r="N40" s="115">
        <v>13402692</v>
      </c>
      <c r="O40" s="121">
        <v>1026937</v>
      </c>
      <c r="P40" s="115">
        <v>0</v>
      </c>
      <c r="Q40" s="115">
        <f t="shared" si="1"/>
        <v>50070141</v>
      </c>
      <c r="R40" s="115">
        <v>26937969.120000005</v>
      </c>
    </row>
    <row r="41" spans="1:18" s="70" customFormat="1" ht="12.75" x14ac:dyDescent="0.2">
      <c r="A41" s="117">
        <v>35</v>
      </c>
      <c r="B41" s="117" t="s">
        <v>80</v>
      </c>
      <c r="C41" s="118">
        <v>22787400</v>
      </c>
      <c r="D41" s="118">
        <v>5070996</v>
      </c>
      <c r="E41" s="118">
        <v>0</v>
      </c>
      <c r="F41" s="118">
        <v>427379</v>
      </c>
      <c r="G41" s="118">
        <v>205997</v>
      </c>
      <c r="H41" s="118">
        <v>178235884</v>
      </c>
      <c r="I41" s="118">
        <v>0</v>
      </c>
      <c r="J41" s="118">
        <v>4681147</v>
      </c>
      <c r="K41" s="118">
        <f t="shared" si="0"/>
        <v>211408803</v>
      </c>
      <c r="L41" s="118">
        <v>51631503</v>
      </c>
      <c r="M41" s="118">
        <v>34386760</v>
      </c>
      <c r="N41" s="118">
        <v>201920732</v>
      </c>
      <c r="O41" s="122">
        <v>0</v>
      </c>
      <c r="P41" s="118">
        <v>0</v>
      </c>
      <c r="Q41" s="118">
        <f t="shared" si="1"/>
        <v>287938995</v>
      </c>
      <c r="R41" s="118">
        <v>14171994.049999999</v>
      </c>
    </row>
    <row r="42" spans="1:18" s="70" customFormat="1" ht="12.75" x14ac:dyDescent="0.2">
      <c r="A42" s="114">
        <v>36</v>
      </c>
      <c r="B42" s="114" t="s">
        <v>82</v>
      </c>
      <c r="C42" s="115">
        <v>1714140</v>
      </c>
      <c r="D42" s="115">
        <v>0</v>
      </c>
      <c r="E42" s="115">
        <v>0</v>
      </c>
      <c r="F42" s="115">
        <v>0</v>
      </c>
      <c r="G42" s="115">
        <v>14103</v>
      </c>
      <c r="H42" s="115">
        <v>0</v>
      </c>
      <c r="I42" s="115">
        <v>0</v>
      </c>
      <c r="J42" s="115">
        <v>0</v>
      </c>
      <c r="K42" s="115">
        <f t="shared" si="0"/>
        <v>1728243</v>
      </c>
      <c r="L42" s="115">
        <v>5413031</v>
      </c>
      <c r="M42" s="115">
        <v>934315</v>
      </c>
      <c r="N42" s="115">
        <v>19855</v>
      </c>
      <c r="O42" s="121">
        <v>0</v>
      </c>
      <c r="P42" s="115">
        <v>0</v>
      </c>
      <c r="Q42" s="115">
        <f t="shared" si="1"/>
        <v>6367201</v>
      </c>
      <c r="R42" s="115">
        <v>776404.85000000009</v>
      </c>
    </row>
    <row r="43" spans="1:18" s="70" customFormat="1" ht="12.75" x14ac:dyDescent="0.2">
      <c r="A43" s="117">
        <v>37</v>
      </c>
      <c r="B43" s="117" t="s">
        <v>84</v>
      </c>
      <c r="C43" s="118">
        <v>97632</v>
      </c>
      <c r="D43" s="118">
        <v>1933468</v>
      </c>
      <c r="E43" s="118">
        <v>24527990</v>
      </c>
      <c r="F43" s="118">
        <v>2004385</v>
      </c>
      <c r="G43" s="118">
        <v>0</v>
      </c>
      <c r="H43" s="118">
        <v>10489563</v>
      </c>
      <c r="I43" s="118">
        <v>0</v>
      </c>
      <c r="J43" s="118">
        <v>1209523</v>
      </c>
      <c r="K43" s="118">
        <f t="shared" si="0"/>
        <v>40262561</v>
      </c>
      <c r="L43" s="118">
        <v>625254</v>
      </c>
      <c r="M43" s="118">
        <v>1589404</v>
      </c>
      <c r="N43" s="118">
        <v>12068521</v>
      </c>
      <c r="O43" s="122">
        <v>490000</v>
      </c>
      <c r="P43" s="118">
        <v>0</v>
      </c>
      <c r="Q43" s="118">
        <f t="shared" si="1"/>
        <v>14773179</v>
      </c>
      <c r="R43" s="118">
        <v>1617502.36</v>
      </c>
    </row>
    <row r="44" spans="1:18" s="70" customFormat="1" ht="12.75" x14ac:dyDescent="0.2">
      <c r="A44" s="114">
        <v>38</v>
      </c>
      <c r="B44" s="114" t="s">
        <v>86</v>
      </c>
      <c r="C44" s="121">
        <v>2230367</v>
      </c>
      <c r="D44" s="121">
        <v>472331</v>
      </c>
      <c r="E44" s="121">
        <v>0</v>
      </c>
      <c r="F44" s="121">
        <v>323238</v>
      </c>
      <c r="G44" s="121">
        <v>0</v>
      </c>
      <c r="H44" s="121">
        <v>3994062</v>
      </c>
      <c r="I44" s="121">
        <v>0</v>
      </c>
      <c r="J44" s="121">
        <v>122001</v>
      </c>
      <c r="K44" s="121">
        <f t="shared" si="0"/>
        <v>7141999</v>
      </c>
      <c r="L44" s="121">
        <v>5868838</v>
      </c>
      <c r="M44" s="121">
        <v>7225732</v>
      </c>
      <c r="N44" s="121">
        <v>578496</v>
      </c>
      <c r="O44" s="121">
        <v>0</v>
      </c>
      <c r="P44" s="121">
        <v>0</v>
      </c>
      <c r="Q44" s="121">
        <f t="shared" si="1"/>
        <v>13673066</v>
      </c>
      <c r="R44" s="121">
        <v>5553354.169999999</v>
      </c>
    </row>
    <row r="45" spans="1:18" s="70" customFormat="1" ht="13.5" thickBot="1" x14ac:dyDescent="0.25">
      <c r="A45" s="144">
        <f>A44</f>
        <v>38</v>
      </c>
      <c r="B45" s="136" t="s">
        <v>255</v>
      </c>
      <c r="C45" s="131">
        <f t="shared" ref="C45:R45" si="2">SUM(C7:C44)</f>
        <v>143943512</v>
      </c>
      <c r="D45" s="131">
        <f t="shared" si="2"/>
        <v>88290597</v>
      </c>
      <c r="E45" s="131">
        <f t="shared" si="2"/>
        <v>544837208</v>
      </c>
      <c r="F45" s="131">
        <f t="shared" si="2"/>
        <v>38834754</v>
      </c>
      <c r="G45" s="131">
        <f t="shared" si="2"/>
        <v>3740447</v>
      </c>
      <c r="H45" s="131">
        <f t="shared" si="2"/>
        <v>694810131</v>
      </c>
      <c r="I45" s="131">
        <f t="shared" si="2"/>
        <v>10356001</v>
      </c>
      <c r="J45" s="131">
        <f t="shared" si="2"/>
        <v>27891510</v>
      </c>
      <c r="K45" s="131">
        <f t="shared" si="2"/>
        <v>1552704160</v>
      </c>
      <c r="L45" s="131">
        <f t="shared" si="2"/>
        <v>357704261</v>
      </c>
      <c r="M45" s="131">
        <f t="shared" si="2"/>
        <v>190879621</v>
      </c>
      <c r="N45" s="131">
        <f t="shared" si="2"/>
        <v>863675009</v>
      </c>
      <c r="O45" s="131">
        <f t="shared" si="2"/>
        <v>97652183</v>
      </c>
      <c r="P45" s="131">
        <f t="shared" si="2"/>
        <v>911719</v>
      </c>
      <c r="Q45" s="131">
        <f t="shared" si="2"/>
        <v>1510822793</v>
      </c>
      <c r="R45" s="145">
        <f t="shared" si="2"/>
        <v>144079870.65000001</v>
      </c>
    </row>
    <row r="46" spans="1:18" s="70" customFormat="1" ht="12.75" x14ac:dyDescent="0.2">
      <c r="B46" s="75"/>
      <c r="C46" s="72"/>
      <c r="D46" s="72"/>
      <c r="E46" s="72"/>
      <c r="F46" s="72"/>
      <c r="G46" s="72"/>
      <c r="H46" s="72"/>
      <c r="I46" s="72"/>
      <c r="J46" s="72"/>
      <c r="K46" s="72"/>
      <c r="L46" s="72"/>
      <c r="M46" s="72"/>
      <c r="N46" s="72"/>
      <c r="O46" s="72"/>
      <c r="P46" s="72"/>
      <c r="Q46" s="72"/>
      <c r="R46" s="72"/>
    </row>
    <row r="47" spans="1:18" s="70" customFormat="1" ht="12.75" x14ac:dyDescent="0.2"/>
    <row r="48" spans="1:18" s="349" customFormat="1" ht="15.75" x14ac:dyDescent="0.2">
      <c r="A48" s="319" t="str">
        <f>A1</f>
        <v>COMPARATIVE REPORT</v>
      </c>
      <c r="B48" s="319"/>
      <c r="C48" s="319"/>
      <c r="D48" s="319"/>
      <c r="E48" s="319"/>
      <c r="F48" s="319"/>
      <c r="G48" s="319"/>
      <c r="H48" s="319"/>
      <c r="I48" s="319"/>
      <c r="J48" s="319"/>
      <c r="K48" s="319"/>
      <c r="L48" s="319"/>
      <c r="M48" s="319"/>
      <c r="N48" s="319"/>
      <c r="O48" s="319"/>
      <c r="P48" s="319"/>
      <c r="Q48" s="319"/>
      <c r="R48" s="319"/>
    </row>
    <row r="49" spans="1:18" s="349" customFormat="1" ht="15.75" x14ac:dyDescent="0.2">
      <c r="A49" s="321" t="str">
        <f>A2</f>
        <v>EXHIBIT D: CAPITAL PROJECTS FOR GENERAL GOVERNMENT</v>
      </c>
      <c r="B49" s="321"/>
      <c r="C49" s="321"/>
      <c r="D49" s="321"/>
      <c r="E49" s="321"/>
      <c r="F49" s="321"/>
      <c r="G49" s="321"/>
      <c r="H49" s="321"/>
      <c r="I49" s="321"/>
      <c r="J49" s="321"/>
      <c r="K49" s="321"/>
      <c r="L49" s="321"/>
      <c r="M49" s="321"/>
      <c r="N49" s="321"/>
      <c r="O49" s="321"/>
      <c r="P49" s="321"/>
      <c r="Q49" s="321"/>
      <c r="R49" s="321"/>
    </row>
    <row r="50" spans="1:18" s="349" customFormat="1" ht="15.75" x14ac:dyDescent="0.2">
      <c r="A50" s="321" t="str">
        <f>A3</f>
        <v>FOR THE YEAR ENDED JUNE 30, 2023</v>
      </c>
      <c r="B50" s="321"/>
      <c r="C50" s="321"/>
      <c r="D50" s="321"/>
      <c r="E50" s="321"/>
      <c r="F50" s="321"/>
      <c r="G50" s="321"/>
      <c r="H50" s="321"/>
      <c r="I50" s="321"/>
      <c r="J50" s="321"/>
      <c r="K50" s="321"/>
      <c r="L50" s="321"/>
      <c r="M50" s="321"/>
      <c r="N50" s="321"/>
      <c r="O50" s="321"/>
      <c r="P50" s="321"/>
      <c r="Q50" s="321"/>
      <c r="R50" s="321"/>
    </row>
    <row r="51" spans="1:18" s="70" customFormat="1" ht="13.5" thickBot="1" x14ac:dyDescent="0.25"/>
    <row r="52" spans="1:18" s="70" customFormat="1" ht="15" x14ac:dyDescent="0.25">
      <c r="A52" s="89"/>
      <c r="B52" s="89"/>
      <c r="C52" s="442" t="s">
        <v>314</v>
      </c>
      <c r="D52" s="443"/>
      <c r="E52" s="443"/>
      <c r="F52" s="443"/>
      <c r="G52" s="443"/>
      <c r="H52" s="443"/>
      <c r="I52" s="443"/>
      <c r="J52" s="443"/>
      <c r="K52" s="444"/>
      <c r="L52" s="442" t="s">
        <v>338</v>
      </c>
      <c r="M52" s="443"/>
      <c r="N52" s="443"/>
      <c r="O52" s="443"/>
      <c r="P52" s="443"/>
      <c r="Q52" s="444"/>
      <c r="R52" s="193" t="s">
        <v>378</v>
      </c>
    </row>
    <row r="53" spans="1:18" s="70" customFormat="1" ht="60" x14ac:dyDescent="0.25">
      <c r="A53" s="141" t="s">
        <v>1</v>
      </c>
      <c r="B53" s="217" t="s">
        <v>341</v>
      </c>
      <c r="C53" s="142" t="s">
        <v>332</v>
      </c>
      <c r="D53" s="142" t="s">
        <v>333</v>
      </c>
      <c r="E53" s="142" t="s">
        <v>336</v>
      </c>
      <c r="F53" s="142" t="s">
        <v>334</v>
      </c>
      <c r="G53" s="142" t="s">
        <v>335</v>
      </c>
      <c r="H53" s="142" t="s">
        <v>337</v>
      </c>
      <c r="I53" s="142" t="s">
        <v>317</v>
      </c>
      <c r="J53" s="142" t="s">
        <v>343</v>
      </c>
      <c r="K53" s="142" t="s">
        <v>344</v>
      </c>
      <c r="L53" s="142" t="s">
        <v>245</v>
      </c>
      <c r="M53" s="142" t="s">
        <v>246</v>
      </c>
      <c r="N53" s="142" t="s">
        <v>247</v>
      </c>
      <c r="O53" s="142" t="s">
        <v>345</v>
      </c>
      <c r="P53" s="142" t="s">
        <v>319</v>
      </c>
      <c r="Q53" s="142" t="s">
        <v>322</v>
      </c>
      <c r="R53" s="142" t="s">
        <v>340</v>
      </c>
    </row>
    <row r="54" spans="1:18" s="70" customFormat="1" ht="12.75" x14ac:dyDescent="0.2">
      <c r="A54" s="117">
        <v>1</v>
      </c>
      <c r="B54" s="117" t="s">
        <v>88</v>
      </c>
      <c r="C54" s="137">
        <v>0</v>
      </c>
      <c r="D54" s="137">
        <v>0</v>
      </c>
      <c r="E54" s="137">
        <v>0</v>
      </c>
      <c r="F54" s="137">
        <v>0</v>
      </c>
      <c r="G54" s="137">
        <v>0</v>
      </c>
      <c r="H54" s="137">
        <v>0</v>
      </c>
      <c r="I54" s="137">
        <v>0</v>
      </c>
      <c r="J54" s="137">
        <v>0</v>
      </c>
      <c r="K54" s="137">
        <f t="shared" ref="K54:K85" si="3">SUM(C54:J54)</f>
        <v>0</v>
      </c>
      <c r="L54" s="137">
        <v>0</v>
      </c>
      <c r="M54" s="137">
        <v>0</v>
      </c>
      <c r="N54" s="137">
        <v>0</v>
      </c>
      <c r="O54" s="137">
        <v>0</v>
      </c>
      <c r="P54" s="137">
        <v>0</v>
      </c>
      <c r="Q54" s="137">
        <f t="shared" ref="Q54:Q85" si="4">SUM(L54:P54)</f>
        <v>0</v>
      </c>
      <c r="R54" s="137">
        <v>0</v>
      </c>
    </row>
    <row r="55" spans="1:18" s="70" customFormat="1" ht="12.75" x14ac:dyDescent="0.2">
      <c r="A55" s="114">
        <v>2</v>
      </c>
      <c r="B55" s="114" t="s">
        <v>89</v>
      </c>
      <c r="C55" s="115">
        <v>3686092</v>
      </c>
      <c r="D55" s="115">
        <v>1685152</v>
      </c>
      <c r="E55" s="115">
        <v>0</v>
      </c>
      <c r="F55" s="115">
        <v>741708</v>
      </c>
      <c r="G55" s="115">
        <v>0</v>
      </c>
      <c r="H55" s="115">
        <v>29064724</v>
      </c>
      <c r="I55" s="115">
        <v>0</v>
      </c>
      <c r="J55" s="115">
        <v>1828531</v>
      </c>
      <c r="K55" s="115">
        <f t="shared" si="3"/>
        <v>37006207</v>
      </c>
      <c r="L55" s="115">
        <v>22863220</v>
      </c>
      <c r="M55" s="115">
        <v>0</v>
      </c>
      <c r="N55" s="115">
        <v>21420861</v>
      </c>
      <c r="O55" s="121">
        <v>0</v>
      </c>
      <c r="P55" s="115">
        <v>0</v>
      </c>
      <c r="Q55" s="115">
        <f t="shared" si="4"/>
        <v>44284081</v>
      </c>
      <c r="R55" s="115">
        <v>2508199.9699999997</v>
      </c>
    </row>
    <row r="56" spans="1:18" s="70" customFormat="1" ht="12.75" x14ac:dyDescent="0.2">
      <c r="A56" s="117">
        <v>3</v>
      </c>
      <c r="B56" s="117" t="s">
        <v>256</v>
      </c>
      <c r="C56" s="118">
        <v>0</v>
      </c>
      <c r="D56" s="118">
        <v>0</v>
      </c>
      <c r="E56" s="118">
        <v>0</v>
      </c>
      <c r="F56" s="118">
        <v>0</v>
      </c>
      <c r="G56" s="118">
        <v>0</v>
      </c>
      <c r="H56" s="118">
        <v>2680077</v>
      </c>
      <c r="I56" s="118">
        <v>0</v>
      </c>
      <c r="J56" s="118">
        <v>0</v>
      </c>
      <c r="K56" s="118">
        <f t="shared" si="3"/>
        <v>2680077</v>
      </c>
      <c r="L56" s="118">
        <v>1786531</v>
      </c>
      <c r="M56" s="118">
        <v>0</v>
      </c>
      <c r="N56" s="118">
        <v>893546</v>
      </c>
      <c r="O56" s="122">
        <v>0</v>
      </c>
      <c r="P56" s="118">
        <v>0</v>
      </c>
      <c r="Q56" s="118">
        <f t="shared" si="4"/>
        <v>2680077</v>
      </c>
      <c r="R56" s="118">
        <v>157701.83000000002</v>
      </c>
    </row>
    <row r="57" spans="1:18" s="70" customFormat="1" ht="12.75" x14ac:dyDescent="0.2">
      <c r="A57" s="114">
        <v>4</v>
      </c>
      <c r="B57" s="114" t="s">
        <v>91</v>
      </c>
      <c r="C57" s="115">
        <v>0</v>
      </c>
      <c r="D57" s="115">
        <v>0</v>
      </c>
      <c r="E57" s="115">
        <v>0</v>
      </c>
      <c r="F57" s="115">
        <v>40190</v>
      </c>
      <c r="G57" s="115">
        <v>0</v>
      </c>
      <c r="H57" s="115">
        <v>0</v>
      </c>
      <c r="I57" s="115">
        <v>0</v>
      </c>
      <c r="J57" s="115">
        <v>0</v>
      </c>
      <c r="K57" s="115">
        <f t="shared" si="3"/>
        <v>40190</v>
      </c>
      <c r="L57" s="115">
        <v>0</v>
      </c>
      <c r="M57" s="115">
        <v>0</v>
      </c>
      <c r="N57" s="115">
        <v>0</v>
      </c>
      <c r="O57" s="121">
        <v>40190</v>
      </c>
      <c r="P57" s="115">
        <v>0</v>
      </c>
      <c r="Q57" s="115">
        <f t="shared" si="4"/>
        <v>40190</v>
      </c>
      <c r="R57" s="115">
        <v>128928.92</v>
      </c>
    </row>
    <row r="58" spans="1:18" s="70" customFormat="1" ht="12.75" x14ac:dyDescent="0.2">
      <c r="A58" s="117">
        <v>5</v>
      </c>
      <c r="B58" s="117" t="s">
        <v>92</v>
      </c>
      <c r="C58" s="118">
        <v>0</v>
      </c>
      <c r="D58" s="118">
        <v>0</v>
      </c>
      <c r="E58" s="118">
        <v>0</v>
      </c>
      <c r="F58" s="118">
        <v>0</v>
      </c>
      <c r="G58" s="118">
        <v>0</v>
      </c>
      <c r="H58" s="118">
        <v>0</v>
      </c>
      <c r="I58" s="118">
        <v>0</v>
      </c>
      <c r="J58" s="118">
        <v>0</v>
      </c>
      <c r="K58" s="118">
        <f t="shared" si="3"/>
        <v>0</v>
      </c>
      <c r="L58" s="118">
        <v>0</v>
      </c>
      <c r="M58" s="118">
        <v>0</v>
      </c>
      <c r="N58" s="118">
        <v>0</v>
      </c>
      <c r="O58" s="122">
        <v>0</v>
      </c>
      <c r="P58" s="118">
        <v>0</v>
      </c>
      <c r="Q58" s="118">
        <f t="shared" si="4"/>
        <v>0</v>
      </c>
      <c r="R58" s="118">
        <v>0</v>
      </c>
    </row>
    <row r="59" spans="1:18" s="70" customFormat="1" ht="12.75" x14ac:dyDescent="0.2">
      <c r="A59" s="114">
        <v>6</v>
      </c>
      <c r="B59" s="114" t="s">
        <v>93</v>
      </c>
      <c r="C59" s="115">
        <v>1618528</v>
      </c>
      <c r="D59" s="115">
        <v>0</v>
      </c>
      <c r="E59" s="115">
        <v>0</v>
      </c>
      <c r="F59" s="115">
        <v>0</v>
      </c>
      <c r="G59" s="115">
        <v>0</v>
      </c>
      <c r="H59" s="115">
        <v>722602</v>
      </c>
      <c r="I59" s="115">
        <v>0</v>
      </c>
      <c r="J59" s="115">
        <v>0</v>
      </c>
      <c r="K59" s="115">
        <f t="shared" si="3"/>
        <v>2341130</v>
      </c>
      <c r="L59" s="115">
        <v>6058483</v>
      </c>
      <c r="M59" s="115">
        <v>0</v>
      </c>
      <c r="N59" s="115">
        <v>0</v>
      </c>
      <c r="O59" s="121">
        <v>0</v>
      </c>
      <c r="P59" s="115">
        <v>0</v>
      </c>
      <c r="Q59" s="115">
        <f t="shared" si="4"/>
        <v>6058483</v>
      </c>
      <c r="R59" s="115">
        <v>684003.70000000007</v>
      </c>
    </row>
    <row r="60" spans="1:18" s="92" customFormat="1" ht="14.25" x14ac:dyDescent="0.2">
      <c r="A60" s="117">
        <v>7</v>
      </c>
      <c r="B60" s="117" t="s">
        <v>94</v>
      </c>
      <c r="C60" s="118">
        <v>28180328</v>
      </c>
      <c r="D60" s="118">
        <v>3510244</v>
      </c>
      <c r="E60" s="118">
        <v>220363658</v>
      </c>
      <c r="F60" s="118">
        <v>6565188</v>
      </c>
      <c r="G60" s="118">
        <v>0</v>
      </c>
      <c r="H60" s="118">
        <v>3328280</v>
      </c>
      <c r="I60" s="118">
        <v>0</v>
      </c>
      <c r="J60" s="118">
        <v>57027111</v>
      </c>
      <c r="K60" s="118">
        <f t="shared" si="3"/>
        <v>318974809</v>
      </c>
      <c r="L60" s="118">
        <v>28966622</v>
      </c>
      <c r="M60" s="118">
        <v>13407515</v>
      </c>
      <c r="N60" s="118">
        <v>229016389</v>
      </c>
      <c r="O60" s="122">
        <v>47584283</v>
      </c>
      <c r="P60" s="118">
        <v>0</v>
      </c>
      <c r="Q60" s="118">
        <f t="shared" si="4"/>
        <v>318974809</v>
      </c>
      <c r="R60" s="118">
        <v>4964864.62</v>
      </c>
    </row>
    <row r="61" spans="1:18" s="95" customFormat="1" ht="15" x14ac:dyDescent="0.25">
      <c r="A61" s="114">
        <v>8</v>
      </c>
      <c r="B61" s="114" t="s">
        <v>95</v>
      </c>
      <c r="C61" s="115">
        <v>3643860</v>
      </c>
      <c r="D61" s="115">
        <v>841629</v>
      </c>
      <c r="E61" s="115">
        <v>0</v>
      </c>
      <c r="F61" s="115">
        <v>595269</v>
      </c>
      <c r="G61" s="115">
        <v>0</v>
      </c>
      <c r="H61" s="115">
        <v>19684657</v>
      </c>
      <c r="I61" s="115">
        <v>124064</v>
      </c>
      <c r="J61" s="115">
        <v>1732592</v>
      </c>
      <c r="K61" s="115">
        <f t="shared" si="3"/>
        <v>26622071</v>
      </c>
      <c r="L61" s="115">
        <v>31642838</v>
      </c>
      <c r="M61" s="115">
        <v>19823</v>
      </c>
      <c r="N61" s="115">
        <v>2018152</v>
      </c>
      <c r="O61" s="121">
        <v>3635466</v>
      </c>
      <c r="P61" s="115">
        <v>124064</v>
      </c>
      <c r="Q61" s="115">
        <f t="shared" si="4"/>
        <v>37440343</v>
      </c>
      <c r="R61" s="115">
        <v>2135321.58</v>
      </c>
    </row>
    <row r="62" spans="1:18" s="70" customFormat="1" ht="12.75" x14ac:dyDescent="0.2">
      <c r="A62" s="117">
        <v>9</v>
      </c>
      <c r="B62" s="117" t="s">
        <v>96</v>
      </c>
      <c r="C62" s="118">
        <v>0</v>
      </c>
      <c r="D62" s="118">
        <v>0</v>
      </c>
      <c r="E62" s="118">
        <v>0</v>
      </c>
      <c r="F62" s="118">
        <v>0</v>
      </c>
      <c r="G62" s="118">
        <v>0</v>
      </c>
      <c r="H62" s="118">
        <v>0</v>
      </c>
      <c r="I62" s="118">
        <v>0</v>
      </c>
      <c r="J62" s="118">
        <v>0</v>
      </c>
      <c r="K62" s="118">
        <f t="shared" si="3"/>
        <v>0</v>
      </c>
      <c r="L62" s="118">
        <v>0</v>
      </c>
      <c r="M62" s="118">
        <v>0</v>
      </c>
      <c r="N62" s="118">
        <v>0</v>
      </c>
      <c r="O62" s="122">
        <v>0</v>
      </c>
      <c r="P62" s="118">
        <v>0</v>
      </c>
      <c r="Q62" s="118">
        <f t="shared" si="4"/>
        <v>0</v>
      </c>
      <c r="R62" s="118">
        <v>176</v>
      </c>
    </row>
    <row r="63" spans="1:18" s="70" customFormat="1" ht="12.75" x14ac:dyDescent="0.2">
      <c r="A63" s="114">
        <v>10</v>
      </c>
      <c r="B63" s="114" t="s">
        <v>97</v>
      </c>
      <c r="C63" s="115">
        <v>3597467</v>
      </c>
      <c r="D63" s="115">
        <v>8380394</v>
      </c>
      <c r="E63" s="115">
        <v>0</v>
      </c>
      <c r="F63" s="115">
        <v>5</v>
      </c>
      <c r="G63" s="115">
        <v>0</v>
      </c>
      <c r="H63" s="115">
        <v>0</v>
      </c>
      <c r="I63" s="115">
        <v>0</v>
      </c>
      <c r="J63" s="115">
        <v>0</v>
      </c>
      <c r="K63" s="115">
        <f t="shared" si="3"/>
        <v>11977866</v>
      </c>
      <c r="L63" s="115">
        <v>0</v>
      </c>
      <c r="M63" s="115">
        <v>0</v>
      </c>
      <c r="N63" s="115">
        <v>11318335</v>
      </c>
      <c r="O63" s="121">
        <v>0</v>
      </c>
      <c r="P63" s="115">
        <v>0</v>
      </c>
      <c r="Q63" s="115">
        <f t="shared" si="4"/>
        <v>11318335</v>
      </c>
      <c r="R63" s="115">
        <v>1279076.4900000002</v>
      </c>
    </row>
    <row r="64" spans="1:18" s="70" customFormat="1" ht="12.75" x14ac:dyDescent="0.2">
      <c r="A64" s="117">
        <v>11</v>
      </c>
      <c r="B64" s="117" t="s">
        <v>257</v>
      </c>
      <c r="C64" s="118">
        <v>0</v>
      </c>
      <c r="D64" s="118">
        <v>0</v>
      </c>
      <c r="E64" s="118">
        <v>0</v>
      </c>
      <c r="F64" s="118">
        <v>0</v>
      </c>
      <c r="G64" s="118">
        <v>0</v>
      </c>
      <c r="H64" s="118">
        <v>0</v>
      </c>
      <c r="I64" s="118">
        <v>0</v>
      </c>
      <c r="J64" s="118">
        <v>0</v>
      </c>
      <c r="K64" s="118">
        <f t="shared" si="3"/>
        <v>0</v>
      </c>
      <c r="L64" s="118">
        <v>0</v>
      </c>
      <c r="M64" s="118">
        <v>0</v>
      </c>
      <c r="N64" s="118">
        <v>1396</v>
      </c>
      <c r="O64" s="122">
        <v>0</v>
      </c>
      <c r="P64" s="118">
        <v>0</v>
      </c>
      <c r="Q64" s="118">
        <f t="shared" si="4"/>
        <v>1396</v>
      </c>
      <c r="R64" s="118">
        <v>99389.9</v>
      </c>
    </row>
    <row r="65" spans="1:18" s="70" customFormat="1" ht="12.75" x14ac:dyDescent="0.2">
      <c r="A65" s="114">
        <v>12</v>
      </c>
      <c r="B65" s="114" t="s">
        <v>99</v>
      </c>
      <c r="C65" s="115">
        <v>0</v>
      </c>
      <c r="D65" s="115">
        <v>0</v>
      </c>
      <c r="E65" s="115">
        <v>0</v>
      </c>
      <c r="F65" s="115">
        <v>0</v>
      </c>
      <c r="G65" s="115">
        <v>0</v>
      </c>
      <c r="H65" s="115">
        <v>5692197</v>
      </c>
      <c r="I65" s="115">
        <v>0</v>
      </c>
      <c r="J65" s="115">
        <v>0</v>
      </c>
      <c r="K65" s="115">
        <f t="shared" si="3"/>
        <v>5692197</v>
      </c>
      <c r="L65" s="115">
        <v>0</v>
      </c>
      <c r="M65" s="115">
        <v>0</v>
      </c>
      <c r="N65" s="115">
        <v>5692197</v>
      </c>
      <c r="O65" s="121">
        <v>0</v>
      </c>
      <c r="P65" s="115">
        <v>0</v>
      </c>
      <c r="Q65" s="115">
        <f t="shared" si="4"/>
        <v>5692197</v>
      </c>
      <c r="R65" s="115">
        <v>244044.83</v>
      </c>
    </row>
    <row r="66" spans="1:18" s="70" customFormat="1" ht="12.75" x14ac:dyDescent="0.2">
      <c r="A66" s="117">
        <v>13</v>
      </c>
      <c r="B66" s="117" t="s">
        <v>100</v>
      </c>
      <c r="C66" s="118">
        <v>1309187</v>
      </c>
      <c r="D66" s="118">
        <v>206310</v>
      </c>
      <c r="E66" s="118">
        <v>0</v>
      </c>
      <c r="F66" s="118">
        <v>2143303</v>
      </c>
      <c r="G66" s="118">
        <v>0</v>
      </c>
      <c r="H66" s="118">
        <v>365126</v>
      </c>
      <c r="I66" s="118">
        <v>0</v>
      </c>
      <c r="J66" s="118">
        <v>2515</v>
      </c>
      <c r="K66" s="118">
        <f t="shared" si="3"/>
        <v>4026441</v>
      </c>
      <c r="L66" s="118">
        <v>754340</v>
      </c>
      <c r="M66" s="118">
        <v>0</v>
      </c>
      <c r="N66" s="118">
        <v>0</v>
      </c>
      <c r="O66" s="122">
        <v>0</v>
      </c>
      <c r="P66" s="118">
        <v>0</v>
      </c>
      <c r="Q66" s="118">
        <f t="shared" si="4"/>
        <v>754340</v>
      </c>
      <c r="R66" s="118">
        <v>341714.24</v>
      </c>
    </row>
    <row r="67" spans="1:18" s="70" customFormat="1" ht="12.75" x14ac:dyDescent="0.2">
      <c r="A67" s="114">
        <v>14</v>
      </c>
      <c r="B67" s="114" t="s">
        <v>101</v>
      </c>
      <c r="C67" s="115">
        <v>0</v>
      </c>
      <c r="D67" s="115">
        <v>0</v>
      </c>
      <c r="E67" s="115">
        <v>0</v>
      </c>
      <c r="F67" s="115">
        <v>0</v>
      </c>
      <c r="G67" s="115">
        <v>0</v>
      </c>
      <c r="H67" s="115">
        <v>725853</v>
      </c>
      <c r="I67" s="115">
        <v>0</v>
      </c>
      <c r="J67" s="115">
        <v>0</v>
      </c>
      <c r="K67" s="115">
        <f t="shared" si="3"/>
        <v>725853</v>
      </c>
      <c r="L67" s="115">
        <v>361203</v>
      </c>
      <c r="M67" s="115">
        <v>0</v>
      </c>
      <c r="N67" s="115">
        <v>364650</v>
      </c>
      <c r="O67" s="121">
        <v>0</v>
      </c>
      <c r="P67" s="115">
        <v>0</v>
      </c>
      <c r="Q67" s="115">
        <f t="shared" si="4"/>
        <v>725853</v>
      </c>
      <c r="R67" s="115">
        <v>29277796.490000002</v>
      </c>
    </row>
    <row r="68" spans="1:18" s="70" customFormat="1" ht="12.75" x14ac:dyDescent="0.2">
      <c r="A68" s="117">
        <v>15</v>
      </c>
      <c r="B68" s="117" t="s">
        <v>102</v>
      </c>
      <c r="C68" s="118">
        <v>0</v>
      </c>
      <c r="D68" s="118">
        <v>0</v>
      </c>
      <c r="E68" s="118">
        <v>0</v>
      </c>
      <c r="F68" s="118">
        <v>0</v>
      </c>
      <c r="G68" s="118">
        <v>0</v>
      </c>
      <c r="H68" s="118">
        <v>0</v>
      </c>
      <c r="I68" s="118">
        <v>0</v>
      </c>
      <c r="J68" s="118">
        <v>0</v>
      </c>
      <c r="K68" s="118">
        <f t="shared" si="3"/>
        <v>0</v>
      </c>
      <c r="L68" s="118">
        <v>0</v>
      </c>
      <c r="M68" s="118">
        <v>0</v>
      </c>
      <c r="N68" s="118">
        <v>0</v>
      </c>
      <c r="O68" s="122">
        <v>0</v>
      </c>
      <c r="P68" s="118">
        <v>0</v>
      </c>
      <c r="Q68" s="118">
        <f t="shared" si="4"/>
        <v>0</v>
      </c>
      <c r="R68" s="118">
        <v>0</v>
      </c>
    </row>
    <row r="69" spans="1:18" s="70" customFormat="1" ht="12.75" x14ac:dyDescent="0.2">
      <c r="A69" s="114">
        <v>16</v>
      </c>
      <c r="B69" s="114" t="s">
        <v>103</v>
      </c>
      <c r="C69" s="115">
        <v>189118</v>
      </c>
      <c r="D69" s="115">
        <v>0</v>
      </c>
      <c r="E69" s="115">
        <v>6500000</v>
      </c>
      <c r="F69" s="115">
        <v>162731</v>
      </c>
      <c r="G69" s="115">
        <v>0</v>
      </c>
      <c r="H69" s="115">
        <v>3422807</v>
      </c>
      <c r="I69" s="115">
        <v>8635</v>
      </c>
      <c r="J69" s="115">
        <v>0</v>
      </c>
      <c r="K69" s="115">
        <f t="shared" si="3"/>
        <v>10283291</v>
      </c>
      <c r="L69" s="115">
        <v>8123880</v>
      </c>
      <c r="M69" s="115">
        <v>190768</v>
      </c>
      <c r="N69" s="115">
        <v>1076596</v>
      </c>
      <c r="O69" s="121">
        <v>292216</v>
      </c>
      <c r="P69" s="115">
        <v>0</v>
      </c>
      <c r="Q69" s="115">
        <f t="shared" si="4"/>
        <v>9683460</v>
      </c>
      <c r="R69" s="115">
        <v>943964.99</v>
      </c>
    </row>
    <row r="70" spans="1:18" s="70" customFormat="1" ht="12.75" x14ac:dyDescent="0.2">
      <c r="A70" s="117">
        <v>17</v>
      </c>
      <c r="B70" s="117" t="s">
        <v>104</v>
      </c>
      <c r="C70" s="118">
        <v>288852</v>
      </c>
      <c r="D70" s="118">
        <v>0</v>
      </c>
      <c r="E70" s="118">
        <v>5937000</v>
      </c>
      <c r="F70" s="118">
        <v>301409</v>
      </c>
      <c r="G70" s="118">
        <v>0</v>
      </c>
      <c r="H70" s="118">
        <v>0</v>
      </c>
      <c r="I70" s="118">
        <v>0</v>
      </c>
      <c r="J70" s="118">
        <v>69388</v>
      </c>
      <c r="K70" s="118">
        <f t="shared" si="3"/>
        <v>6596649</v>
      </c>
      <c r="L70" s="118">
        <v>0</v>
      </c>
      <c r="M70" s="118">
        <v>0</v>
      </c>
      <c r="N70" s="118">
        <v>3607076</v>
      </c>
      <c r="O70" s="122">
        <v>0</v>
      </c>
      <c r="P70" s="118">
        <v>0</v>
      </c>
      <c r="Q70" s="118">
        <f t="shared" si="4"/>
        <v>3607076</v>
      </c>
      <c r="R70" s="118">
        <v>94720.919999999984</v>
      </c>
    </row>
    <row r="71" spans="1:18" s="70" customFormat="1" ht="12.75" x14ac:dyDescent="0.2">
      <c r="A71" s="114">
        <v>18</v>
      </c>
      <c r="B71" s="114" t="s">
        <v>105</v>
      </c>
      <c r="C71" s="115">
        <v>0</v>
      </c>
      <c r="D71" s="115">
        <v>0</v>
      </c>
      <c r="E71" s="115">
        <v>0</v>
      </c>
      <c r="F71" s="115">
        <v>3</v>
      </c>
      <c r="G71" s="115">
        <v>0</v>
      </c>
      <c r="H71" s="115">
        <v>489640</v>
      </c>
      <c r="I71" s="115">
        <v>0</v>
      </c>
      <c r="J71" s="115">
        <v>0</v>
      </c>
      <c r="K71" s="115">
        <f t="shared" si="3"/>
        <v>489643</v>
      </c>
      <c r="L71" s="115">
        <v>0</v>
      </c>
      <c r="M71" s="115">
        <v>0</v>
      </c>
      <c r="N71" s="115">
        <v>489640</v>
      </c>
      <c r="O71" s="121">
        <v>0</v>
      </c>
      <c r="P71" s="115">
        <v>0</v>
      </c>
      <c r="Q71" s="115">
        <f t="shared" si="4"/>
        <v>489640</v>
      </c>
      <c r="R71" s="115">
        <v>872523.31</v>
      </c>
    </row>
    <row r="72" spans="1:18" s="70" customFormat="1" ht="12.75" x14ac:dyDescent="0.2">
      <c r="A72" s="117">
        <v>19</v>
      </c>
      <c r="B72" s="117" t="s">
        <v>106</v>
      </c>
      <c r="C72" s="118">
        <v>1080660</v>
      </c>
      <c r="D72" s="118">
        <v>0</v>
      </c>
      <c r="E72" s="118">
        <v>0</v>
      </c>
      <c r="F72" s="118">
        <v>0</v>
      </c>
      <c r="G72" s="118">
        <v>0</v>
      </c>
      <c r="H72" s="118">
        <v>224746</v>
      </c>
      <c r="I72" s="118">
        <v>0</v>
      </c>
      <c r="J72" s="118">
        <v>0</v>
      </c>
      <c r="K72" s="118">
        <f t="shared" si="3"/>
        <v>1305406</v>
      </c>
      <c r="L72" s="118">
        <v>0</v>
      </c>
      <c r="M72" s="118">
        <v>0</v>
      </c>
      <c r="N72" s="118">
        <v>5173520</v>
      </c>
      <c r="O72" s="122">
        <v>0</v>
      </c>
      <c r="P72" s="118">
        <v>0</v>
      </c>
      <c r="Q72" s="118">
        <f t="shared" si="4"/>
        <v>5173520</v>
      </c>
      <c r="R72" s="118">
        <v>32974.6</v>
      </c>
    </row>
    <row r="73" spans="1:18" s="70" customFormat="1" ht="12.75" x14ac:dyDescent="0.2">
      <c r="A73" s="114">
        <v>20</v>
      </c>
      <c r="B73" s="114" t="s">
        <v>107</v>
      </c>
      <c r="C73" s="115">
        <v>0</v>
      </c>
      <c r="D73" s="115">
        <v>0</v>
      </c>
      <c r="E73" s="115">
        <v>0</v>
      </c>
      <c r="F73" s="115">
        <v>3081</v>
      </c>
      <c r="G73" s="115">
        <v>0</v>
      </c>
      <c r="H73" s="115">
        <v>0</v>
      </c>
      <c r="I73" s="115">
        <v>0</v>
      </c>
      <c r="J73" s="115">
        <v>0</v>
      </c>
      <c r="K73" s="115">
        <f t="shared" si="3"/>
        <v>3081</v>
      </c>
      <c r="L73" s="115">
        <v>0</v>
      </c>
      <c r="M73" s="115">
        <v>0</v>
      </c>
      <c r="N73" s="115">
        <v>331374</v>
      </c>
      <c r="O73" s="121">
        <v>0</v>
      </c>
      <c r="P73" s="115">
        <v>0</v>
      </c>
      <c r="Q73" s="115">
        <f t="shared" si="4"/>
        <v>331374</v>
      </c>
      <c r="R73" s="115">
        <v>300024.80000000005</v>
      </c>
    </row>
    <row r="74" spans="1:18" s="70" customFormat="1" ht="12.75" x14ac:dyDescent="0.2">
      <c r="A74" s="117">
        <v>21</v>
      </c>
      <c r="B74" s="117" t="s">
        <v>108</v>
      </c>
      <c r="C74" s="118">
        <v>12299813</v>
      </c>
      <c r="D74" s="118">
        <v>21646161</v>
      </c>
      <c r="E74" s="118">
        <v>141939619</v>
      </c>
      <c r="F74" s="118">
        <v>11174832</v>
      </c>
      <c r="G74" s="118">
        <v>0</v>
      </c>
      <c r="H74" s="118">
        <v>42336545</v>
      </c>
      <c r="I74" s="118">
        <v>36552</v>
      </c>
      <c r="J74" s="118">
        <v>5709307</v>
      </c>
      <c r="K74" s="118">
        <f t="shared" si="3"/>
        <v>235142829</v>
      </c>
      <c r="L74" s="118">
        <v>62732427</v>
      </c>
      <c r="M74" s="118">
        <v>55521406</v>
      </c>
      <c r="N74" s="118">
        <v>65909596</v>
      </c>
      <c r="O74" s="122">
        <v>148457</v>
      </c>
      <c r="P74" s="118">
        <v>0</v>
      </c>
      <c r="Q74" s="118">
        <f t="shared" si="4"/>
        <v>184311886</v>
      </c>
      <c r="R74" s="118">
        <v>29519777.080000002</v>
      </c>
    </row>
    <row r="75" spans="1:18" s="70" customFormat="1" ht="12.75" x14ac:dyDescent="0.2">
      <c r="A75" s="114">
        <v>22</v>
      </c>
      <c r="B75" s="114" t="s">
        <v>109</v>
      </c>
      <c r="C75" s="115">
        <v>0</v>
      </c>
      <c r="D75" s="115">
        <v>0</v>
      </c>
      <c r="E75" s="115">
        <v>0</v>
      </c>
      <c r="F75" s="115">
        <v>0</v>
      </c>
      <c r="G75" s="115">
        <v>0</v>
      </c>
      <c r="H75" s="115">
        <v>130448</v>
      </c>
      <c r="I75" s="115">
        <v>0</v>
      </c>
      <c r="J75" s="115">
        <v>0</v>
      </c>
      <c r="K75" s="115">
        <f t="shared" si="3"/>
        <v>130448</v>
      </c>
      <c r="L75" s="115">
        <v>0</v>
      </c>
      <c r="M75" s="115">
        <v>0</v>
      </c>
      <c r="N75" s="115">
        <v>130448</v>
      </c>
      <c r="O75" s="121">
        <v>0</v>
      </c>
      <c r="P75" s="115">
        <v>0</v>
      </c>
      <c r="Q75" s="115">
        <f t="shared" si="4"/>
        <v>130448</v>
      </c>
      <c r="R75" s="115">
        <v>28549.1</v>
      </c>
    </row>
    <row r="76" spans="1:18" s="70" customFormat="1" ht="12.75" x14ac:dyDescent="0.2">
      <c r="A76" s="117">
        <v>23</v>
      </c>
      <c r="B76" s="117" t="s">
        <v>110</v>
      </c>
      <c r="C76" s="118">
        <v>0</v>
      </c>
      <c r="D76" s="118">
        <v>0</v>
      </c>
      <c r="E76" s="118">
        <v>0</v>
      </c>
      <c r="F76" s="118">
        <v>0</v>
      </c>
      <c r="G76" s="118">
        <v>0</v>
      </c>
      <c r="H76" s="118">
        <v>0</v>
      </c>
      <c r="I76" s="118">
        <v>0</v>
      </c>
      <c r="J76" s="118">
        <v>0</v>
      </c>
      <c r="K76" s="118">
        <f t="shared" si="3"/>
        <v>0</v>
      </c>
      <c r="L76" s="118">
        <v>1710113</v>
      </c>
      <c r="M76" s="118">
        <v>0</v>
      </c>
      <c r="N76" s="118">
        <v>9600</v>
      </c>
      <c r="O76" s="122">
        <v>0</v>
      </c>
      <c r="P76" s="118">
        <v>0</v>
      </c>
      <c r="Q76" s="118">
        <f t="shared" si="4"/>
        <v>1719713</v>
      </c>
      <c r="R76" s="118">
        <v>88136.15</v>
      </c>
    </row>
    <row r="77" spans="1:18" s="70" customFormat="1" ht="12.75" x14ac:dyDescent="0.2">
      <c r="A77" s="114">
        <v>24</v>
      </c>
      <c r="B77" s="114" t="s">
        <v>111</v>
      </c>
      <c r="C77" s="115">
        <v>4282549</v>
      </c>
      <c r="D77" s="115">
        <v>2660624</v>
      </c>
      <c r="E77" s="115">
        <v>0</v>
      </c>
      <c r="F77" s="115">
        <v>16089</v>
      </c>
      <c r="G77" s="115">
        <v>0</v>
      </c>
      <c r="H77" s="115">
        <v>13561188</v>
      </c>
      <c r="I77" s="115">
        <v>0</v>
      </c>
      <c r="J77" s="115">
        <v>606747</v>
      </c>
      <c r="K77" s="115">
        <f t="shared" si="3"/>
        <v>21127197</v>
      </c>
      <c r="L77" s="115">
        <v>6264702</v>
      </c>
      <c r="M77" s="115">
        <v>0</v>
      </c>
      <c r="N77" s="115">
        <v>4908217</v>
      </c>
      <c r="O77" s="121">
        <v>0</v>
      </c>
      <c r="P77" s="115">
        <v>0</v>
      </c>
      <c r="Q77" s="115">
        <f t="shared" si="4"/>
        <v>11172919</v>
      </c>
      <c r="R77" s="115">
        <v>2273991.17</v>
      </c>
    </row>
    <row r="78" spans="1:18" s="70" customFormat="1" ht="12.75" x14ac:dyDescent="0.2">
      <c r="A78" s="117">
        <v>25</v>
      </c>
      <c r="B78" s="117" t="s">
        <v>112</v>
      </c>
      <c r="C78" s="118">
        <v>1305723</v>
      </c>
      <c r="D78" s="118">
        <v>0</v>
      </c>
      <c r="E78" s="118">
        <v>0</v>
      </c>
      <c r="F78" s="118">
        <v>1224</v>
      </c>
      <c r="G78" s="118">
        <v>0</v>
      </c>
      <c r="H78" s="118">
        <v>1138799</v>
      </c>
      <c r="I78" s="118">
        <v>0</v>
      </c>
      <c r="J78" s="118">
        <v>0</v>
      </c>
      <c r="K78" s="118">
        <f t="shared" si="3"/>
        <v>2445746</v>
      </c>
      <c r="L78" s="118">
        <v>1305723</v>
      </c>
      <c r="M78" s="118">
        <v>0</v>
      </c>
      <c r="N78" s="118">
        <v>22641</v>
      </c>
      <c r="O78" s="122">
        <v>30000</v>
      </c>
      <c r="P78" s="118">
        <v>0</v>
      </c>
      <c r="Q78" s="118">
        <f t="shared" si="4"/>
        <v>1358364</v>
      </c>
      <c r="R78" s="118">
        <v>291679.51999999996</v>
      </c>
    </row>
    <row r="79" spans="1:18" s="70" customFormat="1" ht="12.75" x14ac:dyDescent="0.2">
      <c r="A79" s="114">
        <v>26</v>
      </c>
      <c r="B79" s="114" t="s">
        <v>113</v>
      </c>
      <c r="C79" s="115">
        <v>0</v>
      </c>
      <c r="D79" s="115">
        <v>0</v>
      </c>
      <c r="E79" s="115">
        <v>0</v>
      </c>
      <c r="F79" s="115">
        <v>0</v>
      </c>
      <c r="G79" s="115">
        <v>0</v>
      </c>
      <c r="H79" s="115">
        <v>0</v>
      </c>
      <c r="I79" s="115">
        <v>0</v>
      </c>
      <c r="J79" s="115">
        <v>0</v>
      </c>
      <c r="K79" s="115">
        <f t="shared" si="3"/>
        <v>0</v>
      </c>
      <c r="L79" s="115">
        <v>0</v>
      </c>
      <c r="M79" s="115">
        <v>0</v>
      </c>
      <c r="N79" s="115">
        <v>0</v>
      </c>
      <c r="O79" s="121">
        <v>0</v>
      </c>
      <c r="P79" s="115">
        <v>0</v>
      </c>
      <c r="Q79" s="115">
        <f t="shared" si="4"/>
        <v>0</v>
      </c>
      <c r="R79" s="115">
        <v>0</v>
      </c>
    </row>
    <row r="80" spans="1:18" s="70" customFormat="1" ht="12.75" x14ac:dyDescent="0.2">
      <c r="A80" s="117">
        <v>27</v>
      </c>
      <c r="B80" s="117" t="s">
        <v>114</v>
      </c>
      <c r="C80" s="118">
        <v>2250200</v>
      </c>
      <c r="D80" s="118">
        <v>0</v>
      </c>
      <c r="E80" s="118">
        <v>0</v>
      </c>
      <c r="F80" s="118">
        <v>161327</v>
      </c>
      <c r="G80" s="118">
        <v>0</v>
      </c>
      <c r="H80" s="118">
        <v>6661930</v>
      </c>
      <c r="I80" s="118">
        <v>0</v>
      </c>
      <c r="J80" s="118">
        <v>301198</v>
      </c>
      <c r="K80" s="118">
        <f t="shared" si="3"/>
        <v>9374655</v>
      </c>
      <c r="L80" s="118">
        <v>3419706</v>
      </c>
      <c r="M80" s="118">
        <v>0</v>
      </c>
      <c r="N80" s="118">
        <v>0</v>
      </c>
      <c r="O80" s="122">
        <v>1081536</v>
      </c>
      <c r="P80" s="118">
        <v>0</v>
      </c>
      <c r="Q80" s="118">
        <f t="shared" si="4"/>
        <v>4501242</v>
      </c>
      <c r="R80" s="118">
        <v>496626.45</v>
      </c>
    </row>
    <row r="81" spans="1:18" s="70" customFormat="1" ht="12.75" x14ac:dyDescent="0.2">
      <c r="A81" s="114">
        <v>28</v>
      </c>
      <c r="B81" s="114" t="s">
        <v>115</v>
      </c>
      <c r="C81" s="115">
        <v>1281328</v>
      </c>
      <c r="D81" s="115">
        <v>0</v>
      </c>
      <c r="E81" s="115">
        <v>0</v>
      </c>
      <c r="F81" s="115">
        <v>0</v>
      </c>
      <c r="G81" s="115">
        <v>0</v>
      </c>
      <c r="H81" s="115">
        <v>306933</v>
      </c>
      <c r="I81" s="115">
        <v>0</v>
      </c>
      <c r="J81" s="115">
        <v>0</v>
      </c>
      <c r="K81" s="115">
        <f t="shared" si="3"/>
        <v>1588261</v>
      </c>
      <c r="L81" s="115">
        <v>115536</v>
      </c>
      <c r="M81" s="115">
        <v>0</v>
      </c>
      <c r="N81" s="115">
        <v>0</v>
      </c>
      <c r="O81" s="121">
        <v>0</v>
      </c>
      <c r="P81" s="115">
        <v>0</v>
      </c>
      <c r="Q81" s="115">
        <f t="shared" si="4"/>
        <v>115536</v>
      </c>
      <c r="R81" s="115">
        <v>38918.14</v>
      </c>
    </row>
    <row r="82" spans="1:18" s="70" customFormat="1" ht="12.75" x14ac:dyDescent="0.2">
      <c r="A82" s="117">
        <v>29</v>
      </c>
      <c r="B82" s="117" t="s">
        <v>30</v>
      </c>
      <c r="C82" s="118">
        <v>24562906</v>
      </c>
      <c r="D82" s="118">
        <v>5804597</v>
      </c>
      <c r="E82" s="118">
        <v>327408174</v>
      </c>
      <c r="F82" s="118">
        <v>10973523</v>
      </c>
      <c r="G82" s="118">
        <v>0</v>
      </c>
      <c r="H82" s="118">
        <v>267606752</v>
      </c>
      <c r="I82" s="118">
        <v>0</v>
      </c>
      <c r="J82" s="118">
        <v>48571878</v>
      </c>
      <c r="K82" s="118">
        <f t="shared" si="3"/>
        <v>684927830</v>
      </c>
      <c r="L82" s="118">
        <v>263150603</v>
      </c>
      <c r="M82" s="118">
        <v>10505573</v>
      </c>
      <c r="N82" s="118">
        <v>186067604</v>
      </c>
      <c r="O82" s="122">
        <v>22441826</v>
      </c>
      <c r="P82" s="118">
        <v>0</v>
      </c>
      <c r="Q82" s="118">
        <f t="shared" si="4"/>
        <v>482165606</v>
      </c>
      <c r="R82" s="118">
        <v>44453720.839999996</v>
      </c>
    </row>
    <row r="83" spans="1:18" s="70" customFormat="1" ht="12.75" x14ac:dyDescent="0.2">
      <c r="A83" s="114">
        <v>30</v>
      </c>
      <c r="B83" s="114" t="s">
        <v>116</v>
      </c>
      <c r="C83" s="115">
        <v>143526</v>
      </c>
      <c r="D83" s="115">
        <v>483625</v>
      </c>
      <c r="E83" s="115">
        <v>0</v>
      </c>
      <c r="F83" s="115">
        <v>715381</v>
      </c>
      <c r="G83" s="115">
        <v>0</v>
      </c>
      <c r="H83" s="115">
        <v>16001840</v>
      </c>
      <c r="I83" s="115">
        <v>0</v>
      </c>
      <c r="J83" s="115">
        <v>1390155</v>
      </c>
      <c r="K83" s="115">
        <f t="shared" si="3"/>
        <v>18734527</v>
      </c>
      <c r="L83" s="115">
        <v>12024134</v>
      </c>
      <c r="M83" s="115">
        <v>4357334</v>
      </c>
      <c r="N83" s="115">
        <v>1303448</v>
      </c>
      <c r="O83" s="121">
        <v>187247</v>
      </c>
      <c r="P83" s="115">
        <v>0</v>
      </c>
      <c r="Q83" s="115">
        <f t="shared" si="4"/>
        <v>17872163</v>
      </c>
      <c r="R83" s="115">
        <v>3436081.7800000003</v>
      </c>
    </row>
    <row r="84" spans="1:18" s="70" customFormat="1" ht="12.75" x14ac:dyDescent="0.2">
      <c r="A84" s="117">
        <v>31</v>
      </c>
      <c r="B84" s="117" t="s">
        <v>117</v>
      </c>
      <c r="C84" s="118">
        <v>1585307</v>
      </c>
      <c r="D84" s="118">
        <v>653323</v>
      </c>
      <c r="E84" s="118">
        <v>2000000</v>
      </c>
      <c r="F84" s="118">
        <v>0</v>
      </c>
      <c r="G84" s="118">
        <v>0</v>
      </c>
      <c r="H84" s="118">
        <v>2883637</v>
      </c>
      <c r="I84" s="118">
        <v>0</v>
      </c>
      <c r="J84" s="118">
        <v>0</v>
      </c>
      <c r="K84" s="118">
        <f t="shared" si="3"/>
        <v>7122267</v>
      </c>
      <c r="L84" s="118">
        <v>3141818</v>
      </c>
      <c r="M84" s="118">
        <v>0</v>
      </c>
      <c r="N84" s="118">
        <v>1980449</v>
      </c>
      <c r="O84" s="122">
        <v>0</v>
      </c>
      <c r="P84" s="118">
        <v>0</v>
      </c>
      <c r="Q84" s="118">
        <f t="shared" si="4"/>
        <v>5122267</v>
      </c>
      <c r="R84" s="118">
        <v>364111.44</v>
      </c>
    </row>
    <row r="85" spans="1:18" s="70" customFormat="1" ht="12.75" x14ac:dyDescent="0.2">
      <c r="A85" s="114">
        <v>32</v>
      </c>
      <c r="B85" s="114" t="s">
        <v>118</v>
      </c>
      <c r="C85" s="115">
        <v>258283</v>
      </c>
      <c r="D85" s="115">
        <v>0</v>
      </c>
      <c r="E85" s="115">
        <v>0</v>
      </c>
      <c r="F85" s="115">
        <v>87612</v>
      </c>
      <c r="G85" s="115">
        <v>0</v>
      </c>
      <c r="H85" s="115">
        <v>0</v>
      </c>
      <c r="I85" s="115">
        <v>0</v>
      </c>
      <c r="J85" s="115">
        <v>0</v>
      </c>
      <c r="K85" s="115">
        <f t="shared" si="3"/>
        <v>345895</v>
      </c>
      <c r="L85" s="115">
        <v>0</v>
      </c>
      <c r="M85" s="115">
        <v>0</v>
      </c>
      <c r="N85" s="115">
        <v>962082</v>
      </c>
      <c r="O85" s="121">
        <v>0</v>
      </c>
      <c r="P85" s="115">
        <v>0</v>
      </c>
      <c r="Q85" s="115">
        <f t="shared" si="4"/>
        <v>962082</v>
      </c>
      <c r="R85" s="115">
        <v>55365.73</v>
      </c>
    </row>
    <row r="86" spans="1:18" s="70" customFormat="1" ht="12.75" x14ac:dyDescent="0.2">
      <c r="A86" s="117">
        <v>33</v>
      </c>
      <c r="B86" s="117" t="s">
        <v>34</v>
      </c>
      <c r="C86" s="118">
        <v>1625861</v>
      </c>
      <c r="D86" s="118">
        <v>28253</v>
      </c>
      <c r="E86" s="118">
        <v>9282864</v>
      </c>
      <c r="F86" s="118">
        <v>464277</v>
      </c>
      <c r="G86" s="118">
        <v>0</v>
      </c>
      <c r="H86" s="118">
        <v>8978676</v>
      </c>
      <c r="I86" s="118">
        <v>0</v>
      </c>
      <c r="J86" s="118">
        <v>0</v>
      </c>
      <c r="K86" s="118">
        <f t="shared" ref="K86:K117" si="5">SUM(C86:J86)</f>
        <v>20379931</v>
      </c>
      <c r="L86" s="118">
        <v>2810546</v>
      </c>
      <c r="M86" s="118">
        <v>0</v>
      </c>
      <c r="N86" s="118">
        <v>6794477</v>
      </c>
      <c r="O86" s="122">
        <v>0</v>
      </c>
      <c r="P86" s="118">
        <v>0</v>
      </c>
      <c r="Q86" s="118">
        <f t="shared" ref="Q86:Q117" si="6">SUM(L86:P86)</f>
        <v>9605023</v>
      </c>
      <c r="R86" s="118">
        <v>477570.16000000003</v>
      </c>
    </row>
    <row r="87" spans="1:18" s="70" customFormat="1" ht="12.75" x14ac:dyDescent="0.2">
      <c r="A87" s="114">
        <v>34</v>
      </c>
      <c r="B87" s="114" t="s">
        <v>119</v>
      </c>
      <c r="C87" s="115">
        <v>4658020</v>
      </c>
      <c r="D87" s="115">
        <v>2000741</v>
      </c>
      <c r="E87" s="115">
        <v>36574959</v>
      </c>
      <c r="F87" s="115">
        <v>1218510</v>
      </c>
      <c r="G87" s="115">
        <v>0</v>
      </c>
      <c r="H87" s="115">
        <v>0</v>
      </c>
      <c r="I87" s="115">
        <v>0</v>
      </c>
      <c r="J87" s="115">
        <v>0</v>
      </c>
      <c r="K87" s="115">
        <f t="shared" si="5"/>
        <v>44452230</v>
      </c>
      <c r="L87" s="115">
        <v>37710795</v>
      </c>
      <c r="M87" s="115">
        <v>0</v>
      </c>
      <c r="N87" s="115">
        <v>4984993</v>
      </c>
      <c r="O87" s="121">
        <v>63649</v>
      </c>
      <c r="P87" s="115">
        <v>0</v>
      </c>
      <c r="Q87" s="115">
        <f t="shared" si="6"/>
        <v>42759437</v>
      </c>
      <c r="R87" s="115">
        <v>1017589.6200000001</v>
      </c>
    </row>
    <row r="88" spans="1:18" s="70" customFormat="1" ht="12.75" x14ac:dyDescent="0.2">
      <c r="A88" s="117">
        <v>35</v>
      </c>
      <c r="B88" s="117" t="s">
        <v>120</v>
      </c>
      <c r="C88" s="118">
        <v>0</v>
      </c>
      <c r="D88" s="118">
        <v>0</v>
      </c>
      <c r="E88" s="118">
        <v>0</v>
      </c>
      <c r="F88" s="118">
        <v>1</v>
      </c>
      <c r="G88" s="118">
        <v>0</v>
      </c>
      <c r="H88" s="118">
        <v>0</v>
      </c>
      <c r="I88" s="118">
        <v>0</v>
      </c>
      <c r="J88" s="118">
        <v>0</v>
      </c>
      <c r="K88" s="118">
        <f t="shared" si="5"/>
        <v>1</v>
      </c>
      <c r="L88" s="118">
        <v>0</v>
      </c>
      <c r="M88" s="118">
        <v>0</v>
      </c>
      <c r="N88" s="118">
        <v>0</v>
      </c>
      <c r="O88" s="122">
        <v>0</v>
      </c>
      <c r="P88" s="118">
        <v>0</v>
      </c>
      <c r="Q88" s="118">
        <f t="shared" si="6"/>
        <v>0</v>
      </c>
      <c r="R88" s="118">
        <v>335818.67</v>
      </c>
    </row>
    <row r="89" spans="1:18" s="70" customFormat="1" ht="12.75" x14ac:dyDescent="0.2">
      <c r="A89" s="114">
        <v>36</v>
      </c>
      <c r="B89" s="114" t="s">
        <v>121</v>
      </c>
      <c r="C89" s="115">
        <v>2564295</v>
      </c>
      <c r="D89" s="115">
        <v>615692</v>
      </c>
      <c r="E89" s="115">
        <v>0</v>
      </c>
      <c r="F89" s="115">
        <v>1134588</v>
      </c>
      <c r="G89" s="115">
        <v>0</v>
      </c>
      <c r="H89" s="115">
        <v>2912388</v>
      </c>
      <c r="I89" s="115">
        <v>0</v>
      </c>
      <c r="J89" s="115">
        <v>270564</v>
      </c>
      <c r="K89" s="115">
        <f t="shared" si="5"/>
        <v>7497527</v>
      </c>
      <c r="L89" s="115">
        <v>17224400</v>
      </c>
      <c r="M89" s="115">
        <v>0</v>
      </c>
      <c r="N89" s="115">
        <v>0</v>
      </c>
      <c r="O89" s="121">
        <v>0</v>
      </c>
      <c r="P89" s="115">
        <v>0</v>
      </c>
      <c r="Q89" s="115">
        <f t="shared" si="6"/>
        <v>17224400</v>
      </c>
      <c r="R89" s="115">
        <v>274567.95</v>
      </c>
    </row>
    <row r="90" spans="1:18" s="70" customFormat="1" ht="12.75" x14ac:dyDescent="0.2">
      <c r="A90" s="117">
        <v>37</v>
      </c>
      <c r="B90" s="117" t="s">
        <v>122</v>
      </c>
      <c r="C90" s="118">
        <v>534218</v>
      </c>
      <c r="D90" s="118">
        <v>0</v>
      </c>
      <c r="E90" s="118">
        <v>0</v>
      </c>
      <c r="F90" s="118">
        <v>2168678</v>
      </c>
      <c r="G90" s="118">
        <v>0</v>
      </c>
      <c r="H90" s="118">
        <v>6983112</v>
      </c>
      <c r="I90" s="118">
        <v>0</v>
      </c>
      <c r="J90" s="118">
        <v>2712772</v>
      </c>
      <c r="K90" s="118">
        <f t="shared" si="5"/>
        <v>12398780</v>
      </c>
      <c r="L90" s="118">
        <v>13657711</v>
      </c>
      <c r="M90" s="118">
        <v>0</v>
      </c>
      <c r="N90" s="118">
        <v>0</v>
      </c>
      <c r="O90" s="122">
        <v>0</v>
      </c>
      <c r="P90" s="118">
        <v>0</v>
      </c>
      <c r="Q90" s="118">
        <f t="shared" si="6"/>
        <v>13657711</v>
      </c>
      <c r="R90" s="118">
        <v>151755.02000000002</v>
      </c>
    </row>
    <row r="91" spans="1:18" s="70" customFormat="1" ht="12.75" x14ac:dyDescent="0.2">
      <c r="A91" s="114">
        <v>38</v>
      </c>
      <c r="B91" s="114" t="s">
        <v>123</v>
      </c>
      <c r="C91" s="115">
        <v>589925</v>
      </c>
      <c r="D91" s="115">
        <v>0</v>
      </c>
      <c r="E91" s="115">
        <v>0</v>
      </c>
      <c r="F91" s="115">
        <v>0</v>
      </c>
      <c r="G91" s="115">
        <v>0</v>
      </c>
      <c r="H91" s="115">
        <v>1125593</v>
      </c>
      <c r="I91" s="115">
        <v>0</v>
      </c>
      <c r="J91" s="115">
        <v>0</v>
      </c>
      <c r="K91" s="115">
        <f t="shared" si="5"/>
        <v>1715518</v>
      </c>
      <c r="L91" s="115">
        <v>1084988</v>
      </c>
      <c r="M91" s="115">
        <v>0</v>
      </c>
      <c r="N91" s="115">
        <v>630530</v>
      </c>
      <c r="O91" s="121">
        <v>0</v>
      </c>
      <c r="P91" s="115">
        <v>0</v>
      </c>
      <c r="Q91" s="115">
        <f t="shared" si="6"/>
        <v>1715518</v>
      </c>
      <c r="R91" s="115">
        <v>692991.98</v>
      </c>
    </row>
    <row r="92" spans="1:18" s="70" customFormat="1" ht="12.75" x14ac:dyDescent="0.2">
      <c r="A92" s="117">
        <v>39</v>
      </c>
      <c r="B92" s="117" t="s">
        <v>125</v>
      </c>
      <c r="C92" s="118">
        <v>0</v>
      </c>
      <c r="D92" s="118">
        <v>0</v>
      </c>
      <c r="E92" s="118">
        <v>0</v>
      </c>
      <c r="F92" s="118">
        <v>10376</v>
      </c>
      <c r="G92" s="118">
        <v>0</v>
      </c>
      <c r="H92" s="118">
        <v>0</v>
      </c>
      <c r="I92" s="118">
        <v>0</v>
      </c>
      <c r="J92" s="118">
        <v>0</v>
      </c>
      <c r="K92" s="118">
        <f t="shared" si="5"/>
        <v>10376</v>
      </c>
      <c r="L92" s="118">
        <v>19990</v>
      </c>
      <c r="M92" s="118">
        <v>0</v>
      </c>
      <c r="N92" s="118">
        <v>0</v>
      </c>
      <c r="O92" s="122">
        <v>0</v>
      </c>
      <c r="P92" s="118">
        <v>0</v>
      </c>
      <c r="Q92" s="118">
        <f t="shared" si="6"/>
        <v>19990</v>
      </c>
      <c r="R92" s="118">
        <v>416519.33</v>
      </c>
    </row>
    <row r="93" spans="1:18" s="70" customFormat="1" ht="12.75" x14ac:dyDescent="0.2">
      <c r="A93" s="114">
        <v>40</v>
      </c>
      <c r="B93" s="114" t="s">
        <v>127</v>
      </c>
      <c r="C93" s="121">
        <v>0</v>
      </c>
      <c r="D93" s="121">
        <v>0</v>
      </c>
      <c r="E93" s="121">
        <v>0</v>
      </c>
      <c r="F93" s="121">
        <v>0</v>
      </c>
      <c r="G93" s="121">
        <v>0</v>
      </c>
      <c r="H93" s="121">
        <v>0</v>
      </c>
      <c r="I93" s="121">
        <v>0</v>
      </c>
      <c r="J93" s="121">
        <v>0</v>
      </c>
      <c r="K93" s="121">
        <f t="shared" si="5"/>
        <v>0</v>
      </c>
      <c r="L93" s="121">
        <v>0</v>
      </c>
      <c r="M93" s="121">
        <v>0</v>
      </c>
      <c r="N93" s="121">
        <v>0</v>
      </c>
      <c r="O93" s="121">
        <v>0</v>
      </c>
      <c r="P93" s="121">
        <v>0</v>
      </c>
      <c r="Q93" s="121">
        <f t="shared" si="6"/>
        <v>0</v>
      </c>
      <c r="R93" s="115">
        <v>0</v>
      </c>
    </row>
    <row r="94" spans="1:18" s="70" customFormat="1" ht="12.75" x14ac:dyDescent="0.2">
      <c r="A94" s="117">
        <v>41</v>
      </c>
      <c r="B94" s="117" t="s">
        <v>258</v>
      </c>
      <c r="C94" s="118">
        <v>0</v>
      </c>
      <c r="D94" s="118">
        <v>0</v>
      </c>
      <c r="E94" s="118">
        <v>0</v>
      </c>
      <c r="F94" s="118">
        <v>4209107</v>
      </c>
      <c r="G94" s="118">
        <v>0</v>
      </c>
      <c r="H94" s="118">
        <v>0</v>
      </c>
      <c r="I94" s="118">
        <v>0</v>
      </c>
      <c r="J94" s="118">
        <v>376251</v>
      </c>
      <c r="K94" s="118">
        <f t="shared" si="5"/>
        <v>4585358</v>
      </c>
      <c r="L94" s="118">
        <v>5664699</v>
      </c>
      <c r="M94" s="118">
        <v>0</v>
      </c>
      <c r="N94" s="118">
        <v>2062855</v>
      </c>
      <c r="O94" s="122">
        <v>0</v>
      </c>
      <c r="P94" s="118">
        <v>0</v>
      </c>
      <c r="Q94" s="118">
        <f t="shared" si="6"/>
        <v>7727554</v>
      </c>
      <c r="R94" s="118">
        <v>260336.39</v>
      </c>
    </row>
    <row r="95" spans="1:18" s="70" customFormat="1" ht="12.75" x14ac:dyDescent="0.2">
      <c r="A95" s="114">
        <v>42</v>
      </c>
      <c r="B95" s="114" t="s">
        <v>131</v>
      </c>
      <c r="C95" s="115">
        <v>175187</v>
      </c>
      <c r="D95" s="115">
        <v>0</v>
      </c>
      <c r="E95" s="115">
        <v>42288924</v>
      </c>
      <c r="F95" s="115">
        <v>1288526</v>
      </c>
      <c r="G95" s="115">
        <v>0</v>
      </c>
      <c r="H95" s="115">
        <v>16363510</v>
      </c>
      <c r="I95" s="115">
        <v>0</v>
      </c>
      <c r="J95" s="115">
        <v>0</v>
      </c>
      <c r="K95" s="115">
        <f t="shared" si="5"/>
        <v>60116147</v>
      </c>
      <c r="L95" s="115">
        <v>9790056</v>
      </c>
      <c r="M95" s="115">
        <v>0</v>
      </c>
      <c r="N95" s="115">
        <v>9405168</v>
      </c>
      <c r="O95" s="121">
        <v>0</v>
      </c>
      <c r="P95" s="115">
        <v>0</v>
      </c>
      <c r="Q95" s="115">
        <f t="shared" si="6"/>
        <v>19195224</v>
      </c>
      <c r="R95" s="115">
        <v>2550555.5799999996</v>
      </c>
    </row>
    <row r="96" spans="1:18" s="70" customFormat="1" ht="12.75" x14ac:dyDescent="0.2">
      <c r="A96" s="117">
        <v>43</v>
      </c>
      <c r="B96" s="117" t="s">
        <v>133</v>
      </c>
      <c r="C96" s="118">
        <v>50462871</v>
      </c>
      <c r="D96" s="118">
        <v>8779442</v>
      </c>
      <c r="E96" s="118">
        <v>0</v>
      </c>
      <c r="F96" s="118">
        <v>6680373</v>
      </c>
      <c r="G96" s="118">
        <v>0</v>
      </c>
      <c r="H96" s="118">
        <v>68617600</v>
      </c>
      <c r="I96" s="118">
        <v>0</v>
      </c>
      <c r="J96" s="118">
        <v>24070633</v>
      </c>
      <c r="K96" s="118">
        <f t="shared" si="5"/>
        <v>158610919</v>
      </c>
      <c r="L96" s="118">
        <v>29933087</v>
      </c>
      <c r="M96" s="118">
        <v>43982210</v>
      </c>
      <c r="N96" s="118">
        <v>100358040</v>
      </c>
      <c r="O96" s="122">
        <v>0</v>
      </c>
      <c r="P96" s="118">
        <v>0</v>
      </c>
      <c r="Q96" s="118">
        <f t="shared" si="6"/>
        <v>174273337</v>
      </c>
      <c r="R96" s="118">
        <v>9596364.4299999997</v>
      </c>
    </row>
    <row r="97" spans="1:18" s="70" customFormat="1" ht="12.75" x14ac:dyDescent="0.2">
      <c r="A97" s="114">
        <v>44</v>
      </c>
      <c r="B97" s="114" t="s">
        <v>135</v>
      </c>
      <c r="C97" s="115">
        <v>0</v>
      </c>
      <c r="D97" s="115">
        <v>1246210</v>
      </c>
      <c r="E97" s="115">
        <v>0</v>
      </c>
      <c r="F97" s="115">
        <v>0</v>
      </c>
      <c r="G97" s="115">
        <v>0</v>
      </c>
      <c r="H97" s="115">
        <v>0</v>
      </c>
      <c r="I97" s="115">
        <v>0</v>
      </c>
      <c r="J97" s="115">
        <v>301061</v>
      </c>
      <c r="K97" s="115">
        <f t="shared" si="5"/>
        <v>1547271</v>
      </c>
      <c r="L97" s="115">
        <v>0</v>
      </c>
      <c r="M97" s="115">
        <v>0</v>
      </c>
      <c r="N97" s="115">
        <v>2496489</v>
      </c>
      <c r="O97" s="121">
        <v>0</v>
      </c>
      <c r="P97" s="115">
        <v>0</v>
      </c>
      <c r="Q97" s="115">
        <f t="shared" si="6"/>
        <v>2496489</v>
      </c>
      <c r="R97" s="115">
        <v>848484.27999999991</v>
      </c>
    </row>
    <row r="98" spans="1:18" s="70" customFormat="1" ht="12.75" x14ac:dyDescent="0.2">
      <c r="A98" s="117">
        <v>45</v>
      </c>
      <c r="B98" s="117" t="s">
        <v>137</v>
      </c>
      <c r="C98" s="118">
        <v>0</v>
      </c>
      <c r="D98" s="118">
        <v>0</v>
      </c>
      <c r="E98" s="118">
        <v>0</v>
      </c>
      <c r="F98" s="118">
        <v>0</v>
      </c>
      <c r="G98" s="118">
        <v>0</v>
      </c>
      <c r="H98" s="118">
        <v>0</v>
      </c>
      <c r="I98" s="118">
        <v>0</v>
      </c>
      <c r="J98" s="118">
        <v>0</v>
      </c>
      <c r="K98" s="118">
        <f t="shared" si="5"/>
        <v>0</v>
      </c>
      <c r="L98" s="118">
        <v>1213978</v>
      </c>
      <c r="M98" s="118">
        <v>0</v>
      </c>
      <c r="N98" s="118">
        <v>0</v>
      </c>
      <c r="O98" s="122">
        <v>0</v>
      </c>
      <c r="P98" s="118">
        <v>0</v>
      </c>
      <c r="Q98" s="118">
        <f t="shared" si="6"/>
        <v>1213978</v>
      </c>
      <c r="R98" s="118">
        <v>-10956.21</v>
      </c>
    </row>
    <row r="99" spans="1:18" s="70" customFormat="1" ht="12.75" x14ac:dyDescent="0.2">
      <c r="A99" s="114">
        <v>46</v>
      </c>
      <c r="B99" s="114" t="s">
        <v>139</v>
      </c>
      <c r="C99" s="115">
        <v>0</v>
      </c>
      <c r="D99" s="115">
        <v>203732</v>
      </c>
      <c r="E99" s="115">
        <v>0</v>
      </c>
      <c r="F99" s="115">
        <v>1151178</v>
      </c>
      <c r="G99" s="115">
        <v>0</v>
      </c>
      <c r="H99" s="115">
        <v>2542960</v>
      </c>
      <c r="I99" s="115">
        <v>0</v>
      </c>
      <c r="J99" s="115">
        <v>865861</v>
      </c>
      <c r="K99" s="115">
        <f t="shared" si="5"/>
        <v>4763731</v>
      </c>
      <c r="L99" s="115">
        <v>24879024</v>
      </c>
      <c r="M99" s="115">
        <v>0</v>
      </c>
      <c r="N99" s="115">
        <v>1962231</v>
      </c>
      <c r="O99" s="121">
        <v>0</v>
      </c>
      <c r="P99" s="115">
        <v>0</v>
      </c>
      <c r="Q99" s="115">
        <f t="shared" si="6"/>
        <v>26841255</v>
      </c>
      <c r="R99" s="115">
        <v>1035983.15</v>
      </c>
    </row>
    <row r="100" spans="1:18" s="70" customFormat="1" ht="12.75" x14ac:dyDescent="0.2">
      <c r="A100" s="117">
        <v>47</v>
      </c>
      <c r="B100" s="117" t="s">
        <v>141</v>
      </c>
      <c r="C100" s="118">
        <v>80398</v>
      </c>
      <c r="D100" s="118">
        <v>2777233</v>
      </c>
      <c r="E100" s="118">
        <v>83971</v>
      </c>
      <c r="F100" s="118">
        <v>3124073</v>
      </c>
      <c r="G100" s="118">
        <v>0</v>
      </c>
      <c r="H100" s="118">
        <v>27258288</v>
      </c>
      <c r="I100" s="118">
        <v>0</v>
      </c>
      <c r="J100" s="118">
        <v>635399</v>
      </c>
      <c r="K100" s="118">
        <f t="shared" si="5"/>
        <v>33959362</v>
      </c>
      <c r="L100" s="118">
        <v>4907636</v>
      </c>
      <c r="M100" s="118">
        <v>0</v>
      </c>
      <c r="N100" s="118">
        <v>5861950</v>
      </c>
      <c r="O100" s="122">
        <v>0</v>
      </c>
      <c r="P100" s="118">
        <v>0</v>
      </c>
      <c r="Q100" s="118">
        <f t="shared" si="6"/>
        <v>10769586</v>
      </c>
      <c r="R100" s="118">
        <v>275225.59000000003</v>
      </c>
    </row>
    <row r="101" spans="1:18" s="70" customFormat="1" ht="12.75" x14ac:dyDescent="0.2">
      <c r="A101" s="114">
        <v>48</v>
      </c>
      <c r="B101" s="114" t="s">
        <v>143</v>
      </c>
      <c r="C101" s="115">
        <v>3763841</v>
      </c>
      <c r="D101" s="115">
        <v>0</v>
      </c>
      <c r="E101" s="115">
        <v>0</v>
      </c>
      <c r="F101" s="115">
        <v>838012</v>
      </c>
      <c r="G101" s="115">
        <v>0</v>
      </c>
      <c r="H101" s="115">
        <v>1268556</v>
      </c>
      <c r="I101" s="115">
        <v>0</v>
      </c>
      <c r="J101" s="115">
        <v>0</v>
      </c>
      <c r="K101" s="115">
        <f t="shared" si="5"/>
        <v>5870409</v>
      </c>
      <c r="L101" s="115">
        <v>1929042</v>
      </c>
      <c r="M101" s="115">
        <v>0</v>
      </c>
      <c r="N101" s="115">
        <v>0</v>
      </c>
      <c r="O101" s="121">
        <v>0</v>
      </c>
      <c r="P101" s="115">
        <v>0</v>
      </c>
      <c r="Q101" s="115">
        <f t="shared" si="6"/>
        <v>1929042</v>
      </c>
      <c r="R101" s="115">
        <v>85186.760000000009</v>
      </c>
    </row>
    <row r="102" spans="1:18" s="70" customFormat="1" ht="12.75" x14ac:dyDescent="0.2">
      <c r="A102" s="117">
        <v>49</v>
      </c>
      <c r="B102" s="117" t="s">
        <v>145</v>
      </c>
      <c r="C102" s="118">
        <v>119288</v>
      </c>
      <c r="D102" s="118">
        <v>100194</v>
      </c>
      <c r="E102" s="118">
        <v>24490179</v>
      </c>
      <c r="F102" s="118">
        <v>1471752</v>
      </c>
      <c r="G102" s="118">
        <v>0</v>
      </c>
      <c r="H102" s="118">
        <v>0</v>
      </c>
      <c r="I102" s="118">
        <v>0</v>
      </c>
      <c r="J102" s="118">
        <v>318499</v>
      </c>
      <c r="K102" s="118">
        <f t="shared" si="5"/>
        <v>26499912</v>
      </c>
      <c r="L102" s="118">
        <v>2210413</v>
      </c>
      <c r="M102" s="118">
        <v>0</v>
      </c>
      <c r="N102" s="118">
        <v>9631605</v>
      </c>
      <c r="O102" s="122">
        <v>8443909</v>
      </c>
      <c r="P102" s="118">
        <v>0</v>
      </c>
      <c r="Q102" s="118">
        <f t="shared" si="6"/>
        <v>20285927</v>
      </c>
      <c r="R102" s="118">
        <v>2128320.9099999997</v>
      </c>
    </row>
    <row r="103" spans="1:18" s="70" customFormat="1" ht="12.75" x14ac:dyDescent="0.2">
      <c r="A103" s="114">
        <v>50</v>
      </c>
      <c r="B103" s="114" t="s">
        <v>147</v>
      </c>
      <c r="C103" s="121">
        <v>1018400</v>
      </c>
      <c r="D103" s="121">
        <v>1373157</v>
      </c>
      <c r="E103" s="121">
        <v>0</v>
      </c>
      <c r="F103" s="121">
        <v>206908</v>
      </c>
      <c r="G103" s="121">
        <v>0</v>
      </c>
      <c r="H103" s="121">
        <v>1955350</v>
      </c>
      <c r="I103" s="121">
        <v>0</v>
      </c>
      <c r="J103" s="121">
        <v>299613</v>
      </c>
      <c r="K103" s="121">
        <f t="shared" si="5"/>
        <v>4853428</v>
      </c>
      <c r="L103" s="121">
        <v>902737</v>
      </c>
      <c r="M103" s="121">
        <v>0</v>
      </c>
      <c r="N103" s="121">
        <v>587878</v>
      </c>
      <c r="O103" s="121">
        <v>109214</v>
      </c>
      <c r="P103" s="121">
        <v>0</v>
      </c>
      <c r="Q103" s="121">
        <f t="shared" si="6"/>
        <v>1599829</v>
      </c>
      <c r="R103" s="115">
        <v>72935.88</v>
      </c>
    </row>
    <row r="104" spans="1:18" s="70" customFormat="1" ht="12.75" x14ac:dyDescent="0.2">
      <c r="A104" s="117">
        <v>51</v>
      </c>
      <c r="B104" s="117" t="s">
        <v>149</v>
      </c>
      <c r="C104" s="122">
        <v>1072790</v>
      </c>
      <c r="D104" s="122">
        <v>0</v>
      </c>
      <c r="E104" s="122">
        <v>69100929</v>
      </c>
      <c r="F104" s="122">
        <v>2363294</v>
      </c>
      <c r="G104" s="122">
        <v>0</v>
      </c>
      <c r="H104" s="122">
        <v>0</v>
      </c>
      <c r="I104" s="122">
        <v>0</v>
      </c>
      <c r="J104" s="122">
        <v>0</v>
      </c>
      <c r="K104" s="122">
        <f t="shared" si="5"/>
        <v>72537013</v>
      </c>
      <c r="L104" s="122">
        <v>12810518</v>
      </c>
      <c r="M104" s="122">
        <v>0</v>
      </c>
      <c r="N104" s="122">
        <v>433778</v>
      </c>
      <c r="O104" s="122">
        <v>9740788</v>
      </c>
      <c r="P104" s="122">
        <v>0</v>
      </c>
      <c r="Q104" s="122">
        <f t="shared" si="6"/>
        <v>22985084</v>
      </c>
      <c r="R104" s="122">
        <v>70757.8</v>
      </c>
    </row>
    <row r="105" spans="1:18" s="70" customFormat="1" ht="12.75" x14ac:dyDescent="0.2">
      <c r="A105" s="114">
        <v>52</v>
      </c>
      <c r="B105" s="114" t="s">
        <v>151</v>
      </c>
      <c r="C105" s="115">
        <v>0</v>
      </c>
      <c r="D105" s="115">
        <v>0</v>
      </c>
      <c r="E105" s="115">
        <v>0</v>
      </c>
      <c r="F105" s="115">
        <v>0</v>
      </c>
      <c r="G105" s="115">
        <v>0</v>
      </c>
      <c r="H105" s="115">
        <v>0</v>
      </c>
      <c r="I105" s="115">
        <v>0</v>
      </c>
      <c r="J105" s="115">
        <v>0</v>
      </c>
      <c r="K105" s="115">
        <f t="shared" si="5"/>
        <v>0</v>
      </c>
      <c r="L105" s="115">
        <v>0</v>
      </c>
      <c r="M105" s="115">
        <v>0</v>
      </c>
      <c r="N105" s="115">
        <v>0</v>
      </c>
      <c r="O105" s="121">
        <v>0</v>
      </c>
      <c r="P105" s="115">
        <v>0</v>
      </c>
      <c r="Q105" s="115">
        <f t="shared" si="6"/>
        <v>0</v>
      </c>
      <c r="R105" s="115">
        <v>0</v>
      </c>
    </row>
    <row r="106" spans="1:18" s="70" customFormat="1" ht="12.75" x14ac:dyDescent="0.2">
      <c r="A106" s="117">
        <v>53</v>
      </c>
      <c r="B106" s="117" t="s">
        <v>153</v>
      </c>
      <c r="C106" s="118">
        <v>0</v>
      </c>
      <c r="D106" s="118">
        <v>6140668</v>
      </c>
      <c r="E106" s="118">
        <v>228848982</v>
      </c>
      <c r="F106" s="118">
        <v>187521</v>
      </c>
      <c r="G106" s="118">
        <v>22875</v>
      </c>
      <c r="H106" s="118">
        <v>448930772</v>
      </c>
      <c r="I106" s="118">
        <v>0</v>
      </c>
      <c r="J106" s="118">
        <v>6164032</v>
      </c>
      <c r="K106" s="118">
        <f t="shared" si="5"/>
        <v>690294850</v>
      </c>
      <c r="L106" s="118">
        <v>177508778</v>
      </c>
      <c r="M106" s="118">
        <v>42539481</v>
      </c>
      <c r="N106" s="118">
        <v>203399354</v>
      </c>
      <c r="O106" s="122">
        <v>7012794</v>
      </c>
      <c r="P106" s="118">
        <v>-701163</v>
      </c>
      <c r="Q106" s="118">
        <f t="shared" si="6"/>
        <v>429759244</v>
      </c>
      <c r="R106" s="118">
        <v>11352101.029999997</v>
      </c>
    </row>
    <row r="107" spans="1:18" s="70" customFormat="1" ht="12.75" x14ac:dyDescent="0.2">
      <c r="A107" s="114">
        <v>54</v>
      </c>
      <c r="B107" s="114" t="s">
        <v>155</v>
      </c>
      <c r="C107" s="115">
        <v>1919529</v>
      </c>
      <c r="D107" s="115">
        <v>985012</v>
      </c>
      <c r="E107" s="115">
        <v>0</v>
      </c>
      <c r="F107" s="115">
        <v>534637</v>
      </c>
      <c r="G107" s="115">
        <v>0</v>
      </c>
      <c r="H107" s="115">
        <v>3746225</v>
      </c>
      <c r="I107" s="115">
        <v>0</v>
      </c>
      <c r="J107" s="115">
        <v>0</v>
      </c>
      <c r="K107" s="115">
        <f t="shared" si="5"/>
        <v>7185403</v>
      </c>
      <c r="L107" s="115">
        <v>741115</v>
      </c>
      <c r="M107" s="115">
        <v>0</v>
      </c>
      <c r="N107" s="115">
        <v>4280862</v>
      </c>
      <c r="O107" s="121">
        <v>2163426</v>
      </c>
      <c r="P107" s="115">
        <v>0</v>
      </c>
      <c r="Q107" s="115">
        <f t="shared" si="6"/>
        <v>7185403</v>
      </c>
      <c r="R107" s="115">
        <v>158404.28000000003</v>
      </c>
    </row>
    <row r="108" spans="1:18" s="70" customFormat="1" ht="12.75" x14ac:dyDescent="0.2">
      <c r="A108" s="117">
        <v>55</v>
      </c>
      <c r="B108" s="117" t="s">
        <v>157</v>
      </c>
      <c r="C108" s="118">
        <v>1439108</v>
      </c>
      <c r="D108" s="118">
        <v>0</v>
      </c>
      <c r="E108" s="118">
        <v>0</v>
      </c>
      <c r="F108" s="118">
        <v>109342</v>
      </c>
      <c r="G108" s="118">
        <v>0</v>
      </c>
      <c r="H108" s="118">
        <v>0</v>
      </c>
      <c r="I108" s="118">
        <v>0</v>
      </c>
      <c r="J108" s="118">
        <v>0</v>
      </c>
      <c r="K108" s="118">
        <f t="shared" si="5"/>
        <v>1548450</v>
      </c>
      <c r="L108" s="118">
        <v>0</v>
      </c>
      <c r="M108" s="118">
        <v>0</v>
      </c>
      <c r="N108" s="118">
        <v>174306</v>
      </c>
      <c r="O108" s="122">
        <v>0</v>
      </c>
      <c r="P108" s="118">
        <v>0</v>
      </c>
      <c r="Q108" s="118">
        <f t="shared" si="6"/>
        <v>174306</v>
      </c>
      <c r="R108" s="118">
        <v>477828.14</v>
      </c>
    </row>
    <row r="109" spans="1:18" s="70" customFormat="1" ht="12.75" x14ac:dyDescent="0.2">
      <c r="A109" s="114">
        <v>56</v>
      </c>
      <c r="B109" s="114" t="s">
        <v>159</v>
      </c>
      <c r="C109" s="115">
        <v>0</v>
      </c>
      <c r="D109" s="115">
        <v>0</v>
      </c>
      <c r="E109" s="115">
        <v>0</v>
      </c>
      <c r="F109" s="115">
        <v>0</v>
      </c>
      <c r="G109" s="115">
        <v>0</v>
      </c>
      <c r="H109" s="115">
        <v>0</v>
      </c>
      <c r="I109" s="115">
        <v>0</v>
      </c>
      <c r="J109" s="115">
        <v>23734</v>
      </c>
      <c r="K109" s="115">
        <f t="shared" si="5"/>
        <v>23734</v>
      </c>
      <c r="L109" s="115">
        <v>23734</v>
      </c>
      <c r="M109" s="115">
        <v>0</v>
      </c>
      <c r="N109" s="115">
        <v>1485934</v>
      </c>
      <c r="O109" s="121">
        <v>0</v>
      </c>
      <c r="P109" s="115">
        <v>0</v>
      </c>
      <c r="Q109" s="115">
        <f t="shared" si="6"/>
        <v>1509668</v>
      </c>
      <c r="R109" s="115">
        <v>497583.18999999994</v>
      </c>
    </row>
    <row r="110" spans="1:18" s="70" customFormat="1" ht="12.75" x14ac:dyDescent="0.2">
      <c r="A110" s="117">
        <v>57</v>
      </c>
      <c r="B110" s="117" t="s">
        <v>161</v>
      </c>
      <c r="C110" s="118">
        <v>993605</v>
      </c>
      <c r="D110" s="118">
        <v>0</v>
      </c>
      <c r="E110" s="118">
        <v>0</v>
      </c>
      <c r="F110" s="118">
        <v>623</v>
      </c>
      <c r="G110" s="118">
        <v>0</v>
      </c>
      <c r="H110" s="118">
        <v>0</v>
      </c>
      <c r="I110" s="118">
        <v>0</v>
      </c>
      <c r="J110" s="118">
        <v>0</v>
      </c>
      <c r="K110" s="118">
        <f t="shared" si="5"/>
        <v>994228</v>
      </c>
      <c r="L110" s="118">
        <v>608406</v>
      </c>
      <c r="M110" s="118">
        <v>0</v>
      </c>
      <c r="N110" s="118">
        <v>387605</v>
      </c>
      <c r="O110" s="122">
        <v>0</v>
      </c>
      <c r="P110" s="118">
        <v>0</v>
      </c>
      <c r="Q110" s="118">
        <f t="shared" si="6"/>
        <v>996011</v>
      </c>
      <c r="R110" s="118">
        <v>172910.40000000002</v>
      </c>
    </row>
    <row r="111" spans="1:18" s="70" customFormat="1" ht="12.75" x14ac:dyDescent="0.2">
      <c r="A111" s="114">
        <v>58</v>
      </c>
      <c r="B111" s="114" t="s">
        <v>163</v>
      </c>
      <c r="C111" s="115">
        <v>1294544</v>
      </c>
      <c r="D111" s="115">
        <v>0</v>
      </c>
      <c r="E111" s="115">
        <v>25135000</v>
      </c>
      <c r="F111" s="115">
        <v>107835</v>
      </c>
      <c r="G111" s="115">
        <v>0</v>
      </c>
      <c r="H111" s="115">
        <v>18437866</v>
      </c>
      <c r="I111" s="115">
        <v>0</v>
      </c>
      <c r="J111" s="115">
        <v>32527843</v>
      </c>
      <c r="K111" s="115">
        <f t="shared" si="5"/>
        <v>77503088</v>
      </c>
      <c r="L111" s="115">
        <v>1825526</v>
      </c>
      <c r="M111" s="115">
        <v>0</v>
      </c>
      <c r="N111" s="115">
        <v>35107840</v>
      </c>
      <c r="O111" s="121">
        <v>0</v>
      </c>
      <c r="P111" s="115">
        <v>0</v>
      </c>
      <c r="Q111" s="115">
        <f t="shared" si="6"/>
        <v>36933366</v>
      </c>
      <c r="R111" s="115">
        <v>1124643.8700000001</v>
      </c>
    </row>
    <row r="112" spans="1:18" s="70" customFormat="1" ht="12.75" x14ac:dyDescent="0.2">
      <c r="A112" s="117">
        <v>59</v>
      </c>
      <c r="B112" s="117" t="s">
        <v>165</v>
      </c>
      <c r="C112" s="118">
        <v>1159747</v>
      </c>
      <c r="D112" s="118">
        <v>0</v>
      </c>
      <c r="E112" s="118">
        <v>0</v>
      </c>
      <c r="F112" s="118">
        <v>1059</v>
      </c>
      <c r="G112" s="118">
        <v>0</v>
      </c>
      <c r="H112" s="118">
        <v>0</v>
      </c>
      <c r="I112" s="118">
        <v>0</v>
      </c>
      <c r="J112" s="118">
        <v>0</v>
      </c>
      <c r="K112" s="118">
        <f t="shared" si="5"/>
        <v>1160806</v>
      </c>
      <c r="L112" s="118">
        <v>300534</v>
      </c>
      <c r="M112" s="118">
        <v>0</v>
      </c>
      <c r="N112" s="118">
        <v>159419</v>
      </c>
      <c r="O112" s="122">
        <v>0</v>
      </c>
      <c r="P112" s="118">
        <v>0</v>
      </c>
      <c r="Q112" s="118">
        <f t="shared" si="6"/>
        <v>459953</v>
      </c>
      <c r="R112" s="118">
        <v>28454.53</v>
      </c>
    </row>
    <row r="113" spans="1:18" s="70" customFormat="1" ht="12.75" x14ac:dyDescent="0.2">
      <c r="A113" s="114">
        <v>60</v>
      </c>
      <c r="B113" s="114" t="s">
        <v>167</v>
      </c>
      <c r="C113" s="115">
        <v>25268</v>
      </c>
      <c r="D113" s="115">
        <v>3155798</v>
      </c>
      <c r="E113" s="115">
        <v>0</v>
      </c>
      <c r="F113" s="115">
        <v>4046195</v>
      </c>
      <c r="G113" s="115">
        <v>52508</v>
      </c>
      <c r="H113" s="115">
        <v>0</v>
      </c>
      <c r="I113" s="115">
        <v>0</v>
      </c>
      <c r="J113" s="115">
        <v>0</v>
      </c>
      <c r="K113" s="115">
        <f t="shared" si="5"/>
        <v>7279769</v>
      </c>
      <c r="L113" s="115">
        <v>4678588</v>
      </c>
      <c r="M113" s="115">
        <v>0</v>
      </c>
      <c r="N113" s="115">
        <v>1070346</v>
      </c>
      <c r="O113" s="121">
        <v>5000000</v>
      </c>
      <c r="P113" s="115">
        <v>0</v>
      </c>
      <c r="Q113" s="115">
        <f t="shared" si="6"/>
        <v>10748934</v>
      </c>
      <c r="R113" s="115">
        <v>4067612.51</v>
      </c>
    </row>
    <row r="114" spans="1:18" s="70" customFormat="1" ht="12.75" x14ac:dyDescent="0.2">
      <c r="A114" s="117">
        <v>61</v>
      </c>
      <c r="B114" s="117" t="s">
        <v>169</v>
      </c>
      <c r="C114" s="118">
        <v>0</v>
      </c>
      <c r="D114" s="118">
        <v>0</v>
      </c>
      <c r="E114" s="118">
        <v>2600000</v>
      </c>
      <c r="F114" s="118">
        <v>0</v>
      </c>
      <c r="G114" s="118">
        <v>0</v>
      </c>
      <c r="H114" s="118">
        <v>0</v>
      </c>
      <c r="I114" s="118">
        <v>0</v>
      </c>
      <c r="J114" s="118">
        <v>0</v>
      </c>
      <c r="K114" s="118">
        <f t="shared" si="5"/>
        <v>2600000</v>
      </c>
      <c r="L114" s="118">
        <v>0</v>
      </c>
      <c r="M114" s="118">
        <v>0</v>
      </c>
      <c r="N114" s="118">
        <v>4089101</v>
      </c>
      <c r="O114" s="122">
        <v>0</v>
      </c>
      <c r="P114" s="118">
        <v>0</v>
      </c>
      <c r="Q114" s="118">
        <f t="shared" si="6"/>
        <v>4089101</v>
      </c>
      <c r="R114" s="118">
        <v>1234725.78</v>
      </c>
    </row>
    <row r="115" spans="1:18" s="70" customFormat="1" ht="12.75" x14ac:dyDescent="0.2">
      <c r="A115" s="114">
        <v>62</v>
      </c>
      <c r="B115" s="114" t="s">
        <v>259</v>
      </c>
      <c r="C115" s="115">
        <v>0</v>
      </c>
      <c r="D115" s="115">
        <v>1695375</v>
      </c>
      <c r="E115" s="115">
        <v>0</v>
      </c>
      <c r="F115" s="115">
        <v>287986</v>
      </c>
      <c r="G115" s="115">
        <v>64415</v>
      </c>
      <c r="H115" s="115">
        <v>0</v>
      </c>
      <c r="I115" s="115">
        <v>0</v>
      </c>
      <c r="J115" s="115">
        <v>1174145</v>
      </c>
      <c r="K115" s="115">
        <f t="shared" si="5"/>
        <v>3221921</v>
      </c>
      <c r="L115" s="115">
        <v>2733818</v>
      </c>
      <c r="M115" s="115">
        <v>0</v>
      </c>
      <c r="N115" s="115">
        <v>5479988</v>
      </c>
      <c r="O115" s="121">
        <v>0</v>
      </c>
      <c r="P115" s="115">
        <v>0</v>
      </c>
      <c r="Q115" s="115">
        <f t="shared" si="6"/>
        <v>8213806</v>
      </c>
      <c r="R115" s="115">
        <v>228540.78</v>
      </c>
    </row>
    <row r="116" spans="1:18" s="70" customFormat="1" ht="12.75" x14ac:dyDescent="0.2">
      <c r="A116" s="117">
        <v>63</v>
      </c>
      <c r="B116" s="117" t="s">
        <v>173</v>
      </c>
      <c r="C116" s="118">
        <v>1259294</v>
      </c>
      <c r="D116" s="118">
        <v>192900</v>
      </c>
      <c r="E116" s="118">
        <v>358400</v>
      </c>
      <c r="F116" s="118">
        <v>2015420</v>
      </c>
      <c r="G116" s="118">
        <v>0</v>
      </c>
      <c r="H116" s="118">
        <v>2829291</v>
      </c>
      <c r="I116" s="118">
        <v>0</v>
      </c>
      <c r="J116" s="118">
        <v>0</v>
      </c>
      <c r="K116" s="118">
        <f t="shared" si="5"/>
        <v>6655305</v>
      </c>
      <c r="L116" s="118">
        <v>4298328</v>
      </c>
      <c r="M116" s="118">
        <v>0</v>
      </c>
      <c r="N116" s="118">
        <v>0</v>
      </c>
      <c r="O116" s="122">
        <v>2544554</v>
      </c>
      <c r="P116" s="118">
        <v>0</v>
      </c>
      <c r="Q116" s="118">
        <f t="shared" si="6"/>
        <v>6842882</v>
      </c>
      <c r="R116" s="118">
        <v>-25472.30999999999</v>
      </c>
    </row>
    <row r="117" spans="1:18" s="70" customFormat="1" ht="12.75" x14ac:dyDescent="0.2">
      <c r="A117" s="114">
        <v>64</v>
      </c>
      <c r="B117" s="114" t="s">
        <v>175</v>
      </c>
      <c r="C117" s="115">
        <v>1134172</v>
      </c>
      <c r="D117" s="115">
        <v>0</v>
      </c>
      <c r="E117" s="115">
        <v>0</v>
      </c>
      <c r="F117" s="115">
        <v>0</v>
      </c>
      <c r="G117" s="115">
        <v>0</v>
      </c>
      <c r="H117" s="115">
        <v>665124</v>
      </c>
      <c r="I117" s="115">
        <v>0</v>
      </c>
      <c r="J117" s="115">
        <v>0</v>
      </c>
      <c r="K117" s="115">
        <f t="shared" si="5"/>
        <v>1799296</v>
      </c>
      <c r="L117" s="115">
        <v>1188248</v>
      </c>
      <c r="M117" s="115">
        <v>0</v>
      </c>
      <c r="N117" s="115">
        <v>7166</v>
      </c>
      <c r="O117" s="121">
        <v>91750</v>
      </c>
      <c r="P117" s="115">
        <v>0</v>
      </c>
      <c r="Q117" s="115">
        <f t="shared" si="6"/>
        <v>1287164</v>
      </c>
      <c r="R117" s="115">
        <v>81723.3</v>
      </c>
    </row>
    <row r="118" spans="1:18" s="70" customFormat="1" ht="12.75" x14ac:dyDescent="0.2">
      <c r="A118" s="117">
        <v>65</v>
      </c>
      <c r="B118" s="117" t="s">
        <v>177</v>
      </c>
      <c r="C118" s="118">
        <v>1497734</v>
      </c>
      <c r="D118" s="118">
        <v>0</v>
      </c>
      <c r="E118" s="118">
        <v>0</v>
      </c>
      <c r="F118" s="118">
        <v>0</v>
      </c>
      <c r="G118" s="118">
        <v>0</v>
      </c>
      <c r="H118" s="118">
        <v>22640</v>
      </c>
      <c r="I118" s="118">
        <v>0</v>
      </c>
      <c r="J118" s="118">
        <v>0</v>
      </c>
      <c r="K118" s="118">
        <f t="shared" ref="K118:K148" si="7">SUM(C118:J118)</f>
        <v>1520374</v>
      </c>
      <c r="L118" s="118">
        <v>0</v>
      </c>
      <c r="M118" s="118">
        <v>0</v>
      </c>
      <c r="N118" s="118">
        <v>45925</v>
      </c>
      <c r="O118" s="122">
        <v>0</v>
      </c>
      <c r="P118" s="118">
        <v>0</v>
      </c>
      <c r="Q118" s="118">
        <f t="shared" ref="Q118:Q148" si="8">SUM(L118:P118)</f>
        <v>45925</v>
      </c>
      <c r="R118" s="118">
        <v>42846.55</v>
      </c>
    </row>
    <row r="119" spans="1:18" s="70" customFormat="1" ht="12.75" x14ac:dyDescent="0.2">
      <c r="A119" s="114">
        <v>66</v>
      </c>
      <c r="B119" s="114" t="s">
        <v>179</v>
      </c>
      <c r="C119" s="115">
        <v>0</v>
      </c>
      <c r="D119" s="115">
        <v>0</v>
      </c>
      <c r="E119" s="115">
        <v>103298</v>
      </c>
      <c r="F119" s="115">
        <v>335738</v>
      </c>
      <c r="G119" s="115">
        <v>0</v>
      </c>
      <c r="H119" s="115">
        <v>6592391</v>
      </c>
      <c r="I119" s="115">
        <v>341019</v>
      </c>
      <c r="J119" s="115">
        <v>947610</v>
      </c>
      <c r="K119" s="115">
        <f t="shared" si="7"/>
        <v>8320056</v>
      </c>
      <c r="L119" s="115">
        <v>4984178</v>
      </c>
      <c r="M119" s="115">
        <v>0</v>
      </c>
      <c r="N119" s="115">
        <v>669138</v>
      </c>
      <c r="O119" s="121">
        <v>1246131</v>
      </c>
      <c r="P119" s="115">
        <v>0</v>
      </c>
      <c r="Q119" s="115">
        <f t="shared" si="8"/>
        <v>6899447</v>
      </c>
      <c r="R119" s="115">
        <v>212561.47</v>
      </c>
    </row>
    <row r="120" spans="1:18" s="70" customFormat="1" ht="12.75" x14ac:dyDescent="0.2">
      <c r="A120" s="117">
        <v>67</v>
      </c>
      <c r="B120" s="117" t="s">
        <v>260</v>
      </c>
      <c r="C120" s="118">
        <v>1807865</v>
      </c>
      <c r="D120" s="118">
        <v>5361993</v>
      </c>
      <c r="E120" s="118">
        <v>6870000</v>
      </c>
      <c r="F120" s="118">
        <v>135050</v>
      </c>
      <c r="G120" s="118">
        <v>0</v>
      </c>
      <c r="H120" s="118">
        <v>1878374</v>
      </c>
      <c r="I120" s="118">
        <v>0</v>
      </c>
      <c r="J120" s="118">
        <v>200</v>
      </c>
      <c r="K120" s="118">
        <f t="shared" si="7"/>
        <v>16053482</v>
      </c>
      <c r="L120" s="118">
        <v>2886337</v>
      </c>
      <c r="M120" s="118">
        <v>0</v>
      </c>
      <c r="N120" s="118">
        <v>13599493</v>
      </c>
      <c r="O120" s="122">
        <v>0</v>
      </c>
      <c r="P120" s="118">
        <v>0</v>
      </c>
      <c r="Q120" s="118">
        <f t="shared" si="8"/>
        <v>16485830</v>
      </c>
      <c r="R120" s="118">
        <v>563642.49</v>
      </c>
    </row>
    <row r="121" spans="1:18" s="70" customFormat="1" ht="12.75" x14ac:dyDescent="0.2">
      <c r="A121" s="114">
        <v>68</v>
      </c>
      <c r="B121" s="114" t="s">
        <v>183</v>
      </c>
      <c r="C121" s="115">
        <v>0</v>
      </c>
      <c r="D121" s="115">
        <v>2248810</v>
      </c>
      <c r="E121" s="115">
        <v>0</v>
      </c>
      <c r="F121" s="115">
        <v>0</v>
      </c>
      <c r="G121" s="115">
        <v>0</v>
      </c>
      <c r="H121" s="115">
        <v>129123</v>
      </c>
      <c r="I121" s="115">
        <v>0</v>
      </c>
      <c r="J121" s="115">
        <v>0</v>
      </c>
      <c r="K121" s="115">
        <f t="shared" si="7"/>
        <v>2377933</v>
      </c>
      <c r="L121" s="115">
        <v>2248810</v>
      </c>
      <c r="M121" s="115">
        <v>0</v>
      </c>
      <c r="N121" s="115">
        <v>129123</v>
      </c>
      <c r="O121" s="121">
        <v>0</v>
      </c>
      <c r="P121" s="115">
        <v>0</v>
      </c>
      <c r="Q121" s="115">
        <f t="shared" si="8"/>
        <v>2377933</v>
      </c>
      <c r="R121" s="115">
        <v>4627578.2600000007</v>
      </c>
    </row>
    <row r="122" spans="1:18" s="70" customFormat="1" ht="12.75" x14ac:dyDescent="0.2">
      <c r="A122" s="117">
        <v>69</v>
      </c>
      <c r="B122" s="117" t="s">
        <v>185</v>
      </c>
      <c r="C122" s="118">
        <v>0</v>
      </c>
      <c r="D122" s="118">
        <v>587125</v>
      </c>
      <c r="E122" s="118">
        <v>0</v>
      </c>
      <c r="F122" s="118">
        <v>0</v>
      </c>
      <c r="G122" s="118">
        <v>0</v>
      </c>
      <c r="H122" s="118">
        <v>699288</v>
      </c>
      <c r="I122" s="118">
        <v>0</v>
      </c>
      <c r="J122" s="118">
        <v>0</v>
      </c>
      <c r="K122" s="118">
        <f t="shared" si="7"/>
        <v>1286413</v>
      </c>
      <c r="L122" s="118">
        <v>0</v>
      </c>
      <c r="M122" s="118">
        <v>0</v>
      </c>
      <c r="N122" s="118">
        <v>1286413</v>
      </c>
      <c r="O122" s="122">
        <v>0</v>
      </c>
      <c r="P122" s="118">
        <v>0</v>
      </c>
      <c r="Q122" s="118">
        <f t="shared" si="8"/>
        <v>1286413</v>
      </c>
      <c r="R122" s="118">
        <v>1989103.4899999998</v>
      </c>
    </row>
    <row r="123" spans="1:18" s="70" customFormat="1" ht="12.75" x14ac:dyDescent="0.2">
      <c r="A123" s="114">
        <v>70</v>
      </c>
      <c r="B123" s="114" t="s">
        <v>187</v>
      </c>
      <c r="C123" s="115">
        <v>1944013</v>
      </c>
      <c r="D123" s="115">
        <v>750000</v>
      </c>
      <c r="E123" s="115">
        <v>0</v>
      </c>
      <c r="F123" s="115">
        <v>92625</v>
      </c>
      <c r="G123" s="115">
        <v>5250</v>
      </c>
      <c r="H123" s="115">
        <v>0</v>
      </c>
      <c r="I123" s="115">
        <v>0</v>
      </c>
      <c r="J123" s="115">
        <v>47103</v>
      </c>
      <c r="K123" s="115">
        <f t="shared" si="7"/>
        <v>2838991</v>
      </c>
      <c r="L123" s="115">
        <v>383607</v>
      </c>
      <c r="M123" s="115">
        <v>0</v>
      </c>
      <c r="N123" s="115">
        <v>1957155</v>
      </c>
      <c r="O123" s="121">
        <v>0</v>
      </c>
      <c r="P123" s="115">
        <v>0</v>
      </c>
      <c r="Q123" s="115">
        <f t="shared" si="8"/>
        <v>2340762</v>
      </c>
      <c r="R123" s="115">
        <v>73360.569999999992</v>
      </c>
    </row>
    <row r="124" spans="1:18" s="70" customFormat="1" ht="12.75" x14ac:dyDescent="0.2">
      <c r="A124" s="117">
        <v>71</v>
      </c>
      <c r="B124" s="117" t="s">
        <v>189</v>
      </c>
      <c r="C124" s="118">
        <v>0</v>
      </c>
      <c r="D124" s="118">
        <v>0</v>
      </c>
      <c r="E124" s="118">
        <v>0</v>
      </c>
      <c r="F124" s="118">
        <v>5148</v>
      </c>
      <c r="G124" s="118">
        <v>0</v>
      </c>
      <c r="H124" s="118">
        <v>0</v>
      </c>
      <c r="I124" s="118">
        <v>0</v>
      </c>
      <c r="J124" s="118">
        <v>481427</v>
      </c>
      <c r="K124" s="118">
        <f t="shared" si="7"/>
        <v>486575</v>
      </c>
      <c r="L124" s="118">
        <v>0</v>
      </c>
      <c r="M124" s="118">
        <v>0</v>
      </c>
      <c r="N124" s="118">
        <v>4645280</v>
      </c>
      <c r="O124" s="122">
        <v>0</v>
      </c>
      <c r="P124" s="118">
        <v>0</v>
      </c>
      <c r="Q124" s="118">
        <f t="shared" si="8"/>
        <v>4645280</v>
      </c>
      <c r="R124" s="118">
        <v>536131.69999999995</v>
      </c>
    </row>
    <row r="125" spans="1:18" s="70" customFormat="1" ht="12.75" x14ac:dyDescent="0.2">
      <c r="A125" s="114">
        <v>72</v>
      </c>
      <c r="B125" s="114" t="s">
        <v>191</v>
      </c>
      <c r="C125" s="115">
        <v>0</v>
      </c>
      <c r="D125" s="115">
        <v>0</v>
      </c>
      <c r="E125" s="115">
        <v>0</v>
      </c>
      <c r="F125" s="115">
        <v>513714</v>
      </c>
      <c r="G125" s="115">
        <v>0</v>
      </c>
      <c r="H125" s="115">
        <v>6555926</v>
      </c>
      <c r="I125" s="115">
        <v>0</v>
      </c>
      <c r="J125" s="115">
        <v>29044</v>
      </c>
      <c r="K125" s="115">
        <f t="shared" si="7"/>
        <v>7098684</v>
      </c>
      <c r="L125" s="115">
        <v>10326562</v>
      </c>
      <c r="M125" s="115">
        <v>0</v>
      </c>
      <c r="N125" s="115">
        <v>9355470</v>
      </c>
      <c r="O125" s="121">
        <v>0</v>
      </c>
      <c r="P125" s="115">
        <v>0</v>
      </c>
      <c r="Q125" s="115">
        <f t="shared" si="8"/>
        <v>19682032</v>
      </c>
      <c r="R125" s="115">
        <v>87752.9</v>
      </c>
    </row>
    <row r="126" spans="1:18" s="70" customFormat="1" ht="12.75" x14ac:dyDescent="0.2">
      <c r="A126" s="117">
        <v>73</v>
      </c>
      <c r="B126" s="117" t="s">
        <v>193</v>
      </c>
      <c r="C126" s="118">
        <v>51455000</v>
      </c>
      <c r="D126" s="118">
        <v>24715000</v>
      </c>
      <c r="E126" s="118">
        <v>0</v>
      </c>
      <c r="F126" s="118">
        <v>681000</v>
      </c>
      <c r="G126" s="118">
        <v>0</v>
      </c>
      <c r="H126" s="118">
        <v>209890000</v>
      </c>
      <c r="I126" s="118">
        <v>75194000</v>
      </c>
      <c r="J126" s="118">
        <v>2290000</v>
      </c>
      <c r="K126" s="118">
        <f t="shared" si="7"/>
        <v>364225000</v>
      </c>
      <c r="L126" s="118">
        <v>123793000</v>
      </c>
      <c r="M126" s="118">
        <v>139448000</v>
      </c>
      <c r="N126" s="118">
        <v>88387000</v>
      </c>
      <c r="O126" s="122">
        <v>39994000</v>
      </c>
      <c r="P126" s="118">
        <v>0</v>
      </c>
      <c r="Q126" s="118">
        <f t="shared" si="8"/>
        <v>391622000</v>
      </c>
      <c r="R126" s="118">
        <v>59017199.019999988</v>
      </c>
    </row>
    <row r="127" spans="1:18" s="70" customFormat="1" ht="12.75" x14ac:dyDescent="0.2">
      <c r="A127" s="114">
        <v>74</v>
      </c>
      <c r="B127" s="114" t="s">
        <v>195</v>
      </c>
      <c r="C127" s="115">
        <v>0</v>
      </c>
      <c r="D127" s="115">
        <v>0</v>
      </c>
      <c r="E127" s="115">
        <v>0</v>
      </c>
      <c r="F127" s="115">
        <v>0</v>
      </c>
      <c r="G127" s="115">
        <v>0</v>
      </c>
      <c r="H127" s="115">
        <v>0</v>
      </c>
      <c r="I127" s="115">
        <v>0</v>
      </c>
      <c r="J127" s="115">
        <v>0</v>
      </c>
      <c r="K127" s="115">
        <f t="shared" si="7"/>
        <v>0</v>
      </c>
      <c r="L127" s="115">
        <v>0</v>
      </c>
      <c r="M127" s="115">
        <v>0</v>
      </c>
      <c r="N127" s="115">
        <v>0</v>
      </c>
      <c r="O127" s="121">
        <v>0</v>
      </c>
      <c r="P127" s="115">
        <v>0</v>
      </c>
      <c r="Q127" s="115">
        <f t="shared" si="8"/>
        <v>0</v>
      </c>
      <c r="R127" s="115">
        <v>0</v>
      </c>
    </row>
    <row r="128" spans="1:18" s="70" customFormat="1" ht="12.75" x14ac:dyDescent="0.2">
      <c r="A128" s="117">
        <v>75</v>
      </c>
      <c r="B128" s="117" t="s">
        <v>197</v>
      </c>
      <c r="C128" s="118">
        <v>0</v>
      </c>
      <c r="D128" s="118">
        <v>0</v>
      </c>
      <c r="E128" s="118">
        <v>0</v>
      </c>
      <c r="F128" s="118">
        <v>0</v>
      </c>
      <c r="G128" s="118">
        <v>0</v>
      </c>
      <c r="H128" s="118">
        <v>445583</v>
      </c>
      <c r="I128" s="118">
        <v>0</v>
      </c>
      <c r="J128" s="118">
        <v>0</v>
      </c>
      <c r="K128" s="118">
        <f t="shared" si="7"/>
        <v>445583</v>
      </c>
      <c r="L128" s="118">
        <v>0</v>
      </c>
      <c r="M128" s="118">
        <v>0</v>
      </c>
      <c r="N128" s="118">
        <v>471282</v>
      </c>
      <c r="O128" s="122">
        <v>0</v>
      </c>
      <c r="P128" s="118">
        <v>0</v>
      </c>
      <c r="Q128" s="118">
        <f t="shared" si="8"/>
        <v>471282</v>
      </c>
      <c r="R128" s="118">
        <v>237821.72999999998</v>
      </c>
    </row>
    <row r="129" spans="1:18" s="70" customFormat="1" ht="12.75" x14ac:dyDescent="0.2">
      <c r="A129" s="114">
        <v>76</v>
      </c>
      <c r="B129" s="114" t="s">
        <v>70</v>
      </c>
      <c r="C129" s="115">
        <v>1351365</v>
      </c>
      <c r="D129" s="115">
        <v>0</v>
      </c>
      <c r="E129" s="115">
        <v>0</v>
      </c>
      <c r="F129" s="115">
        <v>0</v>
      </c>
      <c r="G129" s="115">
        <v>0</v>
      </c>
      <c r="H129" s="115">
        <v>0</v>
      </c>
      <c r="I129" s="115">
        <v>0</v>
      </c>
      <c r="J129" s="115">
        <v>0</v>
      </c>
      <c r="K129" s="115">
        <f t="shared" si="7"/>
        <v>1351365</v>
      </c>
      <c r="L129" s="115">
        <v>410944</v>
      </c>
      <c r="M129" s="115">
        <v>0</v>
      </c>
      <c r="N129" s="115">
        <v>92029</v>
      </c>
      <c r="O129" s="121">
        <v>0</v>
      </c>
      <c r="P129" s="115">
        <v>0</v>
      </c>
      <c r="Q129" s="115">
        <f t="shared" si="8"/>
        <v>502973</v>
      </c>
      <c r="R129" s="115">
        <v>1236.5999999999999</v>
      </c>
    </row>
    <row r="130" spans="1:18" s="70" customFormat="1" ht="12.75" x14ac:dyDescent="0.2">
      <c r="A130" s="117">
        <v>77</v>
      </c>
      <c r="B130" s="117" t="s">
        <v>72</v>
      </c>
      <c r="C130" s="118">
        <v>5043713</v>
      </c>
      <c r="D130" s="118">
        <v>0</v>
      </c>
      <c r="E130" s="118">
        <v>13472376</v>
      </c>
      <c r="F130" s="118">
        <v>614329</v>
      </c>
      <c r="G130" s="118">
        <v>500133</v>
      </c>
      <c r="H130" s="118">
        <v>19054763</v>
      </c>
      <c r="I130" s="118">
        <v>0</v>
      </c>
      <c r="J130" s="118">
        <v>3015847</v>
      </c>
      <c r="K130" s="118">
        <f t="shared" si="7"/>
        <v>41701161</v>
      </c>
      <c r="L130" s="118">
        <v>10742144</v>
      </c>
      <c r="M130" s="118">
        <v>0</v>
      </c>
      <c r="N130" s="118">
        <v>21464522</v>
      </c>
      <c r="O130" s="122">
        <v>986397</v>
      </c>
      <c r="P130" s="118">
        <v>0</v>
      </c>
      <c r="Q130" s="118">
        <f t="shared" si="8"/>
        <v>33193063</v>
      </c>
      <c r="R130" s="118">
        <v>3967900.17</v>
      </c>
    </row>
    <row r="131" spans="1:18" s="70" customFormat="1" ht="12.75" x14ac:dyDescent="0.2">
      <c r="A131" s="114">
        <v>78</v>
      </c>
      <c r="B131" s="114" t="s">
        <v>201</v>
      </c>
      <c r="C131" s="115">
        <v>1499308</v>
      </c>
      <c r="D131" s="115">
        <v>946913</v>
      </c>
      <c r="E131" s="115">
        <v>0</v>
      </c>
      <c r="F131" s="115">
        <v>97</v>
      </c>
      <c r="G131" s="115">
        <v>0</v>
      </c>
      <c r="H131" s="115">
        <v>61013</v>
      </c>
      <c r="I131" s="115">
        <v>0</v>
      </c>
      <c r="J131" s="115">
        <v>0</v>
      </c>
      <c r="K131" s="115">
        <f t="shared" si="7"/>
        <v>2507331</v>
      </c>
      <c r="L131" s="115">
        <v>2192920</v>
      </c>
      <c r="M131" s="115">
        <v>0</v>
      </c>
      <c r="N131" s="115">
        <v>271735</v>
      </c>
      <c r="O131" s="121">
        <v>74972</v>
      </c>
      <c r="P131" s="115">
        <v>0</v>
      </c>
      <c r="Q131" s="115">
        <f t="shared" si="8"/>
        <v>2539627</v>
      </c>
      <c r="R131" s="115">
        <v>206531.93</v>
      </c>
    </row>
    <row r="132" spans="1:18" s="70" customFormat="1" ht="12.75" x14ac:dyDescent="0.2">
      <c r="A132" s="117">
        <v>79</v>
      </c>
      <c r="B132" s="117" t="s">
        <v>203</v>
      </c>
      <c r="C132" s="118">
        <v>3691304</v>
      </c>
      <c r="D132" s="118">
        <v>0</v>
      </c>
      <c r="E132" s="118">
        <v>0</v>
      </c>
      <c r="F132" s="118">
        <v>707769</v>
      </c>
      <c r="G132" s="118">
        <v>0</v>
      </c>
      <c r="H132" s="118">
        <v>8750000</v>
      </c>
      <c r="I132" s="118">
        <v>0</v>
      </c>
      <c r="J132" s="118">
        <v>400270</v>
      </c>
      <c r="K132" s="118">
        <f t="shared" si="7"/>
        <v>13549343</v>
      </c>
      <c r="L132" s="118">
        <v>2417994</v>
      </c>
      <c r="M132" s="118">
        <v>0</v>
      </c>
      <c r="N132" s="118">
        <v>2866927</v>
      </c>
      <c r="O132" s="122">
        <v>0</v>
      </c>
      <c r="P132" s="118">
        <v>0</v>
      </c>
      <c r="Q132" s="118">
        <f t="shared" si="8"/>
        <v>5284921</v>
      </c>
      <c r="R132" s="118">
        <v>1610514.01</v>
      </c>
    </row>
    <row r="133" spans="1:18" s="70" customFormat="1" ht="12.75" x14ac:dyDescent="0.2">
      <c r="A133" s="114">
        <v>80</v>
      </c>
      <c r="B133" s="114" t="s">
        <v>205</v>
      </c>
      <c r="C133" s="115">
        <v>160954</v>
      </c>
      <c r="D133" s="115">
        <v>0</v>
      </c>
      <c r="E133" s="115">
        <v>0</v>
      </c>
      <c r="F133" s="115">
        <v>0</v>
      </c>
      <c r="G133" s="115">
        <v>0</v>
      </c>
      <c r="H133" s="115">
        <v>191016</v>
      </c>
      <c r="I133" s="115">
        <v>0</v>
      </c>
      <c r="J133" s="115">
        <v>0</v>
      </c>
      <c r="K133" s="115">
        <f t="shared" si="7"/>
        <v>351970</v>
      </c>
      <c r="L133" s="115">
        <v>0</v>
      </c>
      <c r="M133" s="115">
        <v>0</v>
      </c>
      <c r="N133" s="115">
        <v>9244984</v>
      </c>
      <c r="O133" s="121">
        <v>0</v>
      </c>
      <c r="P133" s="115">
        <v>0</v>
      </c>
      <c r="Q133" s="115">
        <f t="shared" si="8"/>
        <v>9244984</v>
      </c>
      <c r="R133" s="115">
        <v>371136.85000000003</v>
      </c>
    </row>
    <row r="134" spans="1:18" s="70" customFormat="1" ht="12.75" x14ac:dyDescent="0.2">
      <c r="A134" s="117">
        <v>81</v>
      </c>
      <c r="B134" s="117" t="s">
        <v>207</v>
      </c>
      <c r="C134" s="118">
        <v>0</v>
      </c>
      <c r="D134" s="118">
        <v>0</v>
      </c>
      <c r="E134" s="118">
        <v>0</v>
      </c>
      <c r="F134" s="118">
        <v>0</v>
      </c>
      <c r="G134" s="118">
        <v>0</v>
      </c>
      <c r="H134" s="118">
        <v>0</v>
      </c>
      <c r="I134" s="118">
        <v>0</v>
      </c>
      <c r="J134" s="118">
        <v>0</v>
      </c>
      <c r="K134" s="118">
        <f t="shared" si="7"/>
        <v>0</v>
      </c>
      <c r="L134" s="118">
        <v>0</v>
      </c>
      <c r="M134" s="118">
        <v>0</v>
      </c>
      <c r="N134" s="118">
        <v>0</v>
      </c>
      <c r="O134" s="122">
        <v>0</v>
      </c>
      <c r="P134" s="118">
        <v>0</v>
      </c>
      <c r="Q134" s="118">
        <f t="shared" si="8"/>
        <v>0</v>
      </c>
      <c r="R134" s="118">
        <v>0</v>
      </c>
    </row>
    <row r="135" spans="1:18" s="70" customFormat="1" ht="12.75" x14ac:dyDescent="0.2">
      <c r="A135" s="114">
        <v>82</v>
      </c>
      <c r="B135" s="114" t="s">
        <v>209</v>
      </c>
      <c r="C135" s="115">
        <v>0</v>
      </c>
      <c r="D135" s="115">
        <v>1196219</v>
      </c>
      <c r="E135" s="115">
        <v>0</v>
      </c>
      <c r="F135" s="115">
        <v>90247</v>
      </c>
      <c r="G135" s="115">
        <v>0</v>
      </c>
      <c r="H135" s="115">
        <v>1786875</v>
      </c>
      <c r="I135" s="115">
        <v>0</v>
      </c>
      <c r="J135" s="115">
        <v>3800</v>
      </c>
      <c r="K135" s="115">
        <f t="shared" si="7"/>
        <v>3077141</v>
      </c>
      <c r="L135" s="115">
        <v>1689560</v>
      </c>
      <c r="M135" s="115">
        <v>0</v>
      </c>
      <c r="N135" s="115">
        <v>4410024</v>
      </c>
      <c r="O135" s="121">
        <v>0</v>
      </c>
      <c r="P135" s="115">
        <v>0</v>
      </c>
      <c r="Q135" s="115">
        <f t="shared" si="8"/>
        <v>6099584</v>
      </c>
      <c r="R135" s="115">
        <v>1178774.77</v>
      </c>
    </row>
    <row r="136" spans="1:18" s="70" customFormat="1" ht="12.75" x14ac:dyDescent="0.2">
      <c r="A136" s="117">
        <v>83</v>
      </c>
      <c r="B136" s="117" t="s">
        <v>211</v>
      </c>
      <c r="C136" s="118">
        <v>0</v>
      </c>
      <c r="D136" s="118">
        <v>0</v>
      </c>
      <c r="E136" s="118">
        <v>10500000</v>
      </c>
      <c r="F136" s="118">
        <v>0</v>
      </c>
      <c r="G136" s="118">
        <v>0</v>
      </c>
      <c r="H136" s="118">
        <v>0</v>
      </c>
      <c r="I136" s="118">
        <v>0</v>
      </c>
      <c r="J136" s="118">
        <v>0</v>
      </c>
      <c r="K136" s="118">
        <f t="shared" si="7"/>
        <v>10500000</v>
      </c>
      <c r="L136" s="118">
        <v>0</v>
      </c>
      <c r="M136" s="118">
        <v>0</v>
      </c>
      <c r="N136" s="118">
        <v>0</v>
      </c>
      <c r="O136" s="122">
        <v>10500000</v>
      </c>
      <c r="P136" s="118">
        <v>0</v>
      </c>
      <c r="Q136" s="118">
        <f t="shared" si="8"/>
        <v>10500000</v>
      </c>
      <c r="R136" s="118">
        <v>148378.08000000002</v>
      </c>
    </row>
    <row r="137" spans="1:18" s="70" customFormat="1" ht="12.75" x14ac:dyDescent="0.2">
      <c r="A137" s="114">
        <v>84</v>
      </c>
      <c r="B137" s="114" t="s">
        <v>213</v>
      </c>
      <c r="C137" s="115">
        <v>0</v>
      </c>
      <c r="D137" s="115">
        <v>0</v>
      </c>
      <c r="E137" s="115">
        <v>0</v>
      </c>
      <c r="F137" s="115">
        <v>778635</v>
      </c>
      <c r="G137" s="115">
        <v>0</v>
      </c>
      <c r="H137" s="115">
        <v>0</v>
      </c>
      <c r="I137" s="115">
        <v>2215110</v>
      </c>
      <c r="J137" s="115">
        <v>129</v>
      </c>
      <c r="K137" s="115">
        <f t="shared" si="7"/>
        <v>2993874</v>
      </c>
      <c r="L137" s="115">
        <v>0</v>
      </c>
      <c r="M137" s="115">
        <v>0</v>
      </c>
      <c r="N137" s="115">
        <v>12309768</v>
      </c>
      <c r="O137" s="121">
        <v>0</v>
      </c>
      <c r="P137" s="115">
        <v>0</v>
      </c>
      <c r="Q137" s="115">
        <f t="shared" si="8"/>
        <v>12309768</v>
      </c>
      <c r="R137" s="115">
        <v>302658.83999999997</v>
      </c>
    </row>
    <row r="138" spans="1:18" s="70" customFormat="1" ht="12.75" x14ac:dyDescent="0.2">
      <c r="A138" s="117">
        <v>85</v>
      </c>
      <c r="B138" s="117" t="s">
        <v>215</v>
      </c>
      <c r="C138" s="118">
        <v>62681</v>
      </c>
      <c r="D138" s="118">
        <v>918073</v>
      </c>
      <c r="E138" s="118">
        <v>35647225</v>
      </c>
      <c r="F138" s="118">
        <v>2759186</v>
      </c>
      <c r="G138" s="118">
        <v>0</v>
      </c>
      <c r="H138" s="118">
        <v>25180897</v>
      </c>
      <c r="I138" s="118">
        <v>0</v>
      </c>
      <c r="J138" s="118">
        <v>714753</v>
      </c>
      <c r="K138" s="118">
        <f t="shared" si="7"/>
        <v>65282815</v>
      </c>
      <c r="L138" s="118">
        <v>24421140</v>
      </c>
      <c r="M138" s="118">
        <v>0</v>
      </c>
      <c r="N138" s="118">
        <v>11049701</v>
      </c>
      <c r="O138" s="122">
        <v>14851128</v>
      </c>
      <c r="P138" s="118">
        <v>0</v>
      </c>
      <c r="Q138" s="118">
        <f t="shared" si="8"/>
        <v>50321969</v>
      </c>
      <c r="R138" s="118">
        <v>1859733.97</v>
      </c>
    </row>
    <row r="139" spans="1:18" s="70" customFormat="1" ht="12.75" x14ac:dyDescent="0.2">
      <c r="A139" s="114">
        <v>86</v>
      </c>
      <c r="B139" s="114" t="s">
        <v>217</v>
      </c>
      <c r="C139" s="115">
        <v>8720580</v>
      </c>
      <c r="D139" s="115">
        <v>0</v>
      </c>
      <c r="E139" s="115">
        <v>106572790</v>
      </c>
      <c r="F139" s="115">
        <v>2094192</v>
      </c>
      <c r="G139" s="115">
        <v>0</v>
      </c>
      <c r="H139" s="115">
        <v>15384289</v>
      </c>
      <c r="I139" s="115">
        <v>0</v>
      </c>
      <c r="J139" s="115">
        <v>40000</v>
      </c>
      <c r="K139" s="115">
        <f t="shared" si="7"/>
        <v>132811851</v>
      </c>
      <c r="L139" s="115">
        <v>18706554</v>
      </c>
      <c r="M139" s="115">
        <v>0</v>
      </c>
      <c r="N139" s="115">
        <v>3781124</v>
      </c>
      <c r="O139" s="121">
        <v>1415217</v>
      </c>
      <c r="P139" s="115">
        <v>0</v>
      </c>
      <c r="Q139" s="115">
        <f t="shared" si="8"/>
        <v>23902895</v>
      </c>
      <c r="R139" s="115">
        <v>8032644.4899999993</v>
      </c>
    </row>
    <row r="140" spans="1:18" s="70" customFormat="1" ht="12.75" x14ac:dyDescent="0.2">
      <c r="A140" s="117">
        <v>87</v>
      </c>
      <c r="B140" s="117" t="s">
        <v>219</v>
      </c>
      <c r="C140" s="118">
        <v>1048790</v>
      </c>
      <c r="D140" s="118">
        <v>0</v>
      </c>
      <c r="E140" s="118">
        <v>0</v>
      </c>
      <c r="F140" s="118">
        <v>473290</v>
      </c>
      <c r="G140" s="118">
        <v>0</v>
      </c>
      <c r="H140" s="118">
        <v>3099093</v>
      </c>
      <c r="I140" s="118">
        <v>0</v>
      </c>
      <c r="J140" s="118">
        <v>0</v>
      </c>
      <c r="K140" s="118">
        <f t="shared" si="7"/>
        <v>4621173</v>
      </c>
      <c r="L140" s="118">
        <v>0</v>
      </c>
      <c r="M140" s="118">
        <v>0</v>
      </c>
      <c r="N140" s="118">
        <v>0</v>
      </c>
      <c r="O140" s="122">
        <v>0</v>
      </c>
      <c r="P140" s="118">
        <v>0</v>
      </c>
      <c r="Q140" s="118">
        <f t="shared" si="8"/>
        <v>0</v>
      </c>
      <c r="R140" s="118">
        <v>65901.179999999993</v>
      </c>
    </row>
    <row r="141" spans="1:18" s="70" customFormat="1" ht="12.75" x14ac:dyDescent="0.2">
      <c r="A141" s="114">
        <v>88</v>
      </c>
      <c r="B141" s="114" t="s">
        <v>221</v>
      </c>
      <c r="C141" s="115">
        <v>1240014</v>
      </c>
      <c r="D141" s="115">
        <v>0</v>
      </c>
      <c r="E141" s="115">
        <v>0</v>
      </c>
      <c r="F141" s="115">
        <v>146376</v>
      </c>
      <c r="G141" s="115">
        <v>0</v>
      </c>
      <c r="H141" s="115">
        <v>2000000</v>
      </c>
      <c r="I141" s="115">
        <v>0</v>
      </c>
      <c r="J141" s="115">
        <v>0</v>
      </c>
      <c r="K141" s="115">
        <f t="shared" si="7"/>
        <v>3386390</v>
      </c>
      <c r="L141" s="115">
        <v>477880</v>
      </c>
      <c r="M141" s="115">
        <v>0</v>
      </c>
      <c r="N141" s="115">
        <v>0</v>
      </c>
      <c r="O141" s="121">
        <v>551640</v>
      </c>
      <c r="P141" s="115">
        <v>0</v>
      </c>
      <c r="Q141" s="115">
        <f t="shared" si="8"/>
        <v>1029520</v>
      </c>
      <c r="R141" s="115">
        <v>843408</v>
      </c>
    </row>
    <row r="142" spans="1:18" s="70" customFormat="1" ht="12.75" x14ac:dyDescent="0.2">
      <c r="A142" s="117">
        <v>89</v>
      </c>
      <c r="B142" s="117" t="s">
        <v>223</v>
      </c>
      <c r="C142" s="118">
        <v>0</v>
      </c>
      <c r="D142" s="118">
        <v>0</v>
      </c>
      <c r="E142" s="118">
        <v>0</v>
      </c>
      <c r="F142" s="118">
        <v>0</v>
      </c>
      <c r="G142" s="118">
        <v>0</v>
      </c>
      <c r="H142" s="118">
        <v>0</v>
      </c>
      <c r="I142" s="118">
        <v>0</v>
      </c>
      <c r="J142" s="118">
        <v>0</v>
      </c>
      <c r="K142" s="118">
        <f t="shared" si="7"/>
        <v>0</v>
      </c>
      <c r="L142" s="118">
        <v>0</v>
      </c>
      <c r="M142" s="118">
        <v>0</v>
      </c>
      <c r="N142" s="118">
        <v>0</v>
      </c>
      <c r="O142" s="122">
        <v>0</v>
      </c>
      <c r="P142" s="118">
        <v>0</v>
      </c>
      <c r="Q142" s="118">
        <f t="shared" si="8"/>
        <v>0</v>
      </c>
      <c r="R142" s="118">
        <v>436306.95999999996</v>
      </c>
    </row>
    <row r="143" spans="1:18" s="70" customFormat="1" ht="12.75" x14ac:dyDescent="0.2">
      <c r="A143" s="114">
        <v>90</v>
      </c>
      <c r="B143" s="114" t="s">
        <v>225</v>
      </c>
      <c r="C143" s="121">
        <v>0</v>
      </c>
      <c r="D143" s="121">
        <v>0</v>
      </c>
      <c r="E143" s="121">
        <v>0</v>
      </c>
      <c r="F143" s="121">
        <v>0</v>
      </c>
      <c r="G143" s="121">
        <v>0</v>
      </c>
      <c r="H143" s="121">
        <v>0</v>
      </c>
      <c r="I143" s="121">
        <v>0</v>
      </c>
      <c r="J143" s="121">
        <v>0</v>
      </c>
      <c r="K143" s="121">
        <f t="shared" si="7"/>
        <v>0</v>
      </c>
      <c r="L143" s="121">
        <v>0</v>
      </c>
      <c r="M143" s="121">
        <v>0</v>
      </c>
      <c r="N143" s="121">
        <v>0</v>
      </c>
      <c r="O143" s="121">
        <v>0</v>
      </c>
      <c r="P143" s="121">
        <v>0</v>
      </c>
      <c r="Q143" s="121">
        <f t="shared" si="8"/>
        <v>0</v>
      </c>
      <c r="R143" s="115">
        <v>0</v>
      </c>
    </row>
    <row r="144" spans="1:18" s="70" customFormat="1" ht="12.75" x14ac:dyDescent="0.2">
      <c r="A144" s="117">
        <v>91</v>
      </c>
      <c r="B144" s="117" t="s">
        <v>227</v>
      </c>
      <c r="C144" s="118">
        <v>2784881</v>
      </c>
      <c r="D144" s="118">
        <v>0</v>
      </c>
      <c r="E144" s="118">
        <v>33669</v>
      </c>
      <c r="F144" s="118">
        <v>548347</v>
      </c>
      <c r="G144" s="118">
        <v>0</v>
      </c>
      <c r="H144" s="118">
        <v>2653288</v>
      </c>
      <c r="I144" s="118">
        <v>0</v>
      </c>
      <c r="J144" s="118">
        <v>1435</v>
      </c>
      <c r="K144" s="118">
        <f t="shared" si="7"/>
        <v>6021620</v>
      </c>
      <c r="L144" s="118">
        <v>2823692</v>
      </c>
      <c r="M144" s="118">
        <v>0</v>
      </c>
      <c r="N144" s="118">
        <v>11507162</v>
      </c>
      <c r="O144" s="122">
        <v>0</v>
      </c>
      <c r="P144" s="118">
        <v>0</v>
      </c>
      <c r="Q144" s="118">
        <f t="shared" si="8"/>
        <v>14330854</v>
      </c>
      <c r="R144" s="118">
        <v>134168.87</v>
      </c>
    </row>
    <row r="145" spans="1:18" s="70" customFormat="1" ht="12.75" x14ac:dyDescent="0.2">
      <c r="A145" s="114">
        <v>92</v>
      </c>
      <c r="B145" s="114" t="s">
        <v>229</v>
      </c>
      <c r="C145" s="115">
        <v>0</v>
      </c>
      <c r="D145" s="115">
        <v>0</v>
      </c>
      <c r="E145" s="115">
        <v>0</v>
      </c>
      <c r="F145" s="115">
        <v>0</v>
      </c>
      <c r="G145" s="115">
        <v>0</v>
      </c>
      <c r="H145" s="115">
        <v>0</v>
      </c>
      <c r="I145" s="115">
        <v>0</v>
      </c>
      <c r="J145" s="115">
        <v>0</v>
      </c>
      <c r="K145" s="115">
        <f t="shared" si="7"/>
        <v>0</v>
      </c>
      <c r="L145" s="115">
        <v>0</v>
      </c>
      <c r="M145" s="115">
        <v>0</v>
      </c>
      <c r="N145" s="115">
        <v>0</v>
      </c>
      <c r="O145" s="121">
        <v>0</v>
      </c>
      <c r="P145" s="115">
        <v>0</v>
      </c>
      <c r="Q145" s="115">
        <f t="shared" si="8"/>
        <v>0</v>
      </c>
      <c r="R145" s="115">
        <v>0</v>
      </c>
    </row>
    <row r="146" spans="1:18" s="70" customFormat="1" ht="12.75" x14ac:dyDescent="0.2">
      <c r="A146" s="117">
        <v>93</v>
      </c>
      <c r="B146" s="117" t="s">
        <v>231</v>
      </c>
      <c r="C146" s="118">
        <v>0</v>
      </c>
      <c r="D146" s="118">
        <v>1502639</v>
      </c>
      <c r="E146" s="118">
        <v>0</v>
      </c>
      <c r="F146" s="118">
        <v>0</v>
      </c>
      <c r="G146" s="118">
        <v>0</v>
      </c>
      <c r="H146" s="118">
        <v>0</v>
      </c>
      <c r="I146" s="118">
        <v>0</v>
      </c>
      <c r="J146" s="118">
        <v>0</v>
      </c>
      <c r="K146" s="118">
        <f t="shared" si="7"/>
        <v>1502639</v>
      </c>
      <c r="L146" s="118">
        <v>0</v>
      </c>
      <c r="M146" s="118">
        <v>0</v>
      </c>
      <c r="N146" s="118">
        <v>0</v>
      </c>
      <c r="O146" s="122">
        <v>1502639</v>
      </c>
      <c r="P146" s="118">
        <v>0</v>
      </c>
      <c r="Q146" s="118">
        <f t="shared" si="8"/>
        <v>1502639</v>
      </c>
      <c r="R146" s="118">
        <v>122162.34999999999</v>
      </c>
    </row>
    <row r="147" spans="1:18" s="70" customFormat="1" ht="12.75" x14ac:dyDescent="0.2">
      <c r="A147" s="114">
        <v>94</v>
      </c>
      <c r="B147" s="114" t="s">
        <v>233</v>
      </c>
      <c r="C147" s="115">
        <v>0</v>
      </c>
      <c r="D147" s="115">
        <v>0</v>
      </c>
      <c r="E147" s="115">
        <v>229324</v>
      </c>
      <c r="F147" s="115">
        <v>0</v>
      </c>
      <c r="G147" s="115">
        <v>0</v>
      </c>
      <c r="H147" s="115">
        <v>19716123</v>
      </c>
      <c r="I147" s="115">
        <v>0</v>
      </c>
      <c r="J147" s="115">
        <v>0</v>
      </c>
      <c r="K147" s="115">
        <f t="shared" si="7"/>
        <v>19945447</v>
      </c>
      <c r="L147" s="115">
        <v>11451096</v>
      </c>
      <c r="M147" s="115">
        <v>0</v>
      </c>
      <c r="N147" s="115">
        <v>8494351</v>
      </c>
      <c r="O147" s="121">
        <v>0</v>
      </c>
      <c r="P147" s="115">
        <v>0</v>
      </c>
      <c r="Q147" s="115">
        <f t="shared" si="8"/>
        <v>19945447</v>
      </c>
      <c r="R147" s="115">
        <v>830788.52</v>
      </c>
    </row>
    <row r="148" spans="1:18" s="70" customFormat="1" ht="12.75" x14ac:dyDescent="0.2">
      <c r="A148" s="117">
        <v>95</v>
      </c>
      <c r="B148" s="117" t="s">
        <v>235</v>
      </c>
      <c r="C148" s="122">
        <v>5485605</v>
      </c>
      <c r="D148" s="122">
        <v>478505</v>
      </c>
      <c r="E148" s="122">
        <v>9727130</v>
      </c>
      <c r="F148" s="122">
        <v>1641536</v>
      </c>
      <c r="G148" s="122">
        <v>0</v>
      </c>
      <c r="H148" s="122">
        <v>20493365</v>
      </c>
      <c r="I148" s="122">
        <v>73112</v>
      </c>
      <c r="J148" s="122">
        <v>1114250</v>
      </c>
      <c r="K148" s="122">
        <f t="shared" si="7"/>
        <v>39013503</v>
      </c>
      <c r="L148" s="122">
        <v>16241714</v>
      </c>
      <c r="M148" s="122">
        <v>0</v>
      </c>
      <c r="N148" s="122">
        <v>34947200</v>
      </c>
      <c r="O148" s="122">
        <v>173859</v>
      </c>
      <c r="P148" s="122">
        <v>0</v>
      </c>
      <c r="Q148" s="122">
        <f t="shared" si="8"/>
        <v>51362773</v>
      </c>
      <c r="R148" s="122">
        <v>2000822.6400000001</v>
      </c>
    </row>
    <row r="149" spans="1:18" s="70" customFormat="1" ht="13.5" thickBot="1" x14ac:dyDescent="0.25">
      <c r="A149" s="146">
        <f>A148</f>
        <v>95</v>
      </c>
      <c r="B149" s="135" t="s">
        <v>255</v>
      </c>
      <c r="C149" s="127">
        <f t="shared" ref="C149:R149" si="9">SUM(C54:C148)</f>
        <v>255247895</v>
      </c>
      <c r="D149" s="127">
        <f t="shared" si="9"/>
        <v>113871743</v>
      </c>
      <c r="E149" s="127">
        <f t="shared" si="9"/>
        <v>1326068471</v>
      </c>
      <c r="F149" s="127">
        <f t="shared" si="9"/>
        <v>78920425</v>
      </c>
      <c r="G149" s="127">
        <f t="shared" si="9"/>
        <v>645181</v>
      </c>
      <c r="H149" s="127">
        <f t="shared" si="9"/>
        <v>1374228139</v>
      </c>
      <c r="I149" s="127">
        <f t="shared" si="9"/>
        <v>77992492</v>
      </c>
      <c r="J149" s="127">
        <f t="shared" si="9"/>
        <v>196065697</v>
      </c>
      <c r="K149" s="127">
        <f t="shared" si="9"/>
        <v>3423040043</v>
      </c>
      <c r="L149" s="127">
        <f t="shared" si="9"/>
        <v>1051276706</v>
      </c>
      <c r="M149" s="127">
        <f t="shared" si="9"/>
        <v>309972110</v>
      </c>
      <c r="N149" s="127">
        <f t="shared" si="9"/>
        <v>1184535538</v>
      </c>
      <c r="O149" s="127">
        <f t="shared" si="9"/>
        <v>181907288</v>
      </c>
      <c r="P149" s="127">
        <f t="shared" si="9"/>
        <v>-577099</v>
      </c>
      <c r="Q149" s="127">
        <f t="shared" si="9"/>
        <v>2727114543</v>
      </c>
      <c r="R149" s="147">
        <f t="shared" si="9"/>
        <v>254292513.79000002</v>
      </c>
    </row>
    <row r="150" spans="1:18" s="70" customFormat="1" ht="12.75" x14ac:dyDescent="0.2">
      <c r="B150" s="75"/>
      <c r="C150" s="72"/>
      <c r="D150" s="72"/>
      <c r="E150" s="72"/>
      <c r="F150" s="72"/>
      <c r="G150" s="72"/>
      <c r="H150" s="72"/>
      <c r="I150" s="72"/>
      <c r="J150" s="72"/>
      <c r="K150" s="72"/>
      <c r="L150" s="72"/>
      <c r="M150" s="72"/>
      <c r="N150" s="72"/>
      <c r="O150" s="72"/>
      <c r="P150" s="72"/>
      <c r="Q150" s="72"/>
      <c r="R150" s="72"/>
    </row>
    <row r="151" spans="1:18" s="70" customFormat="1" ht="12.75" x14ac:dyDescent="0.2">
      <c r="B151" s="75"/>
      <c r="C151" s="72"/>
      <c r="D151" s="72"/>
      <c r="E151" s="72"/>
      <c r="F151" s="72"/>
      <c r="G151" s="72"/>
      <c r="H151" s="72"/>
      <c r="I151" s="72"/>
      <c r="J151" s="72"/>
      <c r="K151" s="72"/>
      <c r="L151" s="72"/>
      <c r="M151" s="72"/>
      <c r="N151" s="72"/>
      <c r="O151" s="72"/>
      <c r="P151" s="72"/>
      <c r="Q151" s="72"/>
      <c r="R151" s="72"/>
    </row>
    <row r="152" spans="1:18" s="349" customFormat="1" ht="15.75" x14ac:dyDescent="0.2">
      <c r="A152" s="319" t="str">
        <f>A1</f>
        <v>COMPARATIVE REPORT</v>
      </c>
      <c r="B152" s="319"/>
      <c r="C152" s="319"/>
      <c r="D152" s="319"/>
      <c r="E152" s="319"/>
      <c r="F152" s="319"/>
      <c r="G152" s="319"/>
      <c r="H152" s="319"/>
      <c r="I152" s="319"/>
      <c r="J152" s="319"/>
      <c r="K152" s="319"/>
      <c r="L152" s="319"/>
      <c r="M152" s="319"/>
      <c r="N152" s="319"/>
      <c r="O152" s="319"/>
      <c r="P152" s="319"/>
      <c r="Q152" s="319"/>
      <c r="R152" s="319"/>
    </row>
    <row r="153" spans="1:18" s="349" customFormat="1" ht="15.75" x14ac:dyDescent="0.2">
      <c r="A153" s="321" t="str">
        <f>A2</f>
        <v>EXHIBIT D: CAPITAL PROJECTS FOR GENERAL GOVERNMENT</v>
      </c>
      <c r="B153" s="321"/>
      <c r="C153" s="321"/>
      <c r="D153" s="321"/>
      <c r="E153" s="321"/>
      <c r="F153" s="321"/>
      <c r="G153" s="321"/>
      <c r="H153" s="321"/>
      <c r="I153" s="321"/>
      <c r="J153" s="321"/>
      <c r="K153" s="321"/>
      <c r="L153" s="321"/>
      <c r="M153" s="321"/>
      <c r="N153" s="321"/>
      <c r="O153" s="321"/>
      <c r="P153" s="321"/>
      <c r="Q153" s="321"/>
      <c r="R153" s="321"/>
    </row>
    <row r="154" spans="1:18" s="349" customFormat="1" ht="15.75" x14ac:dyDescent="0.2">
      <c r="A154" s="321" t="str">
        <f>A3</f>
        <v>FOR THE YEAR ENDED JUNE 30, 2023</v>
      </c>
      <c r="B154" s="321"/>
      <c r="C154" s="321"/>
      <c r="D154" s="321"/>
      <c r="E154" s="321"/>
      <c r="F154" s="321"/>
      <c r="G154" s="321"/>
      <c r="H154" s="321"/>
      <c r="I154" s="321"/>
      <c r="J154" s="321"/>
      <c r="K154" s="321"/>
      <c r="L154" s="321"/>
      <c r="M154" s="321"/>
      <c r="N154" s="321"/>
      <c r="O154" s="321"/>
      <c r="P154" s="321"/>
      <c r="Q154" s="321"/>
      <c r="R154" s="321"/>
    </row>
    <row r="155" spans="1:18" s="70" customFormat="1" ht="13.5" thickBot="1" x14ac:dyDescent="0.25"/>
    <row r="156" spans="1:18" s="70" customFormat="1" ht="15" x14ac:dyDescent="0.25">
      <c r="A156" s="89"/>
      <c r="B156" s="89"/>
      <c r="C156" s="442" t="s">
        <v>314</v>
      </c>
      <c r="D156" s="443"/>
      <c r="E156" s="443"/>
      <c r="F156" s="443"/>
      <c r="G156" s="443"/>
      <c r="H156" s="443"/>
      <c r="I156" s="443"/>
      <c r="J156" s="443"/>
      <c r="K156" s="444"/>
      <c r="L156" s="442" t="s">
        <v>338</v>
      </c>
      <c r="M156" s="443"/>
      <c r="N156" s="443"/>
      <c r="O156" s="443"/>
      <c r="P156" s="443"/>
      <c r="Q156" s="444"/>
      <c r="R156" s="193" t="s">
        <v>378</v>
      </c>
    </row>
    <row r="157" spans="1:18" s="70" customFormat="1" ht="60" x14ac:dyDescent="0.25">
      <c r="A157" s="141" t="s">
        <v>1</v>
      </c>
      <c r="B157" s="217" t="s">
        <v>342</v>
      </c>
      <c r="C157" s="142" t="s">
        <v>332</v>
      </c>
      <c r="D157" s="142" t="s">
        <v>333</v>
      </c>
      <c r="E157" s="142" t="s">
        <v>336</v>
      </c>
      <c r="F157" s="142" t="s">
        <v>334</v>
      </c>
      <c r="G157" s="142" t="s">
        <v>335</v>
      </c>
      <c r="H157" s="142" t="s">
        <v>337</v>
      </c>
      <c r="I157" s="142" t="s">
        <v>317</v>
      </c>
      <c r="J157" s="142" t="s">
        <v>343</v>
      </c>
      <c r="K157" s="142" t="s">
        <v>344</v>
      </c>
      <c r="L157" s="142" t="s">
        <v>245</v>
      </c>
      <c r="M157" s="142" t="s">
        <v>246</v>
      </c>
      <c r="N157" s="142" t="s">
        <v>247</v>
      </c>
      <c r="O157" s="142" t="s">
        <v>345</v>
      </c>
      <c r="P157" s="142" t="s">
        <v>319</v>
      </c>
      <c r="Q157" s="142" t="s">
        <v>322</v>
      </c>
      <c r="R157" s="142" t="s">
        <v>340</v>
      </c>
    </row>
    <row r="158" spans="1:18" s="70" customFormat="1" ht="12.75" x14ac:dyDescent="0.2">
      <c r="A158" s="117">
        <v>1</v>
      </c>
      <c r="B158" s="117" t="s">
        <v>262</v>
      </c>
      <c r="C158" s="137">
        <v>0</v>
      </c>
      <c r="D158" s="137">
        <v>0</v>
      </c>
      <c r="E158" s="137">
        <v>0</v>
      </c>
      <c r="F158" s="137">
        <v>0</v>
      </c>
      <c r="G158" s="137">
        <v>0</v>
      </c>
      <c r="H158" s="137">
        <v>0</v>
      </c>
      <c r="I158" s="137">
        <v>0</v>
      </c>
      <c r="J158" s="137">
        <v>0</v>
      </c>
      <c r="K158" s="137">
        <f t="shared" ref="K158:K194" si="10">SUM(C158:J158)</f>
        <v>0</v>
      </c>
      <c r="L158" s="137">
        <v>0</v>
      </c>
      <c r="M158" s="137">
        <v>0</v>
      </c>
      <c r="N158" s="137">
        <v>614532</v>
      </c>
      <c r="O158" s="137">
        <v>0</v>
      </c>
      <c r="P158" s="137">
        <v>0</v>
      </c>
      <c r="Q158" s="137">
        <f t="shared" ref="Q158:Q176" si="11">SUM(L158:P158)</f>
        <v>614532</v>
      </c>
      <c r="R158" s="137">
        <v>18669</v>
      </c>
    </row>
    <row r="159" spans="1:18" s="70" customFormat="1" ht="12.75" x14ac:dyDescent="0.2">
      <c r="A159" s="114">
        <v>2</v>
      </c>
      <c r="B159" s="114" t="s">
        <v>263</v>
      </c>
      <c r="C159" s="115">
        <v>0</v>
      </c>
      <c r="D159" s="115">
        <v>45282</v>
      </c>
      <c r="E159" s="115">
        <v>0</v>
      </c>
      <c r="F159" s="115">
        <v>140818</v>
      </c>
      <c r="G159" s="115">
        <v>0</v>
      </c>
      <c r="H159" s="115">
        <v>0</v>
      </c>
      <c r="I159" s="115">
        <v>0</v>
      </c>
      <c r="J159" s="115">
        <v>113498</v>
      </c>
      <c r="K159" s="115">
        <f t="shared" si="10"/>
        <v>299598</v>
      </c>
      <c r="L159" s="115">
        <v>0</v>
      </c>
      <c r="M159" s="115">
        <v>208097</v>
      </c>
      <c r="N159" s="115">
        <v>1911192</v>
      </c>
      <c r="O159" s="121">
        <v>0</v>
      </c>
      <c r="P159" s="115">
        <v>0</v>
      </c>
      <c r="Q159" s="115">
        <f t="shared" si="11"/>
        <v>2119289</v>
      </c>
      <c r="R159" s="115">
        <v>0</v>
      </c>
    </row>
    <row r="160" spans="1:18" s="70" customFormat="1" ht="12.75" x14ac:dyDescent="0.2">
      <c r="A160" s="117">
        <v>3</v>
      </c>
      <c r="B160" s="117" t="s">
        <v>97</v>
      </c>
      <c r="C160" s="118">
        <v>0</v>
      </c>
      <c r="D160" s="118">
        <v>0</v>
      </c>
      <c r="E160" s="118">
        <v>0</v>
      </c>
      <c r="F160" s="118">
        <v>0</v>
      </c>
      <c r="G160" s="118">
        <v>0</v>
      </c>
      <c r="H160" s="118">
        <v>0</v>
      </c>
      <c r="I160" s="118">
        <v>0</v>
      </c>
      <c r="J160" s="118">
        <v>0</v>
      </c>
      <c r="K160" s="118">
        <f t="shared" si="10"/>
        <v>0</v>
      </c>
      <c r="L160" s="118">
        <v>0</v>
      </c>
      <c r="M160" s="118">
        <v>0</v>
      </c>
      <c r="N160" s="118">
        <v>0</v>
      </c>
      <c r="O160" s="122">
        <v>0</v>
      </c>
      <c r="P160" s="118">
        <v>0</v>
      </c>
      <c r="Q160" s="118">
        <f t="shared" si="11"/>
        <v>0</v>
      </c>
      <c r="R160" s="118">
        <v>0</v>
      </c>
    </row>
    <row r="161" spans="1:18" s="70" customFormat="1" ht="12.75" x14ac:dyDescent="0.2">
      <c r="A161" s="114">
        <v>4</v>
      </c>
      <c r="B161" s="114" t="s">
        <v>264</v>
      </c>
      <c r="C161" s="115">
        <v>0</v>
      </c>
      <c r="D161" s="115">
        <v>0</v>
      </c>
      <c r="E161" s="115">
        <v>0</v>
      </c>
      <c r="F161" s="115">
        <v>0</v>
      </c>
      <c r="G161" s="115">
        <v>0</v>
      </c>
      <c r="H161" s="115">
        <v>0</v>
      </c>
      <c r="I161" s="115">
        <v>0</v>
      </c>
      <c r="J161" s="115">
        <v>0</v>
      </c>
      <c r="K161" s="115">
        <f t="shared" si="10"/>
        <v>0</v>
      </c>
      <c r="L161" s="115">
        <v>0</v>
      </c>
      <c r="M161" s="115">
        <v>0</v>
      </c>
      <c r="N161" s="115">
        <v>0</v>
      </c>
      <c r="O161" s="121">
        <v>0</v>
      </c>
      <c r="P161" s="115">
        <v>0</v>
      </c>
      <c r="Q161" s="115">
        <f t="shared" si="11"/>
        <v>0</v>
      </c>
      <c r="R161" s="115">
        <v>13271.64</v>
      </c>
    </row>
    <row r="162" spans="1:18" s="70" customFormat="1" ht="12.75" x14ac:dyDescent="0.2">
      <c r="A162" s="117">
        <v>5</v>
      </c>
      <c r="B162" s="117" t="s">
        <v>265</v>
      </c>
      <c r="C162" s="118">
        <v>0</v>
      </c>
      <c r="D162" s="118">
        <v>0</v>
      </c>
      <c r="E162" s="118">
        <v>0</v>
      </c>
      <c r="F162" s="118">
        <v>0</v>
      </c>
      <c r="G162" s="118">
        <v>0</v>
      </c>
      <c r="H162" s="118">
        <v>0</v>
      </c>
      <c r="I162" s="118">
        <v>0</v>
      </c>
      <c r="J162" s="118">
        <v>0</v>
      </c>
      <c r="K162" s="118">
        <f t="shared" si="10"/>
        <v>0</v>
      </c>
      <c r="L162" s="118">
        <v>0</v>
      </c>
      <c r="M162" s="118">
        <v>0</v>
      </c>
      <c r="N162" s="118">
        <v>0</v>
      </c>
      <c r="O162" s="122">
        <v>0</v>
      </c>
      <c r="P162" s="118">
        <v>0</v>
      </c>
      <c r="Q162" s="118">
        <f t="shared" si="11"/>
        <v>0</v>
      </c>
      <c r="R162" s="118">
        <v>0</v>
      </c>
    </row>
    <row r="163" spans="1:18" s="70" customFormat="1" ht="12.75" x14ac:dyDescent="0.2">
      <c r="A163" s="114">
        <v>6</v>
      </c>
      <c r="B163" s="114" t="s">
        <v>266</v>
      </c>
      <c r="C163" s="115">
        <v>14761</v>
      </c>
      <c r="D163" s="115">
        <v>0</v>
      </c>
      <c r="E163" s="115">
        <v>0</v>
      </c>
      <c r="F163" s="115">
        <v>101608</v>
      </c>
      <c r="G163" s="115">
        <v>-26541</v>
      </c>
      <c r="H163" s="115">
        <v>176592</v>
      </c>
      <c r="I163" s="115">
        <v>0</v>
      </c>
      <c r="J163" s="115">
        <v>2645</v>
      </c>
      <c r="K163" s="115">
        <f t="shared" si="10"/>
        <v>269065</v>
      </c>
      <c r="L163" s="115">
        <v>0</v>
      </c>
      <c r="M163" s="115">
        <v>106459</v>
      </c>
      <c r="N163" s="115">
        <v>841786</v>
      </c>
      <c r="O163" s="121">
        <v>0</v>
      </c>
      <c r="P163" s="115">
        <v>0</v>
      </c>
      <c r="Q163" s="115">
        <f t="shared" si="11"/>
        <v>948245</v>
      </c>
      <c r="R163" s="115">
        <v>131787.18</v>
      </c>
    </row>
    <row r="164" spans="1:18" s="70" customFormat="1" ht="12.75" x14ac:dyDescent="0.2">
      <c r="A164" s="117">
        <v>7</v>
      </c>
      <c r="B164" s="117" t="s">
        <v>267</v>
      </c>
      <c r="C164" s="118">
        <v>0</v>
      </c>
      <c r="D164" s="118">
        <v>0</v>
      </c>
      <c r="E164" s="118">
        <v>0</v>
      </c>
      <c r="F164" s="118">
        <v>0</v>
      </c>
      <c r="G164" s="118">
        <v>0</v>
      </c>
      <c r="H164" s="118">
        <v>451838</v>
      </c>
      <c r="I164" s="118">
        <v>0</v>
      </c>
      <c r="J164" s="118">
        <v>250000</v>
      </c>
      <c r="K164" s="118">
        <f t="shared" si="10"/>
        <v>701838</v>
      </c>
      <c r="L164" s="118">
        <v>0</v>
      </c>
      <c r="M164" s="118">
        <v>448322</v>
      </c>
      <c r="N164" s="118">
        <v>253516</v>
      </c>
      <c r="O164" s="122">
        <v>0</v>
      </c>
      <c r="P164" s="118">
        <v>0</v>
      </c>
      <c r="Q164" s="118">
        <f t="shared" si="11"/>
        <v>701838</v>
      </c>
      <c r="R164" s="118">
        <v>235948.02000000002</v>
      </c>
    </row>
    <row r="165" spans="1:18" s="70" customFormat="1" ht="12.75" x14ac:dyDescent="0.2">
      <c r="A165" s="114">
        <v>8</v>
      </c>
      <c r="B165" s="114" t="s">
        <v>268</v>
      </c>
      <c r="C165" s="115">
        <v>0</v>
      </c>
      <c r="D165" s="115">
        <v>0</v>
      </c>
      <c r="E165" s="115">
        <v>0</v>
      </c>
      <c r="F165" s="115">
        <v>0</v>
      </c>
      <c r="G165" s="115">
        <v>0</v>
      </c>
      <c r="H165" s="115">
        <v>0</v>
      </c>
      <c r="I165" s="115">
        <v>0</v>
      </c>
      <c r="J165" s="115">
        <v>0</v>
      </c>
      <c r="K165" s="115">
        <f t="shared" si="10"/>
        <v>0</v>
      </c>
      <c r="L165" s="115">
        <v>0</v>
      </c>
      <c r="M165" s="115">
        <v>305907</v>
      </c>
      <c r="N165" s="115">
        <v>365303</v>
      </c>
      <c r="O165" s="121">
        <v>0</v>
      </c>
      <c r="P165" s="115">
        <v>0</v>
      </c>
      <c r="Q165" s="115">
        <f t="shared" si="11"/>
        <v>671210</v>
      </c>
      <c r="R165" s="115">
        <v>656805.57999999996</v>
      </c>
    </row>
    <row r="166" spans="1:18" s="70" customFormat="1" ht="12.75" x14ac:dyDescent="0.2">
      <c r="A166" s="117">
        <v>9</v>
      </c>
      <c r="B166" s="117" t="s">
        <v>269</v>
      </c>
      <c r="C166" s="118">
        <v>0</v>
      </c>
      <c r="D166" s="118">
        <v>919402</v>
      </c>
      <c r="E166" s="118">
        <v>0</v>
      </c>
      <c r="F166" s="118">
        <v>0</v>
      </c>
      <c r="G166" s="118">
        <v>0</v>
      </c>
      <c r="H166" s="118">
        <v>0</v>
      </c>
      <c r="I166" s="118">
        <v>0</v>
      </c>
      <c r="J166" s="118">
        <v>0</v>
      </c>
      <c r="K166" s="118">
        <f t="shared" si="10"/>
        <v>919402</v>
      </c>
      <c r="L166" s="118">
        <v>0</v>
      </c>
      <c r="M166" s="118">
        <v>0</v>
      </c>
      <c r="N166" s="118">
        <v>88696</v>
      </c>
      <c r="O166" s="122">
        <v>830706</v>
      </c>
      <c r="P166" s="118">
        <v>0</v>
      </c>
      <c r="Q166" s="118">
        <f t="shared" si="11"/>
        <v>919402</v>
      </c>
      <c r="R166" s="118">
        <v>0</v>
      </c>
    </row>
    <row r="167" spans="1:18" s="70" customFormat="1" ht="12.75" x14ac:dyDescent="0.2">
      <c r="A167" s="114">
        <v>10</v>
      </c>
      <c r="B167" s="114" t="s">
        <v>270</v>
      </c>
      <c r="C167" s="115">
        <v>232182</v>
      </c>
      <c r="D167" s="115">
        <v>1522838</v>
      </c>
      <c r="E167" s="115">
        <v>0</v>
      </c>
      <c r="F167" s="115">
        <v>60666</v>
      </c>
      <c r="G167" s="115">
        <v>0</v>
      </c>
      <c r="H167" s="115">
        <v>8931506</v>
      </c>
      <c r="I167" s="115">
        <v>0</v>
      </c>
      <c r="J167" s="115">
        <v>578425</v>
      </c>
      <c r="K167" s="115">
        <f t="shared" si="10"/>
        <v>11325617</v>
      </c>
      <c r="L167" s="115">
        <v>0</v>
      </c>
      <c r="M167" s="115">
        <v>3416695</v>
      </c>
      <c r="N167" s="115">
        <v>7908922</v>
      </c>
      <c r="O167" s="121">
        <v>0</v>
      </c>
      <c r="P167" s="115">
        <v>0</v>
      </c>
      <c r="Q167" s="115">
        <f t="shared" si="11"/>
        <v>11325617</v>
      </c>
      <c r="R167" s="115">
        <v>1523472.7</v>
      </c>
    </row>
    <row r="168" spans="1:18" s="70" customFormat="1" ht="12.75" x14ac:dyDescent="0.2">
      <c r="A168" s="117">
        <v>11</v>
      </c>
      <c r="B168" s="117" t="s">
        <v>271</v>
      </c>
      <c r="C168" s="118">
        <v>0</v>
      </c>
      <c r="D168" s="118">
        <v>0</v>
      </c>
      <c r="E168" s="118">
        <v>0</v>
      </c>
      <c r="F168" s="118">
        <v>0</v>
      </c>
      <c r="G168" s="118">
        <v>0</v>
      </c>
      <c r="H168" s="118">
        <v>0</v>
      </c>
      <c r="I168" s="118">
        <v>0</v>
      </c>
      <c r="J168" s="118">
        <v>0</v>
      </c>
      <c r="K168" s="118">
        <f t="shared" si="10"/>
        <v>0</v>
      </c>
      <c r="L168" s="118">
        <v>0</v>
      </c>
      <c r="M168" s="118">
        <v>0</v>
      </c>
      <c r="N168" s="118">
        <v>0</v>
      </c>
      <c r="O168" s="122">
        <v>0</v>
      </c>
      <c r="P168" s="118">
        <v>0</v>
      </c>
      <c r="Q168" s="118">
        <f t="shared" si="11"/>
        <v>0</v>
      </c>
      <c r="R168" s="118">
        <v>0</v>
      </c>
    </row>
    <row r="169" spans="1:18" s="70" customFormat="1" ht="12.75" x14ac:dyDescent="0.2">
      <c r="A169" s="114">
        <v>12</v>
      </c>
      <c r="B169" s="114" t="s">
        <v>272</v>
      </c>
      <c r="C169" s="115">
        <v>1152665</v>
      </c>
      <c r="D169" s="115">
        <v>0</v>
      </c>
      <c r="E169" s="115">
        <v>0</v>
      </c>
      <c r="F169" s="115">
        <v>0</v>
      </c>
      <c r="G169" s="115">
        <v>540642</v>
      </c>
      <c r="H169" s="115">
        <v>71841</v>
      </c>
      <c r="I169" s="115">
        <v>0</v>
      </c>
      <c r="J169" s="115">
        <v>0</v>
      </c>
      <c r="K169" s="115">
        <f t="shared" si="10"/>
        <v>1765148</v>
      </c>
      <c r="L169" s="115">
        <v>392824</v>
      </c>
      <c r="M169" s="115">
        <v>0</v>
      </c>
      <c r="N169" s="115">
        <v>0</v>
      </c>
      <c r="O169" s="121">
        <v>682200</v>
      </c>
      <c r="P169" s="115">
        <v>0</v>
      </c>
      <c r="Q169" s="115">
        <f t="shared" si="11"/>
        <v>1075024</v>
      </c>
      <c r="R169" s="115">
        <v>0</v>
      </c>
    </row>
    <row r="170" spans="1:18" s="70" customFormat="1" ht="12.75" x14ac:dyDescent="0.2">
      <c r="A170" s="117">
        <v>13</v>
      </c>
      <c r="B170" s="117" t="s">
        <v>111</v>
      </c>
      <c r="C170" s="118">
        <v>0</v>
      </c>
      <c r="D170" s="118">
        <v>1101957</v>
      </c>
      <c r="E170" s="118">
        <v>0</v>
      </c>
      <c r="F170" s="118">
        <v>0</v>
      </c>
      <c r="G170" s="118">
        <v>0</v>
      </c>
      <c r="H170" s="118">
        <v>995636</v>
      </c>
      <c r="I170" s="118">
        <v>0</v>
      </c>
      <c r="J170" s="118">
        <v>0</v>
      </c>
      <c r="K170" s="118">
        <f t="shared" si="10"/>
        <v>2097593</v>
      </c>
      <c r="L170" s="118">
        <v>0</v>
      </c>
      <c r="M170" s="118">
        <v>1442972</v>
      </c>
      <c r="N170" s="118">
        <v>654621</v>
      </c>
      <c r="O170" s="122">
        <v>0</v>
      </c>
      <c r="P170" s="118">
        <v>0</v>
      </c>
      <c r="Q170" s="118">
        <f t="shared" si="11"/>
        <v>2097593</v>
      </c>
      <c r="R170" s="118">
        <v>-16314.33</v>
      </c>
    </row>
    <row r="171" spans="1:18" s="70" customFormat="1" ht="12.75" x14ac:dyDescent="0.2">
      <c r="A171" s="114">
        <v>14</v>
      </c>
      <c r="B171" s="114" t="s">
        <v>273</v>
      </c>
      <c r="C171" s="115">
        <v>0</v>
      </c>
      <c r="D171" s="115">
        <v>0</v>
      </c>
      <c r="E171" s="115">
        <v>0</v>
      </c>
      <c r="F171" s="115">
        <v>0</v>
      </c>
      <c r="G171" s="115">
        <v>0</v>
      </c>
      <c r="H171" s="115">
        <v>0</v>
      </c>
      <c r="I171" s="115">
        <v>0</v>
      </c>
      <c r="J171" s="115">
        <v>0</v>
      </c>
      <c r="K171" s="115">
        <f t="shared" si="10"/>
        <v>0</v>
      </c>
      <c r="L171" s="115">
        <v>0</v>
      </c>
      <c r="M171" s="115">
        <v>0</v>
      </c>
      <c r="N171" s="115">
        <v>0</v>
      </c>
      <c r="O171" s="121">
        <v>0</v>
      </c>
      <c r="P171" s="115">
        <v>0</v>
      </c>
      <c r="Q171" s="115">
        <f t="shared" si="11"/>
        <v>0</v>
      </c>
      <c r="R171" s="115">
        <v>26012.760000000002</v>
      </c>
    </row>
    <row r="172" spans="1:18" s="70" customFormat="1" ht="12.75" x14ac:dyDescent="0.2">
      <c r="A172" s="117">
        <v>15</v>
      </c>
      <c r="B172" s="117" t="s">
        <v>274</v>
      </c>
      <c r="C172" s="118">
        <v>0</v>
      </c>
      <c r="D172" s="118">
        <v>0</v>
      </c>
      <c r="E172" s="118">
        <v>0</v>
      </c>
      <c r="F172" s="118">
        <v>0</v>
      </c>
      <c r="G172" s="118">
        <v>0</v>
      </c>
      <c r="H172" s="118">
        <v>0</v>
      </c>
      <c r="I172" s="118">
        <v>0</v>
      </c>
      <c r="J172" s="118">
        <v>0</v>
      </c>
      <c r="K172" s="118">
        <f t="shared" si="10"/>
        <v>0</v>
      </c>
      <c r="L172" s="118">
        <v>0</v>
      </c>
      <c r="M172" s="118">
        <v>0</v>
      </c>
      <c r="N172" s="118">
        <v>0</v>
      </c>
      <c r="O172" s="122">
        <v>0</v>
      </c>
      <c r="P172" s="118">
        <v>0</v>
      </c>
      <c r="Q172" s="118">
        <f t="shared" si="11"/>
        <v>0</v>
      </c>
      <c r="R172" s="118">
        <v>0</v>
      </c>
    </row>
    <row r="173" spans="1:18" s="70" customFormat="1" ht="12.75" x14ac:dyDescent="0.2">
      <c r="A173" s="114">
        <v>16</v>
      </c>
      <c r="B173" s="114" t="s">
        <v>275</v>
      </c>
      <c r="C173" s="115">
        <v>0</v>
      </c>
      <c r="D173" s="115">
        <v>0</v>
      </c>
      <c r="E173" s="115">
        <v>0</v>
      </c>
      <c r="F173" s="115">
        <v>0</v>
      </c>
      <c r="G173" s="115">
        <v>0</v>
      </c>
      <c r="H173" s="115">
        <v>0</v>
      </c>
      <c r="I173" s="115">
        <v>0</v>
      </c>
      <c r="J173" s="115">
        <v>0</v>
      </c>
      <c r="K173" s="115">
        <f t="shared" si="10"/>
        <v>0</v>
      </c>
      <c r="L173" s="115">
        <v>0</v>
      </c>
      <c r="M173" s="115">
        <v>0</v>
      </c>
      <c r="N173" s="115">
        <v>0</v>
      </c>
      <c r="O173" s="121">
        <v>0</v>
      </c>
      <c r="P173" s="115">
        <v>0</v>
      </c>
      <c r="Q173" s="115">
        <f t="shared" si="11"/>
        <v>0</v>
      </c>
      <c r="R173" s="115">
        <v>443.72</v>
      </c>
    </row>
    <row r="174" spans="1:18" s="70" customFormat="1" ht="12.75" x14ac:dyDescent="0.2">
      <c r="A174" s="117">
        <v>17</v>
      </c>
      <c r="B174" s="117" t="s">
        <v>276</v>
      </c>
      <c r="C174" s="118">
        <v>5884687</v>
      </c>
      <c r="D174" s="118">
        <v>0</v>
      </c>
      <c r="E174" s="118">
        <v>0</v>
      </c>
      <c r="F174" s="118">
        <v>0</v>
      </c>
      <c r="G174" s="118">
        <v>0</v>
      </c>
      <c r="H174" s="118">
        <v>0</v>
      </c>
      <c r="I174" s="118">
        <v>0</v>
      </c>
      <c r="J174" s="118">
        <v>156159</v>
      </c>
      <c r="K174" s="118">
        <f t="shared" si="10"/>
        <v>6040846</v>
      </c>
      <c r="L174" s="118">
        <v>0</v>
      </c>
      <c r="M174" s="118">
        <v>6196359</v>
      </c>
      <c r="N174" s="118">
        <v>61051</v>
      </c>
      <c r="O174" s="122">
        <v>0</v>
      </c>
      <c r="P174" s="118">
        <v>0</v>
      </c>
      <c r="Q174" s="118">
        <f t="shared" si="11"/>
        <v>6257410</v>
      </c>
      <c r="R174" s="118">
        <v>2603734.0500000003</v>
      </c>
    </row>
    <row r="175" spans="1:18" s="70" customFormat="1" ht="12.75" x14ac:dyDescent="0.2">
      <c r="A175" s="114">
        <v>18</v>
      </c>
      <c r="B175" s="114" t="s">
        <v>277</v>
      </c>
      <c r="C175" s="115">
        <v>4988573</v>
      </c>
      <c r="D175" s="115">
        <v>4793222</v>
      </c>
      <c r="E175" s="115">
        <v>1325525</v>
      </c>
      <c r="F175" s="115">
        <v>406941</v>
      </c>
      <c r="G175" s="115">
        <v>0</v>
      </c>
      <c r="H175" s="115">
        <v>1900967</v>
      </c>
      <c r="I175" s="115">
        <v>720228</v>
      </c>
      <c r="J175" s="115">
        <v>721937</v>
      </c>
      <c r="K175" s="115">
        <f t="shared" si="10"/>
        <v>14857393</v>
      </c>
      <c r="L175" s="115">
        <v>0</v>
      </c>
      <c r="M175" s="115">
        <v>17812307</v>
      </c>
      <c r="N175" s="115">
        <v>119814</v>
      </c>
      <c r="O175" s="121">
        <v>1766253</v>
      </c>
      <c r="P175" s="115">
        <v>0</v>
      </c>
      <c r="Q175" s="115">
        <f t="shared" si="11"/>
        <v>19698374</v>
      </c>
      <c r="R175" s="115">
        <v>186012.22</v>
      </c>
    </row>
    <row r="176" spans="1:18" s="70" customFormat="1" ht="12.75" x14ac:dyDescent="0.2">
      <c r="A176" s="117">
        <v>19</v>
      </c>
      <c r="B176" s="117" t="s">
        <v>278</v>
      </c>
      <c r="C176" s="118">
        <v>0</v>
      </c>
      <c r="D176" s="118">
        <v>107244</v>
      </c>
      <c r="E176" s="118">
        <v>0</v>
      </c>
      <c r="F176" s="118">
        <v>0</v>
      </c>
      <c r="G176" s="118">
        <v>0</v>
      </c>
      <c r="H176" s="118">
        <v>0</v>
      </c>
      <c r="I176" s="118">
        <v>0</v>
      </c>
      <c r="J176" s="118">
        <v>0</v>
      </c>
      <c r="K176" s="118">
        <f t="shared" si="10"/>
        <v>107244</v>
      </c>
      <c r="L176" s="118">
        <v>0</v>
      </c>
      <c r="M176" s="118">
        <v>0</v>
      </c>
      <c r="N176" s="118">
        <v>108135</v>
      </c>
      <c r="O176" s="122">
        <v>0</v>
      </c>
      <c r="P176" s="118">
        <v>0</v>
      </c>
      <c r="Q176" s="118">
        <f t="shared" si="11"/>
        <v>108135</v>
      </c>
      <c r="R176" s="118">
        <v>826963.31</v>
      </c>
    </row>
    <row r="177" spans="1:18" s="70" customFormat="1" ht="12.75" x14ac:dyDescent="0.2">
      <c r="A177" s="114">
        <v>20</v>
      </c>
      <c r="B177" s="114" t="s">
        <v>279</v>
      </c>
      <c r="C177" s="115">
        <v>129774</v>
      </c>
      <c r="D177" s="115">
        <v>126300</v>
      </c>
      <c r="E177" s="115">
        <v>0</v>
      </c>
      <c r="F177" s="115">
        <v>0</v>
      </c>
      <c r="G177" s="115">
        <v>0</v>
      </c>
      <c r="H177" s="115">
        <v>581899</v>
      </c>
      <c r="I177" s="115">
        <v>0</v>
      </c>
      <c r="J177" s="115">
        <v>0</v>
      </c>
      <c r="K177" s="115">
        <f t="shared" si="10"/>
        <v>837973</v>
      </c>
      <c r="L177" s="115">
        <v>0</v>
      </c>
      <c r="M177" s="115">
        <v>0</v>
      </c>
      <c r="N177" s="115">
        <v>837973</v>
      </c>
      <c r="O177" s="121">
        <v>0</v>
      </c>
      <c r="P177" s="115">
        <v>0</v>
      </c>
      <c r="Q177" s="115">
        <f t="shared" ref="Q177:Q194" si="12">SUM(L177:P177)</f>
        <v>837973</v>
      </c>
      <c r="R177" s="115">
        <v>127882.62</v>
      </c>
    </row>
    <row r="178" spans="1:18" s="70" customFormat="1" ht="12.75" x14ac:dyDescent="0.2">
      <c r="A178" s="117">
        <v>21</v>
      </c>
      <c r="B178" s="117" t="s">
        <v>179</v>
      </c>
      <c r="C178" s="118">
        <v>0</v>
      </c>
      <c r="D178" s="118">
        <v>0</v>
      </c>
      <c r="E178" s="118">
        <v>0</v>
      </c>
      <c r="F178" s="118">
        <v>0</v>
      </c>
      <c r="G178" s="118">
        <v>0</v>
      </c>
      <c r="H178" s="118">
        <v>0</v>
      </c>
      <c r="I178" s="118">
        <v>0</v>
      </c>
      <c r="J178" s="118">
        <v>0</v>
      </c>
      <c r="K178" s="118">
        <f t="shared" si="10"/>
        <v>0</v>
      </c>
      <c r="L178" s="118">
        <v>0</v>
      </c>
      <c r="M178" s="118">
        <v>91571</v>
      </c>
      <c r="N178" s="118">
        <v>0</v>
      </c>
      <c r="O178" s="122">
        <v>0</v>
      </c>
      <c r="P178" s="118">
        <v>0</v>
      </c>
      <c r="Q178" s="118">
        <f t="shared" si="12"/>
        <v>91571</v>
      </c>
      <c r="R178" s="118">
        <v>18120</v>
      </c>
    </row>
    <row r="179" spans="1:18" s="70" customFormat="1" ht="12.75" x14ac:dyDescent="0.2">
      <c r="A179" s="114">
        <v>22</v>
      </c>
      <c r="B179" s="114" t="s">
        <v>195</v>
      </c>
      <c r="C179" s="115">
        <v>0</v>
      </c>
      <c r="D179" s="115">
        <v>0</v>
      </c>
      <c r="E179" s="115">
        <v>0</v>
      </c>
      <c r="F179" s="115">
        <v>0</v>
      </c>
      <c r="G179" s="115">
        <v>0</v>
      </c>
      <c r="H179" s="115">
        <v>0</v>
      </c>
      <c r="I179" s="115">
        <v>0</v>
      </c>
      <c r="J179" s="115">
        <v>0</v>
      </c>
      <c r="K179" s="115">
        <f t="shared" si="10"/>
        <v>0</v>
      </c>
      <c r="L179" s="115">
        <v>0</v>
      </c>
      <c r="M179" s="115">
        <v>0</v>
      </c>
      <c r="N179" s="115">
        <v>0</v>
      </c>
      <c r="O179" s="121">
        <v>0</v>
      </c>
      <c r="P179" s="115">
        <v>0</v>
      </c>
      <c r="Q179" s="115">
        <f t="shared" si="12"/>
        <v>0</v>
      </c>
      <c r="R179" s="115">
        <v>123563.65</v>
      </c>
    </row>
    <row r="180" spans="1:18" s="70" customFormat="1" ht="12.75" x14ac:dyDescent="0.2">
      <c r="A180" s="117">
        <v>23</v>
      </c>
      <c r="B180" s="134" t="s">
        <v>280</v>
      </c>
      <c r="C180" s="118">
        <v>389364</v>
      </c>
      <c r="D180" s="118">
        <v>56622</v>
      </c>
      <c r="E180" s="118">
        <v>0</v>
      </c>
      <c r="F180" s="118">
        <v>58692</v>
      </c>
      <c r="G180" s="118">
        <v>0</v>
      </c>
      <c r="H180" s="118">
        <v>1564184</v>
      </c>
      <c r="I180" s="118">
        <v>343824</v>
      </c>
      <c r="J180" s="118">
        <v>30000</v>
      </c>
      <c r="K180" s="118">
        <f t="shared" si="10"/>
        <v>2442686</v>
      </c>
      <c r="L180" s="118">
        <v>0</v>
      </c>
      <c r="M180" s="118">
        <v>1378373</v>
      </c>
      <c r="N180" s="118">
        <v>972139</v>
      </c>
      <c r="O180" s="122">
        <v>0</v>
      </c>
      <c r="P180" s="118">
        <v>0</v>
      </c>
      <c r="Q180" s="118">
        <f t="shared" si="12"/>
        <v>2350512</v>
      </c>
      <c r="R180" s="118">
        <v>364342.78</v>
      </c>
    </row>
    <row r="181" spans="1:18" s="70" customFormat="1" ht="12.75" x14ac:dyDescent="0.2">
      <c r="A181" s="114">
        <v>24</v>
      </c>
      <c r="B181" s="114" t="s">
        <v>281</v>
      </c>
      <c r="C181" s="115">
        <v>0</v>
      </c>
      <c r="D181" s="115">
        <v>0</v>
      </c>
      <c r="E181" s="115">
        <v>0</v>
      </c>
      <c r="F181" s="115">
        <v>0</v>
      </c>
      <c r="G181" s="115">
        <v>0</v>
      </c>
      <c r="H181" s="115">
        <v>0</v>
      </c>
      <c r="I181" s="115">
        <v>0</v>
      </c>
      <c r="J181" s="115">
        <v>0</v>
      </c>
      <c r="K181" s="115">
        <f t="shared" si="10"/>
        <v>0</v>
      </c>
      <c r="L181" s="115">
        <v>0</v>
      </c>
      <c r="M181" s="115">
        <v>0</v>
      </c>
      <c r="N181" s="115">
        <v>0</v>
      </c>
      <c r="O181" s="121">
        <v>0</v>
      </c>
      <c r="P181" s="115">
        <v>0</v>
      </c>
      <c r="Q181" s="115">
        <f t="shared" si="12"/>
        <v>0</v>
      </c>
      <c r="R181" s="115">
        <v>0</v>
      </c>
    </row>
    <row r="182" spans="1:18" s="70" customFormat="1" ht="12.75" x14ac:dyDescent="0.2">
      <c r="A182" s="117">
        <v>25</v>
      </c>
      <c r="B182" s="117" t="s">
        <v>282</v>
      </c>
      <c r="C182" s="118">
        <v>0</v>
      </c>
      <c r="D182" s="118">
        <v>0</v>
      </c>
      <c r="E182" s="118">
        <v>0</v>
      </c>
      <c r="F182" s="118">
        <v>0</v>
      </c>
      <c r="G182" s="118">
        <v>0</v>
      </c>
      <c r="H182" s="118">
        <v>134941</v>
      </c>
      <c r="I182" s="118">
        <v>0</v>
      </c>
      <c r="J182" s="118">
        <v>0</v>
      </c>
      <c r="K182" s="118">
        <f t="shared" si="10"/>
        <v>134941</v>
      </c>
      <c r="L182" s="118">
        <v>0</v>
      </c>
      <c r="M182" s="118">
        <v>0</v>
      </c>
      <c r="N182" s="118">
        <v>134941</v>
      </c>
      <c r="O182" s="122">
        <v>0</v>
      </c>
      <c r="P182" s="118">
        <v>0</v>
      </c>
      <c r="Q182" s="118">
        <f t="shared" si="12"/>
        <v>134941</v>
      </c>
      <c r="R182" s="118">
        <v>0</v>
      </c>
    </row>
    <row r="183" spans="1:18" s="70" customFormat="1" ht="12.75" x14ac:dyDescent="0.2">
      <c r="A183" s="114">
        <v>26</v>
      </c>
      <c r="B183" s="114" t="s">
        <v>283</v>
      </c>
      <c r="C183" s="115">
        <v>304250</v>
      </c>
      <c r="D183" s="115">
        <v>279718</v>
      </c>
      <c r="E183" s="115">
        <v>0</v>
      </c>
      <c r="F183" s="115">
        <v>0</v>
      </c>
      <c r="G183" s="115">
        <v>0</v>
      </c>
      <c r="H183" s="115">
        <v>0</v>
      </c>
      <c r="I183" s="115">
        <v>0</v>
      </c>
      <c r="J183" s="115">
        <v>0</v>
      </c>
      <c r="K183" s="115">
        <f t="shared" si="10"/>
        <v>583968</v>
      </c>
      <c r="L183" s="115">
        <v>0</v>
      </c>
      <c r="M183" s="115">
        <v>385117</v>
      </c>
      <c r="N183" s="115">
        <v>480778</v>
      </c>
      <c r="O183" s="121">
        <v>0</v>
      </c>
      <c r="P183" s="115">
        <v>0</v>
      </c>
      <c r="Q183" s="115">
        <f t="shared" si="12"/>
        <v>865895</v>
      </c>
      <c r="R183" s="115">
        <v>575095.15</v>
      </c>
    </row>
    <row r="184" spans="1:18" s="70" customFormat="1" ht="12.75" x14ac:dyDescent="0.2">
      <c r="A184" s="117">
        <v>27</v>
      </c>
      <c r="B184" s="117" t="s">
        <v>284</v>
      </c>
      <c r="C184" s="118">
        <v>0</v>
      </c>
      <c r="D184" s="118">
        <v>0</v>
      </c>
      <c r="E184" s="118">
        <v>0</v>
      </c>
      <c r="F184" s="118">
        <v>0</v>
      </c>
      <c r="G184" s="118">
        <v>0</v>
      </c>
      <c r="H184" s="118">
        <v>0</v>
      </c>
      <c r="I184" s="118">
        <v>0</v>
      </c>
      <c r="J184" s="118">
        <v>0</v>
      </c>
      <c r="K184" s="118">
        <f t="shared" si="10"/>
        <v>0</v>
      </c>
      <c r="L184" s="118">
        <v>0</v>
      </c>
      <c r="M184" s="118">
        <v>0</v>
      </c>
      <c r="N184" s="118">
        <v>0</v>
      </c>
      <c r="O184" s="122">
        <v>0</v>
      </c>
      <c r="P184" s="118">
        <v>0</v>
      </c>
      <c r="Q184" s="118">
        <f t="shared" si="12"/>
        <v>0</v>
      </c>
      <c r="R184" s="118">
        <v>95919.039999999994</v>
      </c>
    </row>
    <row r="185" spans="1:18" s="70" customFormat="1" ht="12.75" x14ac:dyDescent="0.2">
      <c r="A185" s="114">
        <v>28</v>
      </c>
      <c r="B185" s="114" t="s">
        <v>285</v>
      </c>
      <c r="C185" s="115">
        <v>0</v>
      </c>
      <c r="D185" s="115">
        <v>0</v>
      </c>
      <c r="E185" s="115">
        <v>0</v>
      </c>
      <c r="F185" s="115">
        <v>0</v>
      </c>
      <c r="G185" s="115">
        <v>0</v>
      </c>
      <c r="H185" s="115">
        <v>1162390</v>
      </c>
      <c r="I185" s="115">
        <v>0</v>
      </c>
      <c r="J185" s="115">
        <v>0</v>
      </c>
      <c r="K185" s="115">
        <f t="shared" si="10"/>
        <v>1162390</v>
      </c>
      <c r="L185" s="115">
        <v>0</v>
      </c>
      <c r="M185" s="115">
        <v>0</v>
      </c>
      <c r="N185" s="115">
        <v>1170840</v>
      </c>
      <c r="O185" s="121">
        <v>0</v>
      </c>
      <c r="P185" s="115">
        <v>0</v>
      </c>
      <c r="Q185" s="115">
        <f t="shared" si="12"/>
        <v>1170840</v>
      </c>
      <c r="R185" s="115">
        <v>21.45</v>
      </c>
    </row>
    <row r="186" spans="1:18" s="70" customFormat="1" ht="12.75" x14ac:dyDescent="0.2">
      <c r="A186" s="117">
        <v>29</v>
      </c>
      <c r="B186" s="117" t="s">
        <v>286</v>
      </c>
      <c r="C186" s="118">
        <v>0</v>
      </c>
      <c r="D186" s="118">
        <v>765556</v>
      </c>
      <c r="E186" s="118">
        <v>0</v>
      </c>
      <c r="F186" s="118">
        <v>0</v>
      </c>
      <c r="G186" s="118">
        <v>0</v>
      </c>
      <c r="H186" s="118">
        <v>1424558</v>
      </c>
      <c r="I186" s="118">
        <v>0</v>
      </c>
      <c r="J186" s="118">
        <v>0</v>
      </c>
      <c r="K186" s="118">
        <f t="shared" si="10"/>
        <v>2190114</v>
      </c>
      <c r="L186" s="118">
        <v>0</v>
      </c>
      <c r="M186" s="118">
        <v>0</v>
      </c>
      <c r="N186" s="118">
        <v>1424558</v>
      </c>
      <c r="O186" s="122">
        <v>765556</v>
      </c>
      <c r="P186" s="118">
        <v>0</v>
      </c>
      <c r="Q186" s="118">
        <f t="shared" si="12"/>
        <v>2190114</v>
      </c>
      <c r="R186" s="118">
        <v>615209.83000000007</v>
      </c>
    </row>
    <row r="187" spans="1:18" s="70" customFormat="1" ht="12.75" x14ac:dyDescent="0.2">
      <c r="A187" s="114">
        <v>30</v>
      </c>
      <c r="B187" s="114" t="s">
        <v>223</v>
      </c>
      <c r="C187" s="115">
        <v>0</v>
      </c>
      <c r="D187" s="115">
        <v>0</v>
      </c>
      <c r="E187" s="115">
        <v>0</v>
      </c>
      <c r="F187" s="115">
        <v>0</v>
      </c>
      <c r="G187" s="115">
        <v>0</v>
      </c>
      <c r="H187" s="115">
        <v>701659</v>
      </c>
      <c r="I187" s="115">
        <v>0</v>
      </c>
      <c r="J187" s="115">
        <v>0</v>
      </c>
      <c r="K187" s="115">
        <f t="shared" si="10"/>
        <v>701659</v>
      </c>
      <c r="L187" s="115">
        <v>0</v>
      </c>
      <c r="M187" s="115">
        <v>0</v>
      </c>
      <c r="N187" s="115">
        <v>701659</v>
      </c>
      <c r="O187" s="121">
        <v>0</v>
      </c>
      <c r="P187" s="115">
        <v>0</v>
      </c>
      <c r="Q187" s="115">
        <f t="shared" si="12"/>
        <v>701659</v>
      </c>
      <c r="R187" s="115">
        <v>3061.33</v>
      </c>
    </row>
    <row r="188" spans="1:18" s="70" customFormat="1" ht="12.75" x14ac:dyDescent="0.2">
      <c r="A188" s="117">
        <v>31</v>
      </c>
      <c r="B188" s="117" t="s">
        <v>287</v>
      </c>
      <c r="C188" s="118">
        <v>0</v>
      </c>
      <c r="D188" s="118">
        <v>0</v>
      </c>
      <c r="E188" s="118">
        <v>524553</v>
      </c>
      <c r="F188" s="118">
        <v>780401</v>
      </c>
      <c r="G188" s="118">
        <v>0</v>
      </c>
      <c r="H188" s="118">
        <v>0</v>
      </c>
      <c r="I188" s="118">
        <v>0</v>
      </c>
      <c r="J188" s="118">
        <v>1777550</v>
      </c>
      <c r="K188" s="118">
        <f t="shared" si="10"/>
        <v>3082504</v>
      </c>
      <c r="L188" s="118">
        <v>0</v>
      </c>
      <c r="M188" s="118">
        <v>0</v>
      </c>
      <c r="N188" s="118">
        <v>1353712</v>
      </c>
      <c r="O188" s="122">
        <v>5640463</v>
      </c>
      <c r="P188" s="118">
        <v>0</v>
      </c>
      <c r="Q188" s="118">
        <f t="shared" ref="Q188:Q193" si="13">SUM(L188:P188)</f>
        <v>6994175</v>
      </c>
      <c r="R188" s="118">
        <v>401616.79000000004</v>
      </c>
    </row>
    <row r="189" spans="1:18" s="70" customFormat="1" ht="12.75" x14ac:dyDescent="0.2">
      <c r="A189" s="114">
        <v>32</v>
      </c>
      <c r="B189" s="114" t="s">
        <v>288</v>
      </c>
      <c r="C189" s="115">
        <v>0</v>
      </c>
      <c r="D189" s="115">
        <v>0</v>
      </c>
      <c r="E189" s="115">
        <v>0</v>
      </c>
      <c r="F189" s="115">
        <v>0</v>
      </c>
      <c r="G189" s="115">
        <v>0</v>
      </c>
      <c r="H189" s="115">
        <v>0</v>
      </c>
      <c r="I189" s="115">
        <v>0</v>
      </c>
      <c r="J189" s="115">
        <v>0</v>
      </c>
      <c r="K189" s="115">
        <f t="shared" si="10"/>
        <v>0</v>
      </c>
      <c r="L189" s="115">
        <v>0</v>
      </c>
      <c r="M189" s="115">
        <v>0</v>
      </c>
      <c r="N189" s="115">
        <v>0</v>
      </c>
      <c r="O189" s="121">
        <v>0</v>
      </c>
      <c r="P189" s="115">
        <v>0</v>
      </c>
      <c r="Q189" s="115">
        <f t="shared" si="13"/>
        <v>0</v>
      </c>
      <c r="R189" s="115">
        <v>0</v>
      </c>
    </row>
    <row r="190" spans="1:18" s="70" customFormat="1" ht="12.75" x14ac:dyDescent="0.2">
      <c r="A190" s="117">
        <v>33</v>
      </c>
      <c r="B190" s="117" t="s">
        <v>289</v>
      </c>
      <c r="C190" s="118">
        <v>0</v>
      </c>
      <c r="D190" s="118">
        <v>0</v>
      </c>
      <c r="E190" s="118">
        <v>0</v>
      </c>
      <c r="F190" s="118">
        <v>0</v>
      </c>
      <c r="G190" s="118">
        <v>0</v>
      </c>
      <c r="H190" s="118">
        <v>0</v>
      </c>
      <c r="I190" s="118">
        <v>0</v>
      </c>
      <c r="J190" s="118">
        <v>0</v>
      </c>
      <c r="K190" s="118">
        <f t="shared" si="10"/>
        <v>0</v>
      </c>
      <c r="L190" s="118">
        <v>0</v>
      </c>
      <c r="M190" s="118">
        <v>0</v>
      </c>
      <c r="N190" s="118">
        <v>0</v>
      </c>
      <c r="O190" s="122">
        <v>0</v>
      </c>
      <c r="P190" s="118">
        <v>0</v>
      </c>
      <c r="Q190" s="118">
        <f t="shared" si="13"/>
        <v>0</v>
      </c>
      <c r="R190" s="118">
        <v>2161.6699999999996</v>
      </c>
    </row>
    <row r="191" spans="1:18" s="70" customFormat="1" ht="12.75" x14ac:dyDescent="0.2">
      <c r="A191" s="114">
        <v>34</v>
      </c>
      <c r="B191" s="114" t="s">
        <v>290</v>
      </c>
      <c r="C191" s="115">
        <v>0</v>
      </c>
      <c r="D191" s="115">
        <v>0</v>
      </c>
      <c r="E191" s="115">
        <v>0</v>
      </c>
      <c r="F191" s="115">
        <v>0</v>
      </c>
      <c r="G191" s="115">
        <v>0</v>
      </c>
      <c r="H191" s="115">
        <v>9495</v>
      </c>
      <c r="I191" s="115">
        <v>0</v>
      </c>
      <c r="J191" s="115">
        <v>0</v>
      </c>
      <c r="K191" s="115">
        <f t="shared" si="10"/>
        <v>9495</v>
      </c>
      <c r="L191" s="115">
        <v>0</v>
      </c>
      <c r="M191" s="115">
        <v>0</v>
      </c>
      <c r="N191" s="115">
        <v>9495</v>
      </c>
      <c r="O191" s="121">
        <v>0</v>
      </c>
      <c r="P191" s="115">
        <v>0</v>
      </c>
      <c r="Q191" s="115">
        <f t="shared" si="13"/>
        <v>9495</v>
      </c>
      <c r="R191" s="115">
        <v>0</v>
      </c>
    </row>
    <row r="192" spans="1:18" s="70" customFormat="1" ht="12.75" x14ac:dyDescent="0.2">
      <c r="A192" s="117">
        <v>35</v>
      </c>
      <c r="B192" s="117" t="s">
        <v>231</v>
      </c>
      <c r="C192" s="118">
        <v>0</v>
      </c>
      <c r="D192" s="118">
        <v>0</v>
      </c>
      <c r="E192" s="118">
        <v>0</v>
      </c>
      <c r="F192" s="118">
        <v>0</v>
      </c>
      <c r="G192" s="118">
        <v>0</v>
      </c>
      <c r="H192" s="118">
        <v>2131414</v>
      </c>
      <c r="I192" s="118">
        <v>0</v>
      </c>
      <c r="J192" s="118">
        <v>0</v>
      </c>
      <c r="K192" s="118">
        <f t="shared" si="10"/>
        <v>2131414</v>
      </c>
      <c r="L192" s="118">
        <v>0</v>
      </c>
      <c r="M192" s="118">
        <v>2107782</v>
      </c>
      <c r="N192" s="118">
        <v>23632</v>
      </c>
      <c r="O192" s="122">
        <v>0</v>
      </c>
      <c r="P192" s="118">
        <v>0</v>
      </c>
      <c r="Q192" s="118">
        <f t="shared" si="13"/>
        <v>2131414</v>
      </c>
      <c r="R192" s="118">
        <v>1322340.17</v>
      </c>
    </row>
    <row r="193" spans="1:25" s="70" customFormat="1" ht="12.75" x14ac:dyDescent="0.2">
      <c r="A193" s="114">
        <v>36</v>
      </c>
      <c r="B193" s="114" t="s">
        <v>291</v>
      </c>
      <c r="C193" s="115">
        <v>0</v>
      </c>
      <c r="D193" s="115">
        <v>0</v>
      </c>
      <c r="E193" s="115">
        <v>0</v>
      </c>
      <c r="F193" s="115">
        <v>0</v>
      </c>
      <c r="G193" s="115">
        <v>0</v>
      </c>
      <c r="H193" s="115">
        <v>226826</v>
      </c>
      <c r="I193" s="115">
        <v>0</v>
      </c>
      <c r="J193" s="115">
        <v>0</v>
      </c>
      <c r="K193" s="115">
        <f t="shared" si="10"/>
        <v>226826</v>
      </c>
      <c r="L193" s="115">
        <v>0</v>
      </c>
      <c r="M193" s="115">
        <v>0</v>
      </c>
      <c r="N193" s="115">
        <v>226826</v>
      </c>
      <c r="O193" s="121">
        <v>0</v>
      </c>
      <c r="P193" s="115">
        <v>0</v>
      </c>
      <c r="Q193" s="115">
        <f t="shared" si="13"/>
        <v>226826</v>
      </c>
      <c r="R193" s="115">
        <v>0</v>
      </c>
    </row>
    <row r="194" spans="1:25" s="70" customFormat="1" ht="12.75" x14ac:dyDescent="0.2">
      <c r="A194" s="117">
        <v>37</v>
      </c>
      <c r="B194" s="117" t="s">
        <v>292</v>
      </c>
      <c r="C194" s="122">
        <v>0</v>
      </c>
      <c r="D194" s="122">
        <v>0</v>
      </c>
      <c r="E194" s="122">
        <v>0</v>
      </c>
      <c r="F194" s="122">
        <v>0</v>
      </c>
      <c r="G194" s="122">
        <v>0</v>
      </c>
      <c r="H194" s="122">
        <v>0</v>
      </c>
      <c r="I194" s="122">
        <v>0</v>
      </c>
      <c r="J194" s="122">
        <v>0</v>
      </c>
      <c r="K194" s="122">
        <f t="shared" si="10"/>
        <v>0</v>
      </c>
      <c r="L194" s="122">
        <v>0</v>
      </c>
      <c r="M194" s="122">
        <v>0</v>
      </c>
      <c r="N194" s="122">
        <v>0</v>
      </c>
      <c r="O194" s="122">
        <v>0</v>
      </c>
      <c r="P194" s="122">
        <v>0</v>
      </c>
      <c r="Q194" s="122">
        <f t="shared" si="12"/>
        <v>0</v>
      </c>
      <c r="R194" s="122">
        <v>21697.93</v>
      </c>
    </row>
    <row r="195" spans="1:25" s="70" customFormat="1" ht="13.5" thickBot="1" x14ac:dyDescent="0.25">
      <c r="A195" s="146">
        <f>A194</f>
        <v>37</v>
      </c>
      <c r="B195" s="135" t="s">
        <v>255</v>
      </c>
      <c r="C195" s="127">
        <f t="shared" ref="C195:R195" si="14">SUM(C158:C194)</f>
        <v>13096256</v>
      </c>
      <c r="D195" s="127">
        <f t="shared" si="14"/>
        <v>9718141</v>
      </c>
      <c r="E195" s="127">
        <f t="shared" si="14"/>
        <v>1850078</v>
      </c>
      <c r="F195" s="127">
        <f t="shared" si="14"/>
        <v>1549126</v>
      </c>
      <c r="G195" s="127">
        <f t="shared" si="14"/>
        <v>514101</v>
      </c>
      <c r="H195" s="127">
        <f t="shared" si="14"/>
        <v>20465746</v>
      </c>
      <c r="I195" s="127">
        <f t="shared" si="14"/>
        <v>1064052</v>
      </c>
      <c r="J195" s="127">
        <f t="shared" si="14"/>
        <v>3630214</v>
      </c>
      <c r="K195" s="127">
        <f t="shared" si="14"/>
        <v>51887714</v>
      </c>
      <c r="L195" s="127">
        <f t="shared" si="14"/>
        <v>392824</v>
      </c>
      <c r="M195" s="127">
        <f t="shared" si="14"/>
        <v>33899961</v>
      </c>
      <c r="N195" s="127">
        <f t="shared" si="14"/>
        <v>20264121</v>
      </c>
      <c r="O195" s="127">
        <f t="shared" si="14"/>
        <v>9685178</v>
      </c>
      <c r="P195" s="127">
        <f t="shared" si="14"/>
        <v>0</v>
      </c>
      <c r="Q195" s="127">
        <f t="shared" si="14"/>
        <v>64242084</v>
      </c>
      <c r="R195" s="147">
        <f t="shared" si="14"/>
        <v>9877838.2600000016</v>
      </c>
    </row>
    <row r="196" spans="1:25" s="70" customFormat="1" ht="12.75" x14ac:dyDescent="0.2">
      <c r="A196" s="91"/>
    </row>
    <row r="197" spans="1:25" s="83" customFormat="1" ht="13.5" thickBot="1" x14ac:dyDescent="0.25">
      <c r="A197" s="208">
        <f>(A45+A149+A195)</f>
        <v>170</v>
      </c>
      <c r="B197" s="209" t="s">
        <v>293</v>
      </c>
      <c r="C197" s="259">
        <f t="shared" ref="C197:R197" si="15">(C45+C149+C195)</f>
        <v>412287663</v>
      </c>
      <c r="D197" s="259">
        <f t="shared" si="15"/>
        <v>211880481</v>
      </c>
      <c r="E197" s="259">
        <f t="shared" si="15"/>
        <v>1872755757</v>
      </c>
      <c r="F197" s="259">
        <f t="shared" si="15"/>
        <v>119304305</v>
      </c>
      <c r="G197" s="259">
        <f t="shared" si="15"/>
        <v>4899729</v>
      </c>
      <c r="H197" s="259">
        <f t="shared" si="15"/>
        <v>2089504016</v>
      </c>
      <c r="I197" s="259">
        <f t="shared" si="15"/>
        <v>89412545</v>
      </c>
      <c r="J197" s="259">
        <f t="shared" si="15"/>
        <v>227587421</v>
      </c>
      <c r="K197" s="259">
        <f t="shared" si="15"/>
        <v>5027631917</v>
      </c>
      <c r="L197" s="259">
        <f t="shared" si="15"/>
        <v>1409373791</v>
      </c>
      <c r="M197" s="259">
        <f t="shared" si="15"/>
        <v>534751692</v>
      </c>
      <c r="N197" s="259">
        <f t="shared" si="15"/>
        <v>2068474668</v>
      </c>
      <c r="O197" s="259">
        <f t="shared" si="15"/>
        <v>289244649</v>
      </c>
      <c r="P197" s="259">
        <f t="shared" si="15"/>
        <v>334620</v>
      </c>
      <c r="Q197" s="259">
        <f t="shared" si="15"/>
        <v>4302179420</v>
      </c>
      <c r="R197" s="259">
        <f t="shared" si="15"/>
        <v>408250222.70000005</v>
      </c>
    </row>
    <row r="198" spans="1:25" s="70" customFormat="1" ht="13.5" thickTop="1" x14ac:dyDescent="0.2"/>
    <row r="199" spans="1:25" s="70" customFormat="1" ht="13.5" thickBot="1" x14ac:dyDescent="0.25"/>
    <row r="200" spans="1:25" s="70" customFormat="1" ht="12.75" x14ac:dyDescent="0.2">
      <c r="A200" s="223" t="s">
        <v>501</v>
      </c>
      <c r="B200" s="335"/>
      <c r="C200" s="335"/>
      <c r="D200" s="335"/>
      <c r="E200" s="335"/>
      <c r="F200" s="335"/>
      <c r="G200" s="335"/>
      <c r="H200" s="335"/>
      <c r="I200" s="335"/>
      <c r="J200" s="335"/>
      <c r="K200" s="335"/>
      <c r="L200" s="335"/>
      <c r="M200" s="335"/>
      <c r="N200" s="336"/>
      <c r="U200" s="168"/>
      <c r="Y200" s="168"/>
    </row>
    <row r="201" spans="1:25" s="70" customFormat="1" ht="29.25" customHeight="1" thickBot="1" x14ac:dyDescent="0.25">
      <c r="A201" s="410" t="s">
        <v>502</v>
      </c>
      <c r="B201" s="411"/>
      <c r="C201" s="411"/>
      <c r="D201" s="411"/>
      <c r="E201" s="411"/>
      <c r="F201" s="411"/>
      <c r="G201" s="411"/>
      <c r="H201" s="411"/>
      <c r="I201" s="411"/>
      <c r="J201" s="411"/>
      <c r="K201" s="411"/>
      <c r="L201" s="411"/>
      <c r="M201" s="411"/>
      <c r="N201" s="412"/>
      <c r="U201" s="168"/>
      <c r="Y201" s="168"/>
    </row>
    <row r="202" spans="1:25" s="70" customFormat="1" ht="12.75" x14ac:dyDescent="0.2">
      <c r="A202" s="67"/>
      <c r="B202" s="68"/>
      <c r="C202" s="67"/>
      <c r="D202" s="67"/>
      <c r="E202" s="67"/>
      <c r="F202" s="67"/>
      <c r="G202" s="67"/>
      <c r="H202" s="67"/>
      <c r="I202" s="67"/>
      <c r="J202" s="67"/>
      <c r="K202" s="67"/>
      <c r="L202" s="67"/>
      <c r="M202" s="67"/>
      <c r="N202" s="67"/>
      <c r="O202" s="67"/>
      <c r="P202" s="67"/>
      <c r="Q202" s="67"/>
      <c r="R202" s="67"/>
    </row>
    <row r="203" spans="1:25" s="70" customFormat="1" ht="12.75" x14ac:dyDescent="0.2">
      <c r="A203" s="67"/>
      <c r="B203" s="68"/>
      <c r="C203" s="67"/>
      <c r="D203" s="67"/>
      <c r="E203" s="67"/>
      <c r="F203" s="67"/>
      <c r="G203" s="67"/>
      <c r="H203" s="67"/>
      <c r="I203" s="67"/>
      <c r="J203" s="67"/>
      <c r="K203" s="67"/>
      <c r="L203" s="67"/>
      <c r="M203" s="67"/>
      <c r="N203" s="67"/>
      <c r="O203" s="67"/>
      <c r="P203" s="67"/>
      <c r="Q203" s="67"/>
      <c r="R203" s="67"/>
    </row>
    <row r="204" spans="1:25" s="70" customFormat="1" ht="12.75" x14ac:dyDescent="0.2">
      <c r="A204" s="67"/>
      <c r="B204" s="68"/>
      <c r="C204" s="67"/>
      <c r="D204" s="67"/>
      <c r="E204" s="67"/>
      <c r="F204" s="67"/>
      <c r="G204" s="67"/>
      <c r="H204" s="67"/>
      <c r="I204" s="67"/>
      <c r="J204" s="67"/>
      <c r="K204" s="67"/>
      <c r="L204" s="67"/>
      <c r="M204" s="67"/>
      <c r="N204" s="67"/>
      <c r="O204" s="67"/>
      <c r="P204" s="67"/>
      <c r="Q204" s="67"/>
      <c r="R204" s="67"/>
    </row>
    <row r="205" spans="1:25" s="70" customFormat="1" ht="12.75" x14ac:dyDescent="0.2">
      <c r="A205" s="67"/>
      <c r="B205" s="68"/>
      <c r="C205" s="67"/>
      <c r="D205" s="67"/>
      <c r="E205" s="67"/>
      <c r="F205" s="67"/>
      <c r="G205" s="67"/>
      <c r="H205" s="67"/>
      <c r="I205" s="67"/>
      <c r="J205" s="67"/>
      <c r="K205" s="67"/>
      <c r="L205" s="67"/>
      <c r="M205" s="67"/>
      <c r="N205" s="67"/>
      <c r="O205" s="67"/>
      <c r="P205" s="67"/>
      <c r="Q205" s="67"/>
      <c r="R205" s="67"/>
    </row>
    <row r="206" spans="1:25" s="70" customFormat="1" ht="12.75" x14ac:dyDescent="0.2">
      <c r="A206" s="67"/>
      <c r="B206" s="68"/>
      <c r="C206" s="67"/>
      <c r="D206" s="67"/>
      <c r="E206" s="67"/>
      <c r="F206" s="67"/>
      <c r="G206" s="67"/>
      <c r="H206" s="67"/>
      <c r="I206" s="67"/>
      <c r="J206" s="67"/>
      <c r="K206" s="67"/>
      <c r="L206" s="67"/>
      <c r="M206" s="67"/>
      <c r="N206" s="67"/>
      <c r="O206" s="67"/>
      <c r="P206" s="67"/>
      <c r="Q206" s="67"/>
      <c r="R206" s="67"/>
    </row>
    <row r="207" spans="1:25" s="70" customFormat="1" ht="12.75" x14ac:dyDescent="0.2">
      <c r="A207" s="67"/>
      <c r="B207" s="68"/>
      <c r="C207" s="67"/>
      <c r="D207" s="67"/>
      <c r="E207" s="67"/>
      <c r="F207" s="67"/>
      <c r="G207" s="67"/>
      <c r="H207" s="67"/>
      <c r="I207" s="67"/>
      <c r="J207" s="67"/>
      <c r="K207" s="67"/>
      <c r="L207" s="67"/>
      <c r="M207" s="67"/>
      <c r="N207" s="67"/>
      <c r="O207" s="67"/>
      <c r="P207" s="67"/>
      <c r="Q207" s="67"/>
      <c r="R207" s="67"/>
    </row>
    <row r="208" spans="1:25" s="70" customFormat="1" ht="12.75" x14ac:dyDescent="0.2">
      <c r="A208" s="67"/>
      <c r="B208" s="68"/>
      <c r="C208" s="67"/>
      <c r="D208" s="67"/>
      <c r="E208" s="67"/>
      <c r="F208" s="67"/>
      <c r="G208" s="67"/>
      <c r="H208" s="67"/>
      <c r="I208" s="67"/>
      <c r="J208" s="67"/>
      <c r="K208" s="67"/>
      <c r="L208" s="67"/>
      <c r="M208" s="67"/>
      <c r="N208" s="67"/>
      <c r="O208" s="67"/>
      <c r="P208" s="67"/>
      <c r="Q208" s="67"/>
      <c r="R208" s="67"/>
    </row>
    <row r="209" spans="1:18" s="70" customFormat="1" ht="12.75" x14ac:dyDescent="0.2">
      <c r="A209" s="67"/>
      <c r="B209" s="68"/>
      <c r="C209" s="67"/>
      <c r="D209" s="67"/>
      <c r="E209" s="67"/>
      <c r="F209" s="67"/>
      <c r="G209" s="67"/>
      <c r="H209" s="67"/>
      <c r="I209" s="67"/>
      <c r="J209" s="67"/>
      <c r="K209" s="67"/>
      <c r="L209" s="67"/>
      <c r="M209" s="67"/>
      <c r="N209" s="67"/>
      <c r="O209" s="67"/>
      <c r="P209" s="67"/>
      <c r="Q209" s="67"/>
      <c r="R209" s="67"/>
    </row>
    <row r="210" spans="1:18" s="70" customFormat="1" ht="12.75" x14ac:dyDescent="0.2">
      <c r="A210" s="67"/>
      <c r="B210" s="68"/>
      <c r="C210" s="67"/>
      <c r="D210" s="67"/>
      <c r="E210" s="67"/>
      <c r="F210" s="67"/>
      <c r="G210" s="67"/>
      <c r="H210" s="67"/>
      <c r="I210" s="67"/>
      <c r="J210" s="67"/>
      <c r="K210" s="67"/>
      <c r="L210" s="67"/>
      <c r="M210" s="67"/>
      <c r="N210" s="67"/>
      <c r="O210" s="67"/>
      <c r="P210" s="67"/>
      <c r="Q210" s="67"/>
      <c r="R210" s="67"/>
    </row>
    <row r="211" spans="1:18" s="70" customFormat="1" ht="12.75" x14ac:dyDescent="0.2">
      <c r="A211" s="67"/>
      <c r="B211" s="68"/>
      <c r="C211" s="67"/>
      <c r="D211" s="67"/>
      <c r="E211" s="67"/>
      <c r="F211" s="67"/>
      <c r="G211" s="67"/>
      <c r="H211" s="67"/>
      <c r="I211" s="67"/>
      <c r="J211" s="67"/>
      <c r="K211" s="67"/>
      <c r="L211" s="67"/>
      <c r="M211" s="67"/>
      <c r="N211" s="67"/>
      <c r="O211" s="67"/>
      <c r="P211" s="67"/>
      <c r="Q211" s="67"/>
      <c r="R211" s="67"/>
    </row>
    <row r="212" spans="1:18" s="70" customFormat="1" ht="12.75" x14ac:dyDescent="0.2">
      <c r="A212" s="79"/>
      <c r="B212" s="65"/>
      <c r="C212" s="65"/>
      <c r="D212" s="65"/>
      <c r="E212" s="65"/>
      <c r="F212" s="65"/>
      <c r="G212" s="65"/>
      <c r="H212" s="65"/>
      <c r="I212" s="65"/>
      <c r="J212" s="65"/>
      <c r="K212" s="65"/>
      <c r="L212" s="65"/>
      <c r="M212" s="65"/>
      <c r="N212" s="65"/>
      <c r="O212" s="65"/>
      <c r="P212" s="65"/>
      <c r="Q212" s="65"/>
      <c r="R212" s="65"/>
    </row>
    <row r="213" spans="1:18" s="70" customFormat="1" ht="12.75" x14ac:dyDescent="0.2">
      <c r="A213" s="68"/>
      <c r="B213" s="68"/>
      <c r="C213" s="68"/>
      <c r="D213" s="68"/>
      <c r="E213" s="68"/>
      <c r="F213" s="68"/>
      <c r="G213" s="68"/>
      <c r="H213" s="68"/>
      <c r="I213" s="68"/>
      <c r="J213" s="68"/>
      <c r="K213" s="68"/>
      <c r="L213" s="68"/>
      <c r="M213" s="68"/>
      <c r="N213" s="68"/>
      <c r="O213" s="68"/>
      <c r="P213" s="68"/>
      <c r="Q213" s="68"/>
      <c r="R213" s="68"/>
    </row>
    <row r="214" spans="1:18" s="70" customFormat="1" ht="12.75" x14ac:dyDescent="0.2">
      <c r="A214" s="68"/>
      <c r="B214" s="68"/>
      <c r="C214" s="68"/>
      <c r="D214" s="68"/>
      <c r="E214" s="68"/>
      <c r="F214" s="68"/>
      <c r="G214" s="68"/>
      <c r="H214" s="68"/>
      <c r="I214" s="68"/>
      <c r="J214" s="68"/>
      <c r="K214" s="68"/>
      <c r="L214" s="68"/>
      <c r="M214" s="68"/>
      <c r="N214" s="68"/>
      <c r="O214" s="68"/>
      <c r="P214" s="68"/>
      <c r="Q214" s="68"/>
      <c r="R214" s="68"/>
    </row>
    <row r="215" spans="1:18" s="70" customFormat="1" ht="12.75" x14ac:dyDescent="0.2">
      <c r="A215" s="68"/>
      <c r="B215" s="68"/>
      <c r="C215" s="68"/>
      <c r="D215" s="68"/>
      <c r="E215" s="68"/>
      <c r="F215" s="68"/>
      <c r="G215" s="68"/>
      <c r="H215" s="68"/>
      <c r="I215" s="68"/>
      <c r="J215" s="68"/>
      <c r="K215" s="68"/>
      <c r="L215" s="68"/>
      <c r="M215" s="68"/>
      <c r="N215" s="68"/>
      <c r="O215" s="68"/>
      <c r="P215" s="68"/>
      <c r="Q215" s="68"/>
      <c r="R215" s="68"/>
    </row>
    <row r="216" spans="1:18" s="70" customFormat="1" ht="12.75" x14ac:dyDescent="0.2">
      <c r="A216" s="68"/>
      <c r="B216" s="68"/>
      <c r="C216" s="68"/>
      <c r="D216" s="68"/>
      <c r="E216" s="68"/>
      <c r="F216" s="68"/>
      <c r="G216" s="68"/>
      <c r="H216" s="68"/>
      <c r="I216" s="68"/>
      <c r="J216" s="68"/>
      <c r="K216" s="68"/>
      <c r="L216" s="68"/>
      <c r="M216" s="68"/>
      <c r="N216" s="68"/>
      <c r="O216" s="68"/>
      <c r="P216" s="68"/>
      <c r="Q216" s="68"/>
      <c r="R216" s="68"/>
    </row>
    <row r="217" spans="1:18" s="70" customFormat="1" ht="12.75" x14ac:dyDescent="0.2">
      <c r="A217" s="68"/>
      <c r="B217" s="68"/>
      <c r="C217" s="68"/>
      <c r="D217" s="68"/>
      <c r="E217" s="68"/>
      <c r="F217" s="68"/>
      <c r="G217" s="68"/>
      <c r="H217" s="68"/>
      <c r="I217" s="68"/>
      <c r="J217" s="68"/>
      <c r="K217" s="68"/>
      <c r="L217" s="68"/>
      <c r="M217" s="68"/>
      <c r="N217" s="68"/>
      <c r="O217" s="68"/>
      <c r="P217" s="68"/>
      <c r="Q217" s="68"/>
      <c r="R217" s="68"/>
    </row>
    <row r="218" spans="1:18" s="70" customFormat="1" ht="12.75" x14ac:dyDescent="0.2">
      <c r="A218" s="68"/>
      <c r="B218" s="68"/>
      <c r="C218" s="68"/>
      <c r="D218" s="68"/>
      <c r="E218" s="68"/>
      <c r="F218" s="68"/>
      <c r="G218" s="68"/>
      <c r="H218" s="68"/>
      <c r="I218" s="68"/>
      <c r="J218" s="68"/>
      <c r="K218" s="68"/>
      <c r="L218" s="68"/>
      <c r="M218" s="68"/>
      <c r="N218" s="68"/>
      <c r="O218" s="68"/>
      <c r="P218" s="68"/>
      <c r="Q218" s="68"/>
      <c r="R218" s="68"/>
    </row>
    <row r="219" spans="1:18" s="70" customFormat="1" ht="12.75" x14ac:dyDescent="0.2">
      <c r="A219" s="68"/>
      <c r="B219" s="68"/>
      <c r="C219" s="68"/>
      <c r="D219" s="68"/>
      <c r="E219" s="68"/>
      <c r="F219" s="68"/>
      <c r="G219" s="68"/>
      <c r="H219" s="68"/>
      <c r="I219" s="68"/>
      <c r="J219" s="68"/>
      <c r="K219" s="68"/>
      <c r="L219" s="68"/>
      <c r="M219" s="68"/>
      <c r="N219" s="68"/>
      <c r="O219" s="68"/>
      <c r="P219" s="68"/>
      <c r="Q219" s="68"/>
      <c r="R219" s="68"/>
    </row>
    <row r="220" spans="1:18" s="70" customFormat="1" ht="12.75" x14ac:dyDescent="0.2">
      <c r="A220" s="68"/>
      <c r="B220" s="68"/>
      <c r="C220" s="68"/>
      <c r="D220" s="68"/>
      <c r="E220" s="68"/>
      <c r="F220" s="68"/>
      <c r="G220" s="68"/>
      <c r="H220" s="68"/>
      <c r="I220" s="68"/>
      <c r="J220" s="68"/>
      <c r="K220" s="68"/>
      <c r="L220" s="68"/>
      <c r="M220" s="68"/>
      <c r="N220" s="68"/>
      <c r="O220" s="68"/>
      <c r="P220" s="68"/>
      <c r="Q220" s="68"/>
      <c r="R220" s="68"/>
    </row>
    <row r="221" spans="1:18" s="70" customFormat="1" ht="12.75" x14ac:dyDescent="0.2">
      <c r="A221" s="68"/>
      <c r="B221" s="68"/>
      <c r="C221" s="68"/>
      <c r="D221" s="68"/>
      <c r="E221" s="68"/>
      <c r="F221" s="68"/>
      <c r="G221" s="68"/>
      <c r="H221" s="68"/>
      <c r="I221" s="68"/>
      <c r="J221" s="68"/>
      <c r="K221" s="68"/>
      <c r="L221" s="68"/>
      <c r="M221" s="68"/>
      <c r="N221" s="68"/>
      <c r="O221" s="68"/>
      <c r="P221" s="68"/>
      <c r="Q221" s="68"/>
      <c r="R221" s="68"/>
    </row>
    <row r="222" spans="1:18" s="70" customFormat="1" ht="12.75" x14ac:dyDescent="0.2">
      <c r="A222" s="68"/>
      <c r="B222" s="68"/>
      <c r="C222" s="68"/>
      <c r="D222" s="68"/>
      <c r="E222" s="68"/>
      <c r="F222" s="68"/>
      <c r="G222" s="68"/>
      <c r="H222" s="68"/>
      <c r="I222" s="68"/>
      <c r="J222" s="68"/>
      <c r="K222" s="68"/>
      <c r="L222" s="68"/>
      <c r="M222" s="68"/>
      <c r="N222" s="68"/>
      <c r="O222" s="68"/>
      <c r="P222" s="68"/>
      <c r="Q222" s="68"/>
      <c r="R222" s="68"/>
    </row>
    <row r="223" spans="1:18" s="70" customFormat="1" ht="12.75" x14ac:dyDescent="0.2">
      <c r="A223" s="68"/>
      <c r="B223" s="68"/>
      <c r="C223" s="68"/>
      <c r="D223" s="68"/>
      <c r="E223" s="68"/>
      <c r="F223" s="68"/>
      <c r="G223" s="68"/>
      <c r="H223" s="68"/>
      <c r="I223" s="68"/>
      <c r="J223" s="68"/>
      <c r="K223" s="68"/>
      <c r="L223" s="68"/>
      <c r="M223" s="68"/>
      <c r="N223" s="68"/>
      <c r="O223" s="68"/>
      <c r="P223" s="68"/>
      <c r="Q223" s="68"/>
      <c r="R223" s="68"/>
    </row>
    <row r="224" spans="1:18" s="70" customFormat="1" ht="12.75" x14ac:dyDescent="0.2">
      <c r="A224" s="68"/>
      <c r="B224" s="68"/>
      <c r="C224" s="68"/>
      <c r="D224" s="68"/>
      <c r="E224" s="68"/>
      <c r="F224" s="68"/>
      <c r="G224" s="68"/>
      <c r="H224" s="68"/>
      <c r="I224" s="68"/>
      <c r="J224" s="68"/>
      <c r="K224" s="68"/>
      <c r="L224" s="68"/>
      <c r="M224" s="68"/>
      <c r="N224" s="68"/>
      <c r="O224" s="68"/>
      <c r="P224" s="68"/>
      <c r="Q224" s="68"/>
      <c r="R224" s="68"/>
    </row>
    <row r="225" spans="1:18" s="70" customFormat="1" ht="12.75" x14ac:dyDescent="0.2">
      <c r="A225" s="68"/>
      <c r="B225" s="68"/>
      <c r="C225" s="68"/>
      <c r="D225" s="68"/>
      <c r="E225" s="68"/>
      <c r="F225" s="68"/>
      <c r="G225" s="68"/>
      <c r="H225" s="68"/>
      <c r="I225" s="68"/>
      <c r="J225" s="68"/>
      <c r="K225" s="68"/>
      <c r="L225" s="68"/>
      <c r="M225" s="68"/>
      <c r="N225" s="68"/>
      <c r="O225" s="68"/>
      <c r="P225" s="68"/>
      <c r="Q225" s="68"/>
      <c r="R225" s="68"/>
    </row>
    <row r="226" spans="1:18" s="70" customFormat="1" ht="12.75" x14ac:dyDescent="0.2">
      <c r="A226" s="68"/>
      <c r="B226" s="68"/>
      <c r="C226" s="68"/>
      <c r="D226" s="68"/>
      <c r="E226" s="68"/>
      <c r="F226" s="68"/>
      <c r="G226" s="68"/>
      <c r="H226" s="68"/>
      <c r="I226" s="68"/>
      <c r="J226" s="68"/>
      <c r="K226" s="68"/>
      <c r="L226" s="68"/>
      <c r="M226" s="68"/>
      <c r="N226" s="68"/>
      <c r="O226" s="68"/>
      <c r="P226" s="68"/>
      <c r="Q226" s="68"/>
      <c r="R226" s="68"/>
    </row>
    <row r="227" spans="1:18" s="70" customFormat="1" ht="12.75" x14ac:dyDescent="0.2">
      <c r="A227" s="68"/>
      <c r="B227" s="68"/>
      <c r="C227" s="68"/>
      <c r="D227" s="68"/>
      <c r="E227" s="68"/>
      <c r="F227" s="68"/>
      <c r="G227" s="68"/>
      <c r="H227" s="68"/>
      <c r="I227" s="68"/>
      <c r="J227" s="68"/>
      <c r="K227" s="68"/>
      <c r="L227" s="68"/>
      <c r="M227" s="68"/>
      <c r="N227" s="68"/>
      <c r="O227" s="68"/>
      <c r="P227" s="68"/>
      <c r="Q227" s="68"/>
      <c r="R227" s="68"/>
    </row>
    <row r="228" spans="1:18" s="70" customFormat="1" ht="12.75" x14ac:dyDescent="0.2">
      <c r="A228" s="68"/>
      <c r="B228" s="68"/>
      <c r="C228" s="68"/>
      <c r="D228" s="68"/>
      <c r="E228" s="68"/>
      <c r="F228" s="68"/>
      <c r="G228" s="68"/>
      <c r="H228" s="68"/>
      <c r="I228" s="68"/>
      <c r="J228" s="68"/>
      <c r="K228" s="68"/>
      <c r="L228" s="68"/>
      <c r="M228" s="68"/>
      <c r="N228" s="68"/>
      <c r="O228" s="68"/>
      <c r="P228" s="68"/>
      <c r="Q228" s="68"/>
      <c r="R228" s="68"/>
    </row>
    <row r="229" spans="1:18" s="70" customFormat="1" ht="12.75" x14ac:dyDescent="0.2">
      <c r="A229" s="68"/>
      <c r="B229" s="68"/>
      <c r="C229" s="68"/>
      <c r="D229" s="68"/>
      <c r="E229" s="68"/>
      <c r="F229" s="68"/>
      <c r="G229" s="68"/>
      <c r="H229" s="68"/>
      <c r="I229" s="68"/>
      <c r="J229" s="68"/>
      <c r="K229" s="68"/>
      <c r="L229" s="68"/>
      <c r="M229" s="68"/>
      <c r="N229" s="68"/>
      <c r="O229" s="68"/>
      <c r="P229" s="68"/>
      <c r="Q229" s="68"/>
      <c r="R229" s="68"/>
    </row>
    <row r="230" spans="1:18" s="70" customFormat="1" ht="12.75" x14ac:dyDescent="0.2">
      <c r="A230" s="68"/>
      <c r="B230" s="68"/>
      <c r="C230" s="68"/>
      <c r="D230" s="68"/>
      <c r="E230" s="68"/>
      <c r="F230" s="68"/>
      <c r="G230" s="68"/>
      <c r="H230" s="68"/>
      <c r="I230" s="68"/>
      <c r="J230" s="68"/>
      <c r="K230" s="68"/>
      <c r="L230" s="68"/>
      <c r="M230" s="68"/>
      <c r="N230" s="68"/>
      <c r="O230" s="68"/>
      <c r="P230" s="68"/>
      <c r="Q230" s="68"/>
      <c r="R230" s="68"/>
    </row>
    <row r="231" spans="1:18" s="70" customFormat="1" ht="12.75" x14ac:dyDescent="0.2">
      <c r="A231" s="68"/>
      <c r="B231" s="68"/>
      <c r="C231" s="68"/>
      <c r="D231" s="68"/>
      <c r="E231" s="68"/>
      <c r="F231" s="68"/>
      <c r="G231" s="68"/>
      <c r="H231" s="68"/>
      <c r="I231" s="68"/>
      <c r="J231" s="68"/>
      <c r="K231" s="68"/>
      <c r="L231" s="68"/>
      <c r="M231" s="68"/>
      <c r="N231" s="68"/>
      <c r="O231" s="68"/>
      <c r="P231" s="68"/>
      <c r="Q231" s="68"/>
      <c r="R231" s="68"/>
    </row>
    <row r="232" spans="1:18" s="70" customFormat="1" ht="12.75" x14ac:dyDescent="0.2">
      <c r="A232" s="68"/>
      <c r="B232" s="68"/>
      <c r="C232" s="68"/>
      <c r="D232" s="68"/>
      <c r="E232" s="68"/>
      <c r="F232" s="68"/>
      <c r="G232" s="68"/>
      <c r="H232" s="68"/>
      <c r="I232" s="68"/>
      <c r="J232" s="68"/>
      <c r="K232" s="68"/>
      <c r="L232" s="68"/>
      <c r="M232" s="68"/>
      <c r="N232" s="68"/>
      <c r="O232" s="68"/>
      <c r="P232" s="68"/>
      <c r="Q232" s="68"/>
      <c r="R232" s="68"/>
    </row>
    <row r="233" spans="1:18" s="70" customFormat="1" ht="12.75" x14ac:dyDescent="0.2">
      <c r="A233" s="68"/>
      <c r="B233" s="68"/>
      <c r="C233" s="68"/>
      <c r="D233" s="68"/>
      <c r="E233" s="68"/>
      <c r="F233" s="68"/>
      <c r="G233" s="68"/>
      <c r="H233" s="68"/>
      <c r="I233" s="68"/>
      <c r="J233" s="68"/>
      <c r="K233" s="68"/>
      <c r="L233" s="68"/>
      <c r="M233" s="68"/>
      <c r="N233" s="68"/>
      <c r="O233" s="68"/>
      <c r="P233" s="68"/>
      <c r="Q233" s="68"/>
      <c r="R233" s="68"/>
    </row>
    <row r="234" spans="1:18" s="70" customFormat="1" ht="12.75" x14ac:dyDescent="0.2">
      <c r="A234" s="68"/>
      <c r="B234" s="68"/>
      <c r="C234" s="68"/>
      <c r="D234" s="68"/>
      <c r="E234" s="68"/>
      <c r="F234" s="68"/>
      <c r="G234" s="68"/>
      <c r="H234" s="68"/>
      <c r="I234" s="68"/>
      <c r="J234" s="68"/>
      <c r="K234" s="68"/>
      <c r="L234" s="68"/>
      <c r="M234" s="68"/>
      <c r="N234" s="68"/>
      <c r="O234" s="68"/>
      <c r="P234" s="68"/>
      <c r="Q234" s="68"/>
      <c r="R234" s="68"/>
    </row>
    <row r="235" spans="1:18" ht="3.4" customHeight="1" x14ac:dyDescent="0.2"/>
    <row r="236" spans="1:18" ht="8.85" customHeight="1" x14ac:dyDescent="0.2"/>
    <row r="237" spans="1:18" ht="8.85" customHeight="1" x14ac:dyDescent="0.2"/>
    <row r="238" spans="1:18" ht="8.85" customHeight="1" x14ac:dyDescent="0.2"/>
    <row r="239" spans="1:18" ht="8.85" customHeight="1" x14ac:dyDescent="0.2"/>
    <row r="240" spans="1:18" ht="8.85" customHeight="1" x14ac:dyDescent="0.2"/>
    <row r="241" spans="1:21" ht="10.9" customHeight="1" x14ac:dyDescent="0.2"/>
    <row r="242" spans="1:21" ht="7.15" customHeight="1" x14ac:dyDescent="0.2"/>
    <row r="243" spans="1:21" ht="8.85" hidden="1" customHeight="1" x14ac:dyDescent="0.2"/>
    <row r="244" spans="1:21" ht="10.5" hidden="1" customHeight="1" x14ac:dyDescent="0.2"/>
    <row r="245" spans="1:21" ht="8.85" customHeight="1" x14ac:dyDescent="0.2"/>
    <row r="246" spans="1:21" s="65" customFormat="1" ht="9.75" customHeight="1" x14ac:dyDescent="0.2">
      <c r="A246" s="68"/>
      <c r="B246" s="68"/>
      <c r="C246" s="68"/>
      <c r="D246" s="68"/>
      <c r="E246" s="68"/>
      <c r="F246" s="68"/>
      <c r="G246" s="68"/>
      <c r="H246" s="68"/>
      <c r="I246" s="68"/>
      <c r="J246" s="68"/>
      <c r="K246" s="68"/>
      <c r="L246" s="68"/>
      <c r="M246" s="68"/>
      <c r="N246" s="68"/>
      <c r="O246" s="68"/>
      <c r="P246" s="68"/>
      <c r="Q246" s="68"/>
      <c r="R246" s="68"/>
      <c r="U246" s="86"/>
    </row>
  </sheetData>
  <mergeCells count="7">
    <mergeCell ref="A201:N201"/>
    <mergeCell ref="L5:Q5"/>
    <mergeCell ref="C5:K5"/>
    <mergeCell ref="C52:K52"/>
    <mergeCell ref="L52:Q52"/>
    <mergeCell ref="C156:K156"/>
    <mergeCell ref="L156:Q156"/>
  </mergeCells>
  <printOptions gridLinesSet="0"/>
  <pageMargins left="3.75" right="0.25" top="0.5" bottom="0.25" header="0" footer="0"/>
  <pageSetup paperSize="17" pageOrder="overThenDown"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20C47-B5A9-498B-A9FC-62161A55C623}">
  <sheetPr transitionEvaluation="1" codeName="Sheet2"/>
  <dimension ref="A1:Y247"/>
  <sheetViews>
    <sheetView showGridLines="0" zoomScaleNormal="100" workbookViewId="0">
      <pane xSplit="2" ySplit="6" topLeftCell="C7" activePane="bottomRight" state="frozen"/>
      <selection pane="topRight"/>
      <selection pane="bottomLeft"/>
      <selection pane="bottomRight"/>
    </sheetView>
  </sheetViews>
  <sheetFormatPr defaultColWidth="12.7109375" defaultRowHeight="9.75" customHeight="1" x14ac:dyDescent="0.2"/>
  <cols>
    <col min="1" max="1" width="4.7109375" style="68" customWidth="1"/>
    <col min="2" max="3" width="13.85546875" style="68" customWidth="1"/>
    <col min="4" max="4" width="18.7109375" style="68" customWidth="1"/>
    <col min="5" max="5" width="18.140625" style="68" customWidth="1"/>
    <col min="6" max="6" width="14.7109375" style="68" customWidth="1"/>
    <col min="7" max="7" width="16.42578125" style="68" customWidth="1"/>
    <col min="8" max="8" width="15.140625" style="68" customWidth="1"/>
    <col min="9" max="9" width="16.7109375" style="68" customWidth="1"/>
    <col min="10" max="10" width="15.85546875" style="68" customWidth="1"/>
    <col min="11" max="13" width="14.42578125" style="68" customWidth="1"/>
    <col min="14" max="14" width="15" style="68" customWidth="1"/>
    <col min="15" max="15" width="12.5703125" style="68" customWidth="1"/>
    <col min="16" max="16" width="14.140625" style="68" customWidth="1"/>
    <col min="17" max="17" width="12.140625" style="68" customWidth="1"/>
    <col min="18" max="18" width="14.140625" style="68" customWidth="1"/>
    <col min="19" max="19" width="24.5703125" style="68" customWidth="1"/>
    <col min="20" max="16384" width="12.7109375" style="68"/>
  </cols>
  <sheetData>
    <row r="1" spans="1:18" s="349" customFormat="1" ht="15.75" x14ac:dyDescent="0.2">
      <c r="A1" s="319" t="s">
        <v>0</v>
      </c>
      <c r="B1" s="319"/>
      <c r="C1" s="319"/>
      <c r="D1" s="319"/>
      <c r="E1" s="319"/>
      <c r="F1" s="319"/>
      <c r="G1" s="319"/>
      <c r="H1" s="319"/>
      <c r="I1" s="319"/>
      <c r="J1" s="319"/>
      <c r="K1" s="319"/>
      <c r="L1" s="319"/>
      <c r="M1" s="319"/>
      <c r="N1" s="319"/>
      <c r="O1" s="319"/>
      <c r="P1" s="319"/>
      <c r="Q1" s="319"/>
      <c r="R1" s="319"/>
    </row>
    <row r="2" spans="1:18" s="349" customFormat="1" ht="15.75" x14ac:dyDescent="0.2">
      <c r="A2" s="321" t="s">
        <v>374</v>
      </c>
      <c r="B2" s="321"/>
      <c r="C2" s="321"/>
      <c r="D2" s="321"/>
      <c r="E2" s="321"/>
      <c r="F2" s="321"/>
      <c r="G2" s="321"/>
      <c r="H2" s="321"/>
      <c r="I2" s="321"/>
      <c r="J2" s="321"/>
      <c r="K2" s="321"/>
      <c r="L2" s="321"/>
      <c r="M2" s="321"/>
      <c r="N2" s="321"/>
      <c r="O2" s="321"/>
      <c r="P2" s="321"/>
      <c r="Q2" s="321"/>
      <c r="R2" s="321"/>
    </row>
    <row r="3" spans="1:18" s="349" customFormat="1" ht="15.75" x14ac:dyDescent="0.2">
      <c r="A3" s="321" t="s">
        <v>370</v>
      </c>
      <c r="B3" s="321"/>
      <c r="C3" s="321"/>
      <c r="D3" s="321"/>
      <c r="E3" s="321"/>
      <c r="F3" s="321"/>
      <c r="G3" s="321"/>
      <c r="H3" s="321"/>
      <c r="I3" s="321"/>
      <c r="J3" s="321"/>
      <c r="K3" s="321"/>
      <c r="L3" s="321"/>
      <c r="M3" s="321"/>
      <c r="N3" s="321"/>
      <c r="O3" s="321"/>
      <c r="P3" s="321"/>
      <c r="Q3" s="321"/>
      <c r="R3" s="321"/>
    </row>
    <row r="4" spans="1:18" customFormat="1" ht="13.5" thickBot="1" x14ac:dyDescent="0.25"/>
    <row r="5" spans="1:18" customFormat="1" ht="15" x14ac:dyDescent="0.25">
      <c r="A5" s="88"/>
      <c r="B5" s="88"/>
      <c r="C5" s="430" t="s">
        <v>314</v>
      </c>
      <c r="D5" s="431"/>
      <c r="E5" s="432"/>
      <c r="F5" s="88"/>
      <c r="G5" s="430" t="s">
        <v>330</v>
      </c>
      <c r="H5" s="431"/>
      <c r="I5" s="431"/>
      <c r="J5" s="431"/>
      <c r="K5" s="431"/>
      <c r="L5" s="431"/>
      <c r="M5" s="431"/>
      <c r="N5" s="431"/>
      <c r="O5" s="431"/>
      <c r="P5" s="431"/>
      <c r="Q5" s="432"/>
      <c r="R5" s="93"/>
    </row>
    <row r="6" spans="1:18" s="92" customFormat="1" ht="76.5" customHeight="1" x14ac:dyDescent="0.25">
      <c r="A6" s="140" t="s">
        <v>1</v>
      </c>
      <c r="B6" s="360" t="s">
        <v>2</v>
      </c>
      <c r="C6" s="140" t="s">
        <v>315</v>
      </c>
      <c r="D6" s="140" t="s">
        <v>316</v>
      </c>
      <c r="E6" s="140" t="s">
        <v>317</v>
      </c>
      <c r="F6" s="140" t="s">
        <v>318</v>
      </c>
      <c r="G6" s="140" t="s">
        <v>324</v>
      </c>
      <c r="H6" s="140" t="s">
        <v>323</v>
      </c>
      <c r="I6" s="140" t="s">
        <v>325</v>
      </c>
      <c r="J6" s="140" t="s">
        <v>326</v>
      </c>
      <c r="K6" s="140" t="s">
        <v>328</v>
      </c>
      <c r="L6" s="140" t="s">
        <v>327</v>
      </c>
      <c r="M6" s="140" t="s">
        <v>329</v>
      </c>
      <c r="N6" s="140" t="s">
        <v>331</v>
      </c>
      <c r="O6" s="140" t="s">
        <v>319</v>
      </c>
      <c r="P6" s="140" t="s">
        <v>320</v>
      </c>
      <c r="Q6" s="140" t="s">
        <v>321</v>
      </c>
      <c r="R6" s="140" t="s">
        <v>322</v>
      </c>
    </row>
    <row r="7" spans="1:18" s="70" customFormat="1" ht="12.75" x14ac:dyDescent="0.2">
      <c r="A7" s="117">
        <v>1</v>
      </c>
      <c r="B7" s="117" t="s">
        <v>12</v>
      </c>
      <c r="C7" s="137">
        <v>0</v>
      </c>
      <c r="D7" s="137">
        <v>87026351</v>
      </c>
      <c r="E7" s="137">
        <v>0</v>
      </c>
      <c r="F7" s="137">
        <f t="shared" ref="F7:F44" si="0">SUM(C7:E7)</f>
        <v>87026351</v>
      </c>
      <c r="G7" s="137">
        <v>10544618</v>
      </c>
      <c r="H7" s="137">
        <v>1253811</v>
      </c>
      <c r="I7" s="137">
        <v>42989993</v>
      </c>
      <c r="J7" s="137">
        <f t="shared" ref="J7:J44" si="1">SUM(G7:I7)</f>
        <v>54788422</v>
      </c>
      <c r="K7" s="137">
        <v>4058415</v>
      </c>
      <c r="L7" s="137">
        <v>765480</v>
      </c>
      <c r="M7" s="137">
        <v>27006264</v>
      </c>
      <c r="N7" s="137">
        <f t="shared" ref="N7:N44" si="2">SUM(K7:M7)</f>
        <v>31830159</v>
      </c>
      <c r="O7" s="137">
        <v>0</v>
      </c>
      <c r="P7" s="137">
        <v>0</v>
      </c>
      <c r="Q7" s="137">
        <v>0</v>
      </c>
      <c r="R7" s="137">
        <f t="shared" ref="R7:R44" si="3">(J7+N7+O7+P7+Q7)</f>
        <v>86618581</v>
      </c>
    </row>
    <row r="8" spans="1:18" s="70" customFormat="1" ht="12.75" x14ac:dyDescent="0.2">
      <c r="A8" s="114">
        <v>2</v>
      </c>
      <c r="B8" s="114" t="s">
        <v>14</v>
      </c>
      <c r="C8" s="115">
        <v>127832</v>
      </c>
      <c r="D8" s="115">
        <v>11854840</v>
      </c>
      <c r="E8" s="115">
        <v>0</v>
      </c>
      <c r="F8" s="115">
        <f t="shared" si="0"/>
        <v>11982672</v>
      </c>
      <c r="G8" s="115">
        <v>590946</v>
      </c>
      <c r="H8" s="115">
        <v>0</v>
      </c>
      <c r="I8" s="115">
        <v>4750105</v>
      </c>
      <c r="J8" s="115">
        <f t="shared" si="1"/>
        <v>5341051</v>
      </c>
      <c r="K8" s="115">
        <v>1312748</v>
      </c>
      <c r="L8" s="115">
        <v>0</v>
      </c>
      <c r="M8" s="115">
        <v>3419821</v>
      </c>
      <c r="N8" s="115">
        <f t="shared" si="2"/>
        <v>4732569</v>
      </c>
      <c r="O8" s="115">
        <v>0</v>
      </c>
      <c r="P8" s="115">
        <v>0</v>
      </c>
      <c r="Q8" s="115">
        <v>1909052</v>
      </c>
      <c r="R8" s="115">
        <f t="shared" si="3"/>
        <v>11982672</v>
      </c>
    </row>
    <row r="9" spans="1:18" s="70" customFormat="1" ht="12.75" x14ac:dyDescent="0.2">
      <c r="A9" s="117">
        <v>3</v>
      </c>
      <c r="B9" s="117" t="s">
        <v>16</v>
      </c>
      <c r="C9" s="118">
        <v>0</v>
      </c>
      <c r="D9" s="118">
        <v>158796</v>
      </c>
      <c r="E9" s="118">
        <v>0</v>
      </c>
      <c r="F9" s="118">
        <f t="shared" si="0"/>
        <v>158796</v>
      </c>
      <c r="G9" s="118">
        <v>155583</v>
      </c>
      <c r="H9" s="118">
        <v>0</v>
      </c>
      <c r="I9" s="118">
        <v>233306</v>
      </c>
      <c r="J9" s="118">
        <f t="shared" si="1"/>
        <v>388889</v>
      </c>
      <c r="K9" s="118">
        <v>26829</v>
      </c>
      <c r="L9" s="118">
        <v>0</v>
      </c>
      <c r="M9" s="118">
        <v>142732</v>
      </c>
      <c r="N9" s="118">
        <f t="shared" si="2"/>
        <v>169561</v>
      </c>
      <c r="O9" s="118">
        <v>0</v>
      </c>
      <c r="P9" s="118">
        <v>0</v>
      </c>
      <c r="Q9" s="118">
        <v>0</v>
      </c>
      <c r="R9" s="118">
        <f t="shared" si="3"/>
        <v>558450</v>
      </c>
    </row>
    <row r="10" spans="1:18" s="70" customFormat="1" ht="12.75" x14ac:dyDescent="0.2">
      <c r="A10" s="114">
        <v>4</v>
      </c>
      <c r="B10" s="114" t="s">
        <v>18</v>
      </c>
      <c r="C10" s="115">
        <v>6091868</v>
      </c>
      <c r="D10" s="115">
        <v>17567099</v>
      </c>
      <c r="E10" s="115">
        <v>0</v>
      </c>
      <c r="F10" s="115">
        <f t="shared" si="0"/>
        <v>23658967</v>
      </c>
      <c r="G10" s="115">
        <v>2032276</v>
      </c>
      <c r="H10" s="115">
        <v>2160952</v>
      </c>
      <c r="I10" s="115">
        <v>5210341</v>
      </c>
      <c r="J10" s="115">
        <f t="shared" si="1"/>
        <v>9403569</v>
      </c>
      <c r="K10" s="115">
        <v>804149</v>
      </c>
      <c r="L10" s="115">
        <v>855064</v>
      </c>
      <c r="M10" s="115">
        <v>2061673</v>
      </c>
      <c r="N10" s="115">
        <f t="shared" si="2"/>
        <v>3720886</v>
      </c>
      <c r="O10" s="115">
        <v>0</v>
      </c>
      <c r="P10" s="115">
        <v>0</v>
      </c>
      <c r="Q10" s="115">
        <v>230950</v>
      </c>
      <c r="R10" s="115">
        <f t="shared" si="3"/>
        <v>13355405</v>
      </c>
    </row>
    <row r="11" spans="1:18" s="70" customFormat="1" ht="12.75" x14ac:dyDescent="0.2">
      <c r="A11" s="117">
        <v>5</v>
      </c>
      <c r="B11" s="117" t="s">
        <v>20</v>
      </c>
      <c r="C11" s="118">
        <v>6409716</v>
      </c>
      <c r="D11" s="118">
        <v>57411715</v>
      </c>
      <c r="E11" s="118">
        <v>0</v>
      </c>
      <c r="F11" s="118">
        <f t="shared" si="0"/>
        <v>63821431</v>
      </c>
      <c r="G11" s="118">
        <v>20014403</v>
      </c>
      <c r="H11" s="118">
        <v>2454116</v>
      </c>
      <c r="I11" s="118">
        <v>9495885</v>
      </c>
      <c r="J11" s="118">
        <f t="shared" si="1"/>
        <v>31964404</v>
      </c>
      <c r="K11" s="118">
        <v>7825004</v>
      </c>
      <c r="L11" s="118">
        <v>908788</v>
      </c>
      <c r="M11" s="118">
        <v>5017926</v>
      </c>
      <c r="N11" s="118">
        <f t="shared" si="2"/>
        <v>13751718</v>
      </c>
      <c r="O11" s="118">
        <v>0</v>
      </c>
      <c r="P11" s="118">
        <v>0</v>
      </c>
      <c r="Q11" s="118">
        <v>65480</v>
      </c>
      <c r="R11" s="118">
        <f t="shared" si="3"/>
        <v>45781602</v>
      </c>
    </row>
    <row r="12" spans="1:18" s="70" customFormat="1" ht="12.75" x14ac:dyDescent="0.2">
      <c r="A12" s="114">
        <v>6</v>
      </c>
      <c r="B12" s="114" t="s">
        <v>22</v>
      </c>
      <c r="C12" s="115">
        <v>0</v>
      </c>
      <c r="D12" s="115">
        <v>0</v>
      </c>
      <c r="E12" s="115">
        <v>0</v>
      </c>
      <c r="F12" s="115">
        <f t="shared" si="0"/>
        <v>0</v>
      </c>
      <c r="G12" s="115">
        <v>0</v>
      </c>
      <c r="H12" s="115">
        <v>0</v>
      </c>
      <c r="I12" s="115">
        <v>0</v>
      </c>
      <c r="J12" s="115">
        <f t="shared" si="1"/>
        <v>0</v>
      </c>
      <c r="K12" s="115">
        <v>0</v>
      </c>
      <c r="L12" s="115">
        <v>0</v>
      </c>
      <c r="M12" s="115">
        <v>0</v>
      </c>
      <c r="N12" s="115">
        <f t="shared" si="2"/>
        <v>0</v>
      </c>
      <c r="O12" s="115">
        <v>0</v>
      </c>
      <c r="P12" s="115">
        <v>0</v>
      </c>
      <c r="Q12" s="115">
        <v>0</v>
      </c>
      <c r="R12" s="115">
        <f t="shared" si="3"/>
        <v>0</v>
      </c>
    </row>
    <row r="13" spans="1:18" s="70" customFormat="1" ht="12.75" x14ac:dyDescent="0.2">
      <c r="A13" s="117">
        <v>7</v>
      </c>
      <c r="B13" s="117" t="s">
        <v>254</v>
      </c>
      <c r="C13" s="118">
        <v>24994</v>
      </c>
      <c r="D13" s="118">
        <v>2175826</v>
      </c>
      <c r="E13" s="118">
        <v>0</v>
      </c>
      <c r="F13" s="118">
        <f t="shared" si="0"/>
        <v>2200820</v>
      </c>
      <c r="G13" s="118">
        <v>975000</v>
      </c>
      <c r="H13" s="118">
        <v>0</v>
      </c>
      <c r="I13" s="118">
        <v>540623</v>
      </c>
      <c r="J13" s="118">
        <f t="shared" si="1"/>
        <v>1515623</v>
      </c>
      <c r="K13" s="118">
        <v>540621</v>
      </c>
      <c r="L13" s="118">
        <v>0</v>
      </c>
      <c r="M13" s="118">
        <v>144576</v>
      </c>
      <c r="N13" s="118">
        <f t="shared" si="2"/>
        <v>685197</v>
      </c>
      <c r="O13" s="118">
        <v>0</v>
      </c>
      <c r="P13" s="118">
        <v>0</v>
      </c>
      <c r="Q13" s="118">
        <v>0</v>
      </c>
      <c r="R13" s="118">
        <f t="shared" si="3"/>
        <v>2200820</v>
      </c>
    </row>
    <row r="14" spans="1:18" s="70" customFormat="1" ht="12.75" x14ac:dyDescent="0.2">
      <c r="A14" s="114">
        <v>8</v>
      </c>
      <c r="B14" s="114" t="s">
        <v>26</v>
      </c>
      <c r="C14" s="115">
        <v>0</v>
      </c>
      <c r="D14" s="115">
        <v>0</v>
      </c>
      <c r="E14" s="115">
        <v>0</v>
      </c>
      <c r="F14" s="115">
        <f t="shared" si="0"/>
        <v>0</v>
      </c>
      <c r="G14" s="115">
        <v>1804388</v>
      </c>
      <c r="H14" s="115">
        <v>141803</v>
      </c>
      <c r="I14" s="115">
        <v>3705435</v>
      </c>
      <c r="J14" s="115">
        <f t="shared" si="1"/>
        <v>5651626</v>
      </c>
      <c r="K14" s="115">
        <v>4897518</v>
      </c>
      <c r="L14" s="115">
        <v>2588</v>
      </c>
      <c r="M14" s="115">
        <v>1857694</v>
      </c>
      <c r="N14" s="115">
        <f t="shared" si="2"/>
        <v>6757800</v>
      </c>
      <c r="O14" s="115">
        <v>0</v>
      </c>
      <c r="P14" s="115">
        <v>0</v>
      </c>
      <c r="Q14" s="115">
        <v>31250</v>
      </c>
      <c r="R14" s="115">
        <f t="shared" si="3"/>
        <v>12440676</v>
      </c>
    </row>
    <row r="15" spans="1:18" s="70" customFormat="1" ht="12.75" x14ac:dyDescent="0.2">
      <c r="A15" s="117">
        <v>9</v>
      </c>
      <c r="B15" s="117" t="s">
        <v>28</v>
      </c>
      <c r="C15" s="118">
        <v>0</v>
      </c>
      <c r="D15" s="118">
        <v>0</v>
      </c>
      <c r="E15" s="118">
        <v>0</v>
      </c>
      <c r="F15" s="118">
        <f t="shared" si="0"/>
        <v>0</v>
      </c>
      <c r="G15" s="118">
        <v>0</v>
      </c>
      <c r="H15" s="118">
        <v>0</v>
      </c>
      <c r="I15" s="118">
        <v>0</v>
      </c>
      <c r="J15" s="118">
        <f t="shared" si="1"/>
        <v>0</v>
      </c>
      <c r="K15" s="118">
        <v>0</v>
      </c>
      <c r="L15" s="118">
        <v>0</v>
      </c>
      <c r="M15" s="118">
        <v>0</v>
      </c>
      <c r="N15" s="118">
        <f t="shared" si="2"/>
        <v>0</v>
      </c>
      <c r="O15" s="118">
        <v>0</v>
      </c>
      <c r="P15" s="118">
        <v>0</v>
      </c>
      <c r="Q15" s="118">
        <v>0</v>
      </c>
      <c r="R15" s="118">
        <f t="shared" si="3"/>
        <v>0</v>
      </c>
    </row>
    <row r="16" spans="1:18" s="70" customFormat="1" ht="12.75" x14ac:dyDescent="0.2">
      <c r="A16" s="114">
        <v>10</v>
      </c>
      <c r="B16" s="114" t="s">
        <v>30</v>
      </c>
      <c r="C16" s="115">
        <v>0</v>
      </c>
      <c r="D16" s="115">
        <v>0</v>
      </c>
      <c r="E16" s="115">
        <v>0</v>
      </c>
      <c r="F16" s="115">
        <f t="shared" si="0"/>
        <v>0</v>
      </c>
      <c r="G16" s="115">
        <v>3674070</v>
      </c>
      <c r="H16" s="115">
        <v>0</v>
      </c>
      <c r="I16" s="115">
        <v>5790014</v>
      </c>
      <c r="J16" s="115">
        <f t="shared" si="1"/>
        <v>9464084</v>
      </c>
      <c r="K16" s="115">
        <v>923283</v>
      </c>
      <c r="L16" s="115">
        <v>0</v>
      </c>
      <c r="M16" s="115">
        <v>1574485</v>
      </c>
      <c r="N16" s="115">
        <f t="shared" si="2"/>
        <v>2497768</v>
      </c>
      <c r="O16" s="115">
        <v>0</v>
      </c>
      <c r="P16" s="115">
        <v>0</v>
      </c>
      <c r="Q16" s="115">
        <v>0</v>
      </c>
      <c r="R16" s="115">
        <f t="shared" si="3"/>
        <v>11961852</v>
      </c>
    </row>
    <row r="17" spans="1:18" s="70" customFormat="1" ht="12.75" x14ac:dyDescent="0.2">
      <c r="A17" s="117">
        <v>11</v>
      </c>
      <c r="B17" s="117" t="s">
        <v>32</v>
      </c>
      <c r="C17" s="118">
        <v>4805477</v>
      </c>
      <c r="D17" s="118">
        <v>0</v>
      </c>
      <c r="E17" s="118">
        <v>0</v>
      </c>
      <c r="F17" s="118">
        <f t="shared" si="0"/>
        <v>4805477</v>
      </c>
      <c r="G17" s="118">
        <v>6605545</v>
      </c>
      <c r="H17" s="118">
        <v>336413</v>
      </c>
      <c r="I17" s="118">
        <v>2074884</v>
      </c>
      <c r="J17" s="118">
        <f t="shared" si="1"/>
        <v>9016842</v>
      </c>
      <c r="K17" s="118">
        <v>4217110</v>
      </c>
      <c r="L17" s="118">
        <v>520289</v>
      </c>
      <c r="M17" s="118">
        <v>922323</v>
      </c>
      <c r="N17" s="118">
        <f t="shared" si="2"/>
        <v>5659722</v>
      </c>
      <c r="O17" s="118">
        <v>0</v>
      </c>
      <c r="P17" s="118">
        <v>0</v>
      </c>
      <c r="Q17" s="118">
        <v>932660</v>
      </c>
      <c r="R17" s="118">
        <f t="shared" si="3"/>
        <v>15609224</v>
      </c>
    </row>
    <row r="18" spans="1:18" s="70" customFormat="1" ht="12.75" x14ac:dyDescent="0.2">
      <c r="A18" s="114">
        <v>12</v>
      </c>
      <c r="B18" s="114" t="s">
        <v>34</v>
      </c>
      <c r="C18" s="115">
        <v>161340</v>
      </c>
      <c r="D18" s="115">
        <v>1284187</v>
      </c>
      <c r="E18" s="115">
        <v>0</v>
      </c>
      <c r="F18" s="115">
        <f t="shared" si="0"/>
        <v>1445527</v>
      </c>
      <c r="G18" s="115">
        <v>194710</v>
      </c>
      <c r="H18" s="115">
        <v>0</v>
      </c>
      <c r="I18" s="115">
        <v>726089</v>
      </c>
      <c r="J18" s="115">
        <f t="shared" si="1"/>
        <v>920799</v>
      </c>
      <c r="K18" s="115">
        <v>44417</v>
      </c>
      <c r="L18" s="115">
        <v>0</v>
      </c>
      <c r="M18" s="115">
        <v>719763</v>
      </c>
      <c r="N18" s="115">
        <f t="shared" si="2"/>
        <v>764180</v>
      </c>
      <c r="O18" s="115">
        <v>0</v>
      </c>
      <c r="P18" s="115">
        <v>0</v>
      </c>
      <c r="Q18" s="115">
        <v>0</v>
      </c>
      <c r="R18" s="115">
        <f t="shared" si="3"/>
        <v>1684979</v>
      </c>
    </row>
    <row r="19" spans="1:18" s="70" customFormat="1" ht="12.75" x14ac:dyDescent="0.2">
      <c r="A19" s="117">
        <v>13</v>
      </c>
      <c r="B19" s="117" t="s">
        <v>36</v>
      </c>
      <c r="C19" s="118">
        <v>2692920</v>
      </c>
      <c r="D19" s="118">
        <v>9751212</v>
      </c>
      <c r="E19" s="118">
        <v>0</v>
      </c>
      <c r="F19" s="118">
        <f t="shared" si="0"/>
        <v>12444132</v>
      </c>
      <c r="G19" s="118">
        <v>3409027</v>
      </c>
      <c r="H19" s="118">
        <v>0</v>
      </c>
      <c r="I19" s="118">
        <v>3404131</v>
      </c>
      <c r="J19" s="118">
        <f t="shared" si="1"/>
        <v>6813158</v>
      </c>
      <c r="K19" s="118">
        <v>2670831</v>
      </c>
      <c r="L19" s="118">
        <v>0</v>
      </c>
      <c r="M19" s="118">
        <v>2037504</v>
      </c>
      <c r="N19" s="118">
        <f t="shared" si="2"/>
        <v>4708335</v>
      </c>
      <c r="O19" s="118">
        <v>0</v>
      </c>
      <c r="P19" s="118">
        <v>0</v>
      </c>
      <c r="Q19" s="118">
        <v>0</v>
      </c>
      <c r="R19" s="118">
        <f t="shared" si="3"/>
        <v>11521493</v>
      </c>
    </row>
    <row r="20" spans="1:18" s="70" customFormat="1" ht="12.75" x14ac:dyDescent="0.2">
      <c r="A20" s="114">
        <v>14</v>
      </c>
      <c r="B20" s="114" t="s">
        <v>38</v>
      </c>
      <c r="C20" s="115">
        <v>0</v>
      </c>
      <c r="D20" s="115">
        <v>1412936</v>
      </c>
      <c r="E20" s="115">
        <v>0</v>
      </c>
      <c r="F20" s="115">
        <f t="shared" si="0"/>
        <v>1412936</v>
      </c>
      <c r="G20" s="115">
        <v>330014</v>
      </c>
      <c r="H20" s="115">
        <v>0</v>
      </c>
      <c r="I20" s="115">
        <v>342880</v>
      </c>
      <c r="J20" s="115">
        <f t="shared" si="1"/>
        <v>672894</v>
      </c>
      <c r="K20" s="115">
        <v>628474</v>
      </c>
      <c r="L20" s="115">
        <v>0</v>
      </c>
      <c r="M20" s="115">
        <v>111568</v>
      </c>
      <c r="N20" s="115">
        <f t="shared" si="2"/>
        <v>740042</v>
      </c>
      <c r="O20" s="115">
        <v>0</v>
      </c>
      <c r="P20" s="115">
        <v>0</v>
      </c>
      <c r="Q20" s="115">
        <v>0</v>
      </c>
      <c r="R20" s="115">
        <f t="shared" si="3"/>
        <v>1412936</v>
      </c>
    </row>
    <row r="21" spans="1:18" s="70" customFormat="1" ht="12.75" x14ac:dyDescent="0.2">
      <c r="A21" s="117">
        <v>15</v>
      </c>
      <c r="B21" s="117" t="s">
        <v>40</v>
      </c>
      <c r="C21" s="118">
        <v>1487848</v>
      </c>
      <c r="D21" s="118">
        <v>32805043</v>
      </c>
      <c r="E21" s="118">
        <v>0</v>
      </c>
      <c r="F21" s="118">
        <f t="shared" si="0"/>
        <v>34292891</v>
      </c>
      <c r="G21" s="118">
        <v>9628278</v>
      </c>
      <c r="H21" s="118">
        <v>0</v>
      </c>
      <c r="I21" s="118">
        <v>12543115</v>
      </c>
      <c r="J21" s="118">
        <f t="shared" si="1"/>
        <v>22171393</v>
      </c>
      <c r="K21" s="118">
        <v>5073018</v>
      </c>
      <c r="L21" s="118">
        <v>0</v>
      </c>
      <c r="M21" s="118">
        <v>7042677</v>
      </c>
      <c r="N21" s="118">
        <f t="shared" si="2"/>
        <v>12115695</v>
      </c>
      <c r="O21" s="118">
        <v>0</v>
      </c>
      <c r="P21" s="118">
        <v>0</v>
      </c>
      <c r="Q21" s="118">
        <v>0</v>
      </c>
      <c r="R21" s="118">
        <f t="shared" si="3"/>
        <v>34287088</v>
      </c>
    </row>
    <row r="22" spans="1:18" s="70" customFormat="1" ht="12.75" x14ac:dyDescent="0.2">
      <c r="A22" s="114">
        <v>16</v>
      </c>
      <c r="B22" s="114" t="s">
        <v>42</v>
      </c>
      <c r="C22" s="115">
        <v>0</v>
      </c>
      <c r="D22" s="115">
        <v>21243265</v>
      </c>
      <c r="E22" s="115">
        <v>770049</v>
      </c>
      <c r="F22" s="115">
        <f t="shared" si="0"/>
        <v>22013314</v>
      </c>
      <c r="G22" s="115">
        <v>7966205</v>
      </c>
      <c r="H22" s="115">
        <v>1220580</v>
      </c>
      <c r="I22" s="115">
        <v>4280155</v>
      </c>
      <c r="J22" s="115">
        <f t="shared" si="1"/>
        <v>13466940</v>
      </c>
      <c r="K22" s="115">
        <v>5644996</v>
      </c>
      <c r="L22" s="115">
        <v>713709</v>
      </c>
      <c r="M22" s="115">
        <v>1417620</v>
      </c>
      <c r="N22" s="115">
        <f t="shared" si="2"/>
        <v>7776325</v>
      </c>
      <c r="O22" s="115">
        <v>0</v>
      </c>
      <c r="P22" s="115">
        <v>0</v>
      </c>
      <c r="Q22" s="115">
        <v>0</v>
      </c>
      <c r="R22" s="115">
        <f t="shared" si="3"/>
        <v>21243265</v>
      </c>
    </row>
    <row r="23" spans="1:18" s="70" customFormat="1" ht="12.75" x14ac:dyDescent="0.2">
      <c r="A23" s="117">
        <v>17</v>
      </c>
      <c r="B23" s="117" t="s">
        <v>44</v>
      </c>
      <c r="C23" s="118">
        <v>0</v>
      </c>
      <c r="D23" s="118">
        <v>0</v>
      </c>
      <c r="E23" s="118">
        <v>0</v>
      </c>
      <c r="F23" s="118">
        <f t="shared" si="0"/>
        <v>0</v>
      </c>
      <c r="G23" s="118">
        <v>0</v>
      </c>
      <c r="H23" s="118">
        <v>0</v>
      </c>
      <c r="I23" s="118">
        <v>0</v>
      </c>
      <c r="J23" s="118">
        <f t="shared" si="1"/>
        <v>0</v>
      </c>
      <c r="K23" s="118">
        <v>0</v>
      </c>
      <c r="L23" s="118">
        <v>0</v>
      </c>
      <c r="M23" s="118">
        <v>0</v>
      </c>
      <c r="N23" s="118">
        <f t="shared" si="2"/>
        <v>0</v>
      </c>
      <c r="O23" s="118">
        <v>0</v>
      </c>
      <c r="P23" s="118">
        <v>0</v>
      </c>
      <c r="Q23" s="118">
        <v>0</v>
      </c>
      <c r="R23" s="118">
        <f t="shared" si="3"/>
        <v>0</v>
      </c>
    </row>
    <row r="24" spans="1:18" s="70" customFormat="1" ht="12.75" x14ac:dyDescent="0.2">
      <c r="A24" s="114">
        <v>18</v>
      </c>
      <c r="B24" s="114" t="s">
        <v>46</v>
      </c>
      <c r="C24" s="115">
        <v>1732000</v>
      </c>
      <c r="D24" s="115">
        <v>1389336</v>
      </c>
      <c r="E24" s="115">
        <v>0</v>
      </c>
      <c r="F24" s="115">
        <f t="shared" si="0"/>
        <v>3121336</v>
      </c>
      <c r="G24" s="115">
        <v>979265</v>
      </c>
      <c r="H24" s="115">
        <v>0</v>
      </c>
      <c r="I24" s="115">
        <v>746810</v>
      </c>
      <c r="J24" s="115">
        <f t="shared" si="1"/>
        <v>1726075</v>
      </c>
      <c r="K24" s="115">
        <v>410071</v>
      </c>
      <c r="L24" s="115">
        <v>0</v>
      </c>
      <c r="M24" s="115">
        <v>126674</v>
      </c>
      <c r="N24" s="115">
        <f t="shared" si="2"/>
        <v>536745</v>
      </c>
      <c r="O24" s="115">
        <v>0</v>
      </c>
      <c r="P24" s="115">
        <v>858516</v>
      </c>
      <c r="Q24" s="115">
        <v>0</v>
      </c>
      <c r="R24" s="115">
        <f t="shared" si="3"/>
        <v>3121336</v>
      </c>
    </row>
    <row r="25" spans="1:18" s="70" customFormat="1" ht="12.75" x14ac:dyDescent="0.2">
      <c r="A25" s="117">
        <v>19</v>
      </c>
      <c r="B25" s="117" t="s">
        <v>48</v>
      </c>
      <c r="C25" s="118">
        <v>14622028</v>
      </c>
      <c r="D25" s="118">
        <v>18146889</v>
      </c>
      <c r="E25" s="118">
        <v>0</v>
      </c>
      <c r="F25" s="118">
        <f t="shared" si="0"/>
        <v>32768917</v>
      </c>
      <c r="G25" s="118">
        <v>10094273</v>
      </c>
      <c r="H25" s="118">
        <v>7242964</v>
      </c>
      <c r="I25" s="118">
        <v>8579930</v>
      </c>
      <c r="J25" s="118">
        <f t="shared" si="1"/>
        <v>25917167</v>
      </c>
      <c r="K25" s="118">
        <v>3183799</v>
      </c>
      <c r="L25" s="118">
        <v>1889694</v>
      </c>
      <c r="M25" s="118">
        <v>1463657</v>
      </c>
      <c r="N25" s="118">
        <f t="shared" si="2"/>
        <v>6537150</v>
      </c>
      <c r="O25" s="118">
        <v>0</v>
      </c>
      <c r="P25" s="118">
        <v>0</v>
      </c>
      <c r="Q25" s="118">
        <v>314600</v>
      </c>
      <c r="R25" s="118">
        <f t="shared" si="3"/>
        <v>32768917</v>
      </c>
    </row>
    <row r="26" spans="1:18" s="70" customFormat="1" ht="12.75" x14ac:dyDescent="0.2">
      <c r="A26" s="114">
        <v>20</v>
      </c>
      <c r="B26" s="114" t="s">
        <v>50</v>
      </c>
      <c r="C26" s="115">
        <v>0</v>
      </c>
      <c r="D26" s="115">
        <v>13206930</v>
      </c>
      <c r="E26" s="115">
        <v>0</v>
      </c>
      <c r="F26" s="115">
        <f t="shared" si="0"/>
        <v>13206930</v>
      </c>
      <c r="G26" s="115">
        <v>4896313</v>
      </c>
      <c r="H26" s="115">
        <v>1003711</v>
      </c>
      <c r="I26" s="115">
        <v>3639484</v>
      </c>
      <c r="J26" s="115">
        <f t="shared" si="1"/>
        <v>9539508</v>
      </c>
      <c r="K26" s="115">
        <v>1663456</v>
      </c>
      <c r="L26" s="115">
        <v>388100</v>
      </c>
      <c r="M26" s="115">
        <v>2124425</v>
      </c>
      <c r="N26" s="115">
        <f t="shared" si="2"/>
        <v>4175981</v>
      </c>
      <c r="O26" s="115">
        <v>0</v>
      </c>
      <c r="P26" s="115">
        <v>0</v>
      </c>
      <c r="Q26" s="115">
        <v>0</v>
      </c>
      <c r="R26" s="115">
        <f t="shared" si="3"/>
        <v>13715489</v>
      </c>
    </row>
    <row r="27" spans="1:18" s="70" customFormat="1" ht="12.75" x14ac:dyDescent="0.2">
      <c r="A27" s="117">
        <v>21</v>
      </c>
      <c r="B27" s="117" t="s">
        <v>52</v>
      </c>
      <c r="C27" s="118">
        <v>75</v>
      </c>
      <c r="D27" s="118">
        <v>8064645</v>
      </c>
      <c r="E27" s="118">
        <v>0</v>
      </c>
      <c r="F27" s="118">
        <f t="shared" si="0"/>
        <v>8064720</v>
      </c>
      <c r="G27" s="118">
        <v>3300837</v>
      </c>
      <c r="H27" s="118">
        <v>0</v>
      </c>
      <c r="I27" s="118">
        <v>3254628</v>
      </c>
      <c r="J27" s="118">
        <f t="shared" si="1"/>
        <v>6555465</v>
      </c>
      <c r="K27" s="118">
        <v>1542941</v>
      </c>
      <c r="L27" s="118">
        <v>0</v>
      </c>
      <c r="M27" s="118">
        <v>2220912</v>
      </c>
      <c r="N27" s="118">
        <f t="shared" si="2"/>
        <v>3763853</v>
      </c>
      <c r="O27" s="118">
        <v>0</v>
      </c>
      <c r="P27" s="118">
        <v>0</v>
      </c>
      <c r="Q27" s="118">
        <v>0</v>
      </c>
      <c r="R27" s="118">
        <f t="shared" si="3"/>
        <v>10319318</v>
      </c>
    </row>
    <row r="28" spans="1:18" s="70" customFormat="1" ht="12.75" x14ac:dyDescent="0.2">
      <c r="A28" s="114">
        <v>22</v>
      </c>
      <c r="B28" s="114" t="s">
        <v>54</v>
      </c>
      <c r="C28" s="115">
        <v>372721</v>
      </c>
      <c r="D28" s="115">
        <v>0</v>
      </c>
      <c r="E28" s="115">
        <v>0</v>
      </c>
      <c r="F28" s="115">
        <f t="shared" si="0"/>
        <v>372721</v>
      </c>
      <c r="G28" s="115">
        <v>777465</v>
      </c>
      <c r="H28" s="115">
        <v>0</v>
      </c>
      <c r="I28" s="115">
        <v>333738</v>
      </c>
      <c r="J28" s="115">
        <f t="shared" si="1"/>
        <v>1111203</v>
      </c>
      <c r="K28" s="115">
        <v>427179</v>
      </c>
      <c r="L28" s="115">
        <v>0</v>
      </c>
      <c r="M28" s="115">
        <v>27610</v>
      </c>
      <c r="N28" s="115">
        <f t="shared" si="2"/>
        <v>454789</v>
      </c>
      <c r="O28" s="115">
        <v>0</v>
      </c>
      <c r="P28" s="115">
        <v>0</v>
      </c>
      <c r="Q28" s="115">
        <v>0</v>
      </c>
      <c r="R28" s="115">
        <f t="shared" si="3"/>
        <v>1565992</v>
      </c>
    </row>
    <row r="29" spans="1:18" s="70" customFormat="1" ht="12.75" x14ac:dyDescent="0.2">
      <c r="A29" s="117">
        <v>23</v>
      </c>
      <c r="B29" s="117" t="s">
        <v>56</v>
      </c>
      <c r="C29" s="118">
        <v>0</v>
      </c>
      <c r="D29" s="118">
        <v>65281558</v>
      </c>
      <c r="E29" s="118">
        <v>0</v>
      </c>
      <c r="F29" s="118">
        <f t="shared" si="0"/>
        <v>65281558</v>
      </c>
      <c r="G29" s="118">
        <v>6811277</v>
      </c>
      <c r="H29" s="118">
        <v>4627513</v>
      </c>
      <c r="I29" s="118">
        <v>33494551</v>
      </c>
      <c r="J29" s="118">
        <f t="shared" si="1"/>
        <v>44933341</v>
      </c>
      <c r="K29" s="118">
        <v>1708489</v>
      </c>
      <c r="L29" s="118">
        <v>1877240</v>
      </c>
      <c r="M29" s="118">
        <v>10075873</v>
      </c>
      <c r="N29" s="118">
        <f t="shared" si="2"/>
        <v>13661602</v>
      </c>
      <c r="O29" s="118">
        <v>0</v>
      </c>
      <c r="P29" s="118">
        <v>0</v>
      </c>
      <c r="Q29" s="118">
        <v>160213</v>
      </c>
      <c r="R29" s="118">
        <f t="shared" si="3"/>
        <v>58755156</v>
      </c>
    </row>
    <row r="30" spans="1:18" s="70" customFormat="1" ht="12.75" x14ac:dyDescent="0.2">
      <c r="A30" s="114">
        <v>24</v>
      </c>
      <c r="B30" s="114" t="s">
        <v>58</v>
      </c>
      <c r="C30" s="115">
        <v>0</v>
      </c>
      <c r="D30" s="115">
        <v>97639626</v>
      </c>
      <c r="E30" s="115">
        <v>0</v>
      </c>
      <c r="F30" s="115">
        <f t="shared" si="0"/>
        <v>97639626</v>
      </c>
      <c r="G30" s="115">
        <v>0</v>
      </c>
      <c r="H30" s="115">
        <v>0</v>
      </c>
      <c r="I30" s="115">
        <v>76045610</v>
      </c>
      <c r="J30" s="115">
        <f t="shared" si="1"/>
        <v>76045610</v>
      </c>
      <c r="K30" s="115">
        <v>0</v>
      </c>
      <c r="L30" s="115">
        <v>1117546</v>
      </c>
      <c r="M30" s="115">
        <v>28551291</v>
      </c>
      <c r="N30" s="115">
        <f t="shared" si="2"/>
        <v>29668837</v>
      </c>
      <c r="O30" s="115">
        <v>0</v>
      </c>
      <c r="P30" s="115">
        <v>0</v>
      </c>
      <c r="Q30" s="115">
        <v>0</v>
      </c>
      <c r="R30" s="115">
        <f t="shared" si="3"/>
        <v>105714447</v>
      </c>
    </row>
    <row r="31" spans="1:18" s="70" customFormat="1" ht="12.75" x14ac:dyDescent="0.2">
      <c r="A31" s="117">
        <v>25</v>
      </c>
      <c r="B31" s="117" t="s">
        <v>60</v>
      </c>
      <c r="C31" s="118">
        <v>0</v>
      </c>
      <c r="D31" s="118">
        <v>0</v>
      </c>
      <c r="E31" s="118">
        <v>0</v>
      </c>
      <c r="F31" s="118">
        <f t="shared" si="0"/>
        <v>0</v>
      </c>
      <c r="G31" s="118">
        <v>0</v>
      </c>
      <c r="H31" s="118">
        <v>0</v>
      </c>
      <c r="I31" s="118">
        <v>0</v>
      </c>
      <c r="J31" s="118">
        <f t="shared" si="1"/>
        <v>0</v>
      </c>
      <c r="K31" s="118">
        <v>0</v>
      </c>
      <c r="L31" s="118">
        <v>0</v>
      </c>
      <c r="M31" s="118">
        <v>0</v>
      </c>
      <c r="N31" s="118">
        <f t="shared" si="2"/>
        <v>0</v>
      </c>
      <c r="O31" s="118">
        <v>0</v>
      </c>
      <c r="P31" s="118">
        <v>0</v>
      </c>
      <c r="Q31" s="118">
        <v>0</v>
      </c>
      <c r="R31" s="118">
        <f t="shared" si="3"/>
        <v>0</v>
      </c>
    </row>
    <row r="32" spans="1:18" s="70" customFormat="1" ht="12.75" x14ac:dyDescent="0.2">
      <c r="A32" s="114">
        <v>26</v>
      </c>
      <c r="B32" s="114" t="s">
        <v>62</v>
      </c>
      <c r="C32" s="115">
        <v>0</v>
      </c>
      <c r="D32" s="115">
        <v>0</v>
      </c>
      <c r="E32" s="115">
        <v>0</v>
      </c>
      <c r="F32" s="115">
        <f t="shared" si="0"/>
        <v>0</v>
      </c>
      <c r="G32" s="115">
        <v>0</v>
      </c>
      <c r="H32" s="115">
        <v>0</v>
      </c>
      <c r="I32" s="115">
        <v>0</v>
      </c>
      <c r="J32" s="115">
        <f t="shared" si="1"/>
        <v>0</v>
      </c>
      <c r="K32" s="115">
        <v>0</v>
      </c>
      <c r="L32" s="115">
        <v>0</v>
      </c>
      <c r="M32" s="115">
        <v>0</v>
      </c>
      <c r="N32" s="115">
        <f t="shared" si="2"/>
        <v>0</v>
      </c>
      <c r="O32" s="115">
        <v>0</v>
      </c>
      <c r="P32" s="115">
        <v>0</v>
      </c>
      <c r="Q32" s="115">
        <v>0</v>
      </c>
      <c r="R32" s="115">
        <f t="shared" si="3"/>
        <v>0</v>
      </c>
    </row>
    <row r="33" spans="1:18" s="70" customFormat="1" ht="12.75" x14ac:dyDescent="0.2">
      <c r="A33" s="117">
        <v>27</v>
      </c>
      <c r="B33" s="117" t="s">
        <v>64</v>
      </c>
      <c r="C33" s="118">
        <v>131794</v>
      </c>
      <c r="D33" s="118">
        <v>3795000</v>
      </c>
      <c r="E33" s="118">
        <v>0</v>
      </c>
      <c r="F33" s="118">
        <f t="shared" si="0"/>
        <v>3926794</v>
      </c>
      <c r="G33" s="118">
        <v>51090</v>
      </c>
      <c r="H33" s="118">
        <v>0</v>
      </c>
      <c r="I33" s="118">
        <v>2416000</v>
      </c>
      <c r="J33" s="118">
        <f t="shared" si="1"/>
        <v>2467090</v>
      </c>
      <c r="K33" s="118">
        <v>771</v>
      </c>
      <c r="L33" s="118">
        <v>0</v>
      </c>
      <c r="M33" s="118">
        <v>1256182</v>
      </c>
      <c r="N33" s="118">
        <f t="shared" si="2"/>
        <v>1256953</v>
      </c>
      <c r="O33" s="118">
        <v>0</v>
      </c>
      <c r="P33" s="118">
        <v>0</v>
      </c>
      <c r="Q33" s="118">
        <v>133594</v>
      </c>
      <c r="R33" s="118">
        <f t="shared" si="3"/>
        <v>3857637</v>
      </c>
    </row>
    <row r="34" spans="1:18" s="70" customFormat="1" ht="12.75" x14ac:dyDescent="0.2">
      <c r="A34" s="114">
        <v>28</v>
      </c>
      <c r="B34" s="114" t="s">
        <v>66</v>
      </c>
      <c r="C34" s="115">
        <v>0</v>
      </c>
      <c r="D34" s="115">
        <v>0</v>
      </c>
      <c r="E34" s="115">
        <v>0</v>
      </c>
      <c r="F34" s="115">
        <f t="shared" si="0"/>
        <v>0</v>
      </c>
      <c r="G34" s="115">
        <v>0</v>
      </c>
      <c r="H34" s="115">
        <v>0</v>
      </c>
      <c r="I34" s="115">
        <v>0</v>
      </c>
      <c r="J34" s="115">
        <f t="shared" si="1"/>
        <v>0</v>
      </c>
      <c r="K34" s="115">
        <v>0</v>
      </c>
      <c r="L34" s="115">
        <v>0</v>
      </c>
      <c r="M34" s="115">
        <v>0</v>
      </c>
      <c r="N34" s="115">
        <f t="shared" si="2"/>
        <v>0</v>
      </c>
      <c r="O34" s="115">
        <v>0</v>
      </c>
      <c r="P34" s="115">
        <v>0</v>
      </c>
      <c r="Q34" s="115">
        <v>0</v>
      </c>
      <c r="R34" s="115">
        <f t="shared" si="3"/>
        <v>0</v>
      </c>
    </row>
    <row r="35" spans="1:18" s="70" customFormat="1" ht="12.75" x14ac:dyDescent="0.2">
      <c r="A35" s="117">
        <v>29</v>
      </c>
      <c r="B35" s="117" t="s">
        <v>68</v>
      </c>
      <c r="C35" s="118">
        <v>0</v>
      </c>
      <c r="D35" s="118">
        <v>2569646</v>
      </c>
      <c r="E35" s="118">
        <v>0</v>
      </c>
      <c r="F35" s="118">
        <f t="shared" si="0"/>
        <v>2569646</v>
      </c>
      <c r="G35" s="118">
        <v>978134</v>
      </c>
      <c r="H35" s="118">
        <v>0</v>
      </c>
      <c r="I35" s="118">
        <v>519279</v>
      </c>
      <c r="J35" s="118">
        <f t="shared" si="1"/>
        <v>1497413</v>
      </c>
      <c r="K35" s="118">
        <v>832214</v>
      </c>
      <c r="L35" s="118">
        <v>0</v>
      </c>
      <c r="M35" s="118">
        <v>240019</v>
      </c>
      <c r="N35" s="118">
        <f t="shared" si="2"/>
        <v>1072233</v>
      </c>
      <c r="O35" s="118">
        <v>0</v>
      </c>
      <c r="P35" s="118">
        <v>0</v>
      </c>
      <c r="Q35" s="118">
        <v>0</v>
      </c>
      <c r="R35" s="118">
        <f t="shared" si="3"/>
        <v>2569646</v>
      </c>
    </row>
    <row r="36" spans="1:18" s="70" customFormat="1" ht="12.75" x14ac:dyDescent="0.2">
      <c r="A36" s="114">
        <v>30</v>
      </c>
      <c r="B36" s="114" t="s">
        <v>70</v>
      </c>
      <c r="C36" s="115">
        <v>55025762</v>
      </c>
      <c r="D36" s="115">
        <v>0</v>
      </c>
      <c r="E36" s="115">
        <v>1436083</v>
      </c>
      <c r="F36" s="115">
        <f t="shared" si="0"/>
        <v>56461845</v>
      </c>
      <c r="G36" s="115">
        <v>22601407</v>
      </c>
      <c r="H36" s="115">
        <v>7863467</v>
      </c>
      <c r="I36" s="115">
        <v>88881316</v>
      </c>
      <c r="J36" s="115">
        <f t="shared" si="1"/>
        <v>119346190</v>
      </c>
      <c r="K36" s="115">
        <v>11492581</v>
      </c>
      <c r="L36" s="115">
        <v>4025979</v>
      </c>
      <c r="M36" s="115">
        <v>16471382</v>
      </c>
      <c r="N36" s="115">
        <f t="shared" si="2"/>
        <v>31989942</v>
      </c>
      <c r="O36" s="115">
        <v>0</v>
      </c>
      <c r="P36" s="115">
        <v>0</v>
      </c>
      <c r="Q36" s="115">
        <v>795287</v>
      </c>
      <c r="R36" s="115">
        <f t="shared" si="3"/>
        <v>152131419</v>
      </c>
    </row>
    <row r="37" spans="1:18" s="70" customFormat="1" ht="12.75" x14ac:dyDescent="0.2">
      <c r="A37" s="117">
        <v>31</v>
      </c>
      <c r="B37" s="117" t="s">
        <v>72</v>
      </c>
      <c r="C37" s="118">
        <v>23589</v>
      </c>
      <c r="D37" s="118">
        <v>25737135</v>
      </c>
      <c r="E37" s="118">
        <v>1024493</v>
      </c>
      <c r="F37" s="118">
        <f t="shared" si="0"/>
        <v>26785217</v>
      </c>
      <c r="G37" s="118">
        <v>8490417</v>
      </c>
      <c r="H37" s="118">
        <v>2525103</v>
      </c>
      <c r="I37" s="118">
        <v>9104151</v>
      </c>
      <c r="J37" s="118">
        <f t="shared" si="1"/>
        <v>20119671</v>
      </c>
      <c r="K37" s="118">
        <v>3190143</v>
      </c>
      <c r="L37" s="118">
        <v>1621733</v>
      </c>
      <c r="M37" s="118">
        <v>2882615</v>
      </c>
      <c r="N37" s="118">
        <f t="shared" si="2"/>
        <v>7694491</v>
      </c>
      <c r="O37" s="118">
        <v>0</v>
      </c>
      <c r="P37" s="118">
        <v>0</v>
      </c>
      <c r="Q37" s="118">
        <v>179820</v>
      </c>
      <c r="R37" s="118">
        <f t="shared" si="3"/>
        <v>27993982</v>
      </c>
    </row>
    <row r="38" spans="1:18" s="70" customFormat="1" ht="12.75" x14ac:dyDescent="0.2">
      <c r="A38" s="114">
        <v>32</v>
      </c>
      <c r="B38" s="114" t="s">
        <v>74</v>
      </c>
      <c r="C38" s="115">
        <v>2523544</v>
      </c>
      <c r="D38" s="115">
        <v>5668288</v>
      </c>
      <c r="E38" s="115">
        <v>201592</v>
      </c>
      <c r="F38" s="115">
        <f t="shared" si="0"/>
        <v>8393424</v>
      </c>
      <c r="G38" s="115">
        <v>1714151</v>
      </c>
      <c r="H38" s="115">
        <v>17950</v>
      </c>
      <c r="I38" s="115">
        <v>2387369</v>
      </c>
      <c r="J38" s="115">
        <f t="shared" si="1"/>
        <v>4119470</v>
      </c>
      <c r="K38" s="115">
        <v>1027202</v>
      </c>
      <c r="L38" s="115">
        <v>944</v>
      </c>
      <c r="M38" s="115">
        <v>986543</v>
      </c>
      <c r="N38" s="115">
        <f t="shared" si="2"/>
        <v>2014689</v>
      </c>
      <c r="O38" s="115">
        <v>0</v>
      </c>
      <c r="P38" s="115">
        <v>0</v>
      </c>
      <c r="Q38" s="115">
        <v>0</v>
      </c>
      <c r="R38" s="115">
        <f t="shared" si="3"/>
        <v>6134159</v>
      </c>
    </row>
    <row r="39" spans="1:18" s="70" customFormat="1" ht="12.75" x14ac:dyDescent="0.2">
      <c r="A39" s="117">
        <v>33</v>
      </c>
      <c r="B39" s="117" t="s">
        <v>76</v>
      </c>
      <c r="C39" s="118">
        <v>18281</v>
      </c>
      <c r="D39" s="118">
        <v>5200995</v>
      </c>
      <c r="E39" s="118">
        <v>0</v>
      </c>
      <c r="F39" s="118">
        <f t="shared" si="0"/>
        <v>5219276</v>
      </c>
      <c r="G39" s="118">
        <v>1730295</v>
      </c>
      <c r="H39" s="118">
        <v>0</v>
      </c>
      <c r="I39" s="118">
        <v>1613438</v>
      </c>
      <c r="J39" s="118">
        <f t="shared" si="1"/>
        <v>3343733</v>
      </c>
      <c r="K39" s="118">
        <v>1837574</v>
      </c>
      <c r="L39" s="118">
        <v>0</v>
      </c>
      <c r="M39" s="118">
        <v>561842</v>
      </c>
      <c r="N39" s="118">
        <f t="shared" si="2"/>
        <v>2399416</v>
      </c>
      <c r="O39" s="118">
        <v>0</v>
      </c>
      <c r="P39" s="118">
        <v>0</v>
      </c>
      <c r="Q39" s="118">
        <v>0</v>
      </c>
      <c r="R39" s="118">
        <f t="shared" si="3"/>
        <v>5743149</v>
      </c>
    </row>
    <row r="40" spans="1:18" s="70" customFormat="1" ht="12.75" x14ac:dyDescent="0.2">
      <c r="A40" s="114">
        <v>34</v>
      </c>
      <c r="B40" s="114" t="s">
        <v>78</v>
      </c>
      <c r="C40" s="115">
        <v>300582</v>
      </c>
      <c r="D40" s="115">
        <v>30327335</v>
      </c>
      <c r="E40" s="115">
        <v>0</v>
      </c>
      <c r="F40" s="115">
        <f t="shared" si="0"/>
        <v>30627917</v>
      </c>
      <c r="G40" s="115">
        <v>7819371</v>
      </c>
      <c r="H40" s="115">
        <v>0</v>
      </c>
      <c r="I40" s="115">
        <v>18098646</v>
      </c>
      <c r="J40" s="115">
        <f t="shared" si="1"/>
        <v>25918017</v>
      </c>
      <c r="K40" s="115">
        <v>3135483</v>
      </c>
      <c r="L40" s="115">
        <v>0</v>
      </c>
      <c r="M40" s="115">
        <v>6207123</v>
      </c>
      <c r="N40" s="115">
        <f t="shared" si="2"/>
        <v>9342606</v>
      </c>
      <c r="O40" s="115">
        <v>0</v>
      </c>
      <c r="P40" s="115">
        <v>0</v>
      </c>
      <c r="Q40" s="115">
        <v>470758</v>
      </c>
      <c r="R40" s="115">
        <f t="shared" si="3"/>
        <v>35731381</v>
      </c>
    </row>
    <row r="41" spans="1:18" s="70" customFormat="1" ht="12.75" x14ac:dyDescent="0.2">
      <c r="A41" s="117">
        <v>35</v>
      </c>
      <c r="B41" s="117" t="s">
        <v>80</v>
      </c>
      <c r="C41" s="118">
        <v>0</v>
      </c>
      <c r="D41" s="118">
        <v>155908232</v>
      </c>
      <c r="E41" s="118">
        <v>0</v>
      </c>
      <c r="F41" s="118">
        <f t="shared" si="0"/>
        <v>155908232</v>
      </c>
      <c r="G41" s="118">
        <v>27051515</v>
      </c>
      <c r="H41" s="118">
        <v>13190076</v>
      </c>
      <c r="I41" s="118">
        <v>71166025</v>
      </c>
      <c r="J41" s="118">
        <f t="shared" si="1"/>
        <v>111407616</v>
      </c>
      <c r="K41" s="118">
        <v>12450390</v>
      </c>
      <c r="L41" s="118">
        <v>6062563</v>
      </c>
      <c r="M41" s="118">
        <v>25150424</v>
      </c>
      <c r="N41" s="118">
        <f t="shared" si="2"/>
        <v>43663377</v>
      </c>
      <c r="O41" s="118">
        <v>0</v>
      </c>
      <c r="P41" s="118">
        <v>6949719</v>
      </c>
      <c r="Q41" s="118">
        <v>108815</v>
      </c>
      <c r="R41" s="118">
        <f t="shared" si="3"/>
        <v>162129527</v>
      </c>
    </row>
    <row r="42" spans="1:18" s="70" customFormat="1" ht="12.75" x14ac:dyDescent="0.2">
      <c r="A42" s="114">
        <v>36</v>
      </c>
      <c r="B42" s="114" t="s">
        <v>82</v>
      </c>
      <c r="C42" s="115">
        <v>0</v>
      </c>
      <c r="D42" s="115">
        <v>0</v>
      </c>
      <c r="E42" s="115">
        <v>0</v>
      </c>
      <c r="F42" s="115">
        <f t="shared" si="0"/>
        <v>0</v>
      </c>
      <c r="G42" s="115">
        <v>1851092</v>
      </c>
      <c r="H42" s="115">
        <v>0</v>
      </c>
      <c r="I42" s="115">
        <v>785227</v>
      </c>
      <c r="J42" s="115">
        <f t="shared" si="1"/>
        <v>2636319</v>
      </c>
      <c r="K42" s="115">
        <v>1106766</v>
      </c>
      <c r="L42" s="115">
        <v>0</v>
      </c>
      <c r="M42" s="115">
        <v>186823</v>
      </c>
      <c r="N42" s="115">
        <f t="shared" si="2"/>
        <v>1293589</v>
      </c>
      <c r="O42" s="115">
        <v>0</v>
      </c>
      <c r="P42" s="115">
        <v>0</v>
      </c>
      <c r="Q42" s="115">
        <v>0</v>
      </c>
      <c r="R42" s="115">
        <f t="shared" si="3"/>
        <v>3929908</v>
      </c>
    </row>
    <row r="43" spans="1:18" s="70" customFormat="1" ht="12.75" x14ac:dyDescent="0.2">
      <c r="A43" s="117">
        <v>37</v>
      </c>
      <c r="B43" s="117" t="s">
        <v>84</v>
      </c>
      <c r="C43" s="118">
        <v>0</v>
      </c>
      <c r="D43" s="118">
        <v>0</v>
      </c>
      <c r="E43" s="118">
        <v>0</v>
      </c>
      <c r="F43" s="118">
        <f t="shared" si="0"/>
        <v>0</v>
      </c>
      <c r="G43" s="118">
        <v>0</v>
      </c>
      <c r="H43" s="118">
        <v>0</v>
      </c>
      <c r="I43" s="118">
        <v>952200</v>
      </c>
      <c r="J43" s="118">
        <f t="shared" si="1"/>
        <v>952200</v>
      </c>
      <c r="K43" s="118">
        <v>0</v>
      </c>
      <c r="L43" s="118">
        <v>0</v>
      </c>
      <c r="M43" s="118">
        <v>559536</v>
      </c>
      <c r="N43" s="118">
        <f t="shared" si="2"/>
        <v>559536</v>
      </c>
      <c r="O43" s="118">
        <v>0</v>
      </c>
      <c r="P43" s="118">
        <v>0</v>
      </c>
      <c r="Q43" s="118">
        <v>264602</v>
      </c>
      <c r="R43" s="118">
        <f t="shared" si="3"/>
        <v>1776338</v>
      </c>
    </row>
    <row r="44" spans="1:18" s="70" customFormat="1" ht="12.75" x14ac:dyDescent="0.2">
      <c r="A44" s="114">
        <v>38</v>
      </c>
      <c r="B44" s="114" t="s">
        <v>86</v>
      </c>
      <c r="C44" s="121">
        <v>0</v>
      </c>
      <c r="D44" s="121">
        <v>0</v>
      </c>
      <c r="E44" s="121">
        <v>0</v>
      </c>
      <c r="F44" s="121">
        <f t="shared" si="0"/>
        <v>0</v>
      </c>
      <c r="G44" s="121">
        <v>7594042</v>
      </c>
      <c r="H44" s="121">
        <v>1364</v>
      </c>
      <c r="I44" s="121">
        <v>2892466</v>
      </c>
      <c r="J44" s="121">
        <f t="shared" si="1"/>
        <v>10487872</v>
      </c>
      <c r="K44" s="121">
        <v>1578242</v>
      </c>
      <c r="L44" s="121">
        <v>3</v>
      </c>
      <c r="M44" s="121">
        <v>1377106</v>
      </c>
      <c r="N44" s="121">
        <f t="shared" si="2"/>
        <v>2955351</v>
      </c>
      <c r="O44" s="121">
        <v>0</v>
      </c>
      <c r="P44" s="121">
        <v>0</v>
      </c>
      <c r="Q44" s="121">
        <v>625</v>
      </c>
      <c r="R44" s="121">
        <f t="shared" si="3"/>
        <v>13443848</v>
      </c>
    </row>
    <row r="45" spans="1:18" s="70" customFormat="1" ht="13.5" thickBot="1" x14ac:dyDescent="0.25">
      <c r="A45" s="144">
        <f>A44</f>
        <v>38</v>
      </c>
      <c r="B45" s="136" t="s">
        <v>255</v>
      </c>
      <c r="C45" s="131">
        <f t="shared" ref="C45:R45" si="4">SUM(C7:C44)</f>
        <v>96552371</v>
      </c>
      <c r="D45" s="131">
        <f t="shared" si="4"/>
        <v>675626885</v>
      </c>
      <c r="E45" s="131">
        <f t="shared" si="4"/>
        <v>3432217</v>
      </c>
      <c r="F45" s="131">
        <f t="shared" si="4"/>
        <v>775611473</v>
      </c>
      <c r="G45" s="131">
        <f t="shared" si="4"/>
        <v>174666007</v>
      </c>
      <c r="H45" s="131">
        <f t="shared" si="4"/>
        <v>44039823</v>
      </c>
      <c r="I45" s="131">
        <f t="shared" si="4"/>
        <v>420997824</v>
      </c>
      <c r="J45" s="131">
        <f t="shared" si="4"/>
        <v>639703654</v>
      </c>
      <c r="K45" s="131">
        <f t="shared" si="4"/>
        <v>84254714</v>
      </c>
      <c r="L45" s="131">
        <f t="shared" si="4"/>
        <v>20749720</v>
      </c>
      <c r="M45" s="131">
        <f t="shared" si="4"/>
        <v>153946663</v>
      </c>
      <c r="N45" s="131">
        <f t="shared" si="4"/>
        <v>258951097</v>
      </c>
      <c r="O45" s="131">
        <f t="shared" si="4"/>
        <v>0</v>
      </c>
      <c r="P45" s="131">
        <f t="shared" si="4"/>
        <v>7808235</v>
      </c>
      <c r="Q45" s="131">
        <f t="shared" si="4"/>
        <v>5597706</v>
      </c>
      <c r="R45" s="145">
        <f t="shared" si="4"/>
        <v>912060692</v>
      </c>
    </row>
    <row r="46" spans="1:18" s="70" customFormat="1" ht="12.75" x14ac:dyDescent="0.2">
      <c r="B46" s="75"/>
      <c r="C46" s="72"/>
      <c r="D46" s="72"/>
      <c r="E46" s="72"/>
      <c r="F46" s="72"/>
      <c r="G46" s="72"/>
      <c r="H46" s="72"/>
      <c r="I46" s="72"/>
      <c r="J46" s="72"/>
      <c r="K46" s="72"/>
      <c r="L46" s="72"/>
      <c r="M46" s="72"/>
      <c r="N46" s="72"/>
      <c r="O46" s="72"/>
      <c r="P46" s="72"/>
      <c r="Q46" s="72"/>
      <c r="R46" s="72"/>
    </row>
    <row r="47" spans="1:18" s="70" customFormat="1" ht="12.75" x14ac:dyDescent="0.2"/>
    <row r="48" spans="1:18" s="349" customFormat="1" ht="15.75" x14ac:dyDescent="0.2">
      <c r="A48" s="319" t="str">
        <f>$A$1</f>
        <v>COMPARATIVE REPORT</v>
      </c>
      <c r="B48" s="319"/>
      <c r="C48" s="319"/>
      <c r="D48" s="319"/>
      <c r="E48" s="319"/>
      <c r="F48" s="319"/>
      <c r="G48" s="319"/>
      <c r="H48" s="319"/>
      <c r="I48" s="319"/>
      <c r="J48" s="319"/>
      <c r="K48" s="319"/>
      <c r="L48" s="319"/>
      <c r="M48" s="319"/>
      <c r="N48" s="319"/>
      <c r="O48" s="319"/>
      <c r="P48" s="319"/>
      <c r="Q48" s="319"/>
      <c r="R48" s="319"/>
    </row>
    <row r="49" spans="1:18" s="349" customFormat="1" ht="15.75" x14ac:dyDescent="0.2">
      <c r="A49" s="321" t="str">
        <f>$A$2</f>
        <v xml:space="preserve">EXHIBIT E: DEBT SERVICE FOR GENERAL GOVERNMENT </v>
      </c>
      <c r="B49" s="321"/>
      <c r="C49" s="321"/>
      <c r="D49" s="321"/>
      <c r="E49" s="321"/>
      <c r="F49" s="321"/>
      <c r="G49" s="321"/>
      <c r="H49" s="321"/>
      <c r="I49" s="321"/>
      <c r="J49" s="321"/>
      <c r="K49" s="321"/>
      <c r="L49" s="321"/>
      <c r="M49" s="321"/>
      <c r="N49" s="321"/>
      <c r="O49" s="321"/>
      <c r="P49" s="321"/>
      <c r="Q49" s="321"/>
      <c r="R49" s="321"/>
    </row>
    <row r="50" spans="1:18" s="349" customFormat="1" ht="15.75" x14ac:dyDescent="0.2">
      <c r="A50" s="321" t="str">
        <f>$A$3</f>
        <v>FOR THE YEAR ENDED JUNE 30, 2023</v>
      </c>
      <c r="B50" s="321"/>
      <c r="C50" s="321"/>
      <c r="D50" s="321"/>
      <c r="E50" s="321"/>
      <c r="F50" s="321"/>
      <c r="G50" s="321"/>
      <c r="H50" s="321"/>
      <c r="I50" s="321"/>
      <c r="J50" s="321"/>
      <c r="K50" s="321"/>
      <c r="L50" s="321"/>
      <c r="M50" s="321"/>
      <c r="N50" s="321"/>
      <c r="O50" s="321"/>
      <c r="P50" s="321"/>
      <c r="Q50" s="321"/>
      <c r="R50" s="321"/>
    </row>
    <row r="51" spans="1:18" s="70" customFormat="1" ht="13.5" thickBot="1" x14ac:dyDescent="0.25"/>
    <row r="52" spans="1:18" s="70" customFormat="1" ht="15" x14ac:dyDescent="0.25">
      <c r="A52" s="88"/>
      <c r="B52" s="88"/>
      <c r="C52" s="430" t="s">
        <v>314</v>
      </c>
      <c r="D52" s="431"/>
      <c r="E52" s="432"/>
      <c r="F52" s="88"/>
      <c r="G52" s="430" t="s">
        <v>330</v>
      </c>
      <c r="H52" s="431"/>
      <c r="I52" s="431"/>
      <c r="J52" s="431"/>
      <c r="K52" s="431"/>
      <c r="L52" s="431"/>
      <c r="M52" s="431"/>
      <c r="N52" s="431"/>
      <c r="O52" s="431"/>
      <c r="P52" s="431"/>
      <c r="Q52" s="432"/>
      <c r="R52" s="93"/>
    </row>
    <row r="53" spans="1:18" s="70" customFormat="1" ht="75.75" customHeight="1" x14ac:dyDescent="0.25">
      <c r="A53" s="140" t="s">
        <v>1</v>
      </c>
      <c r="B53" s="360" t="s">
        <v>87</v>
      </c>
      <c r="C53" s="140" t="s">
        <v>315</v>
      </c>
      <c r="D53" s="140" t="s">
        <v>316</v>
      </c>
      <c r="E53" s="140" t="s">
        <v>317</v>
      </c>
      <c r="F53" s="140" t="s">
        <v>318</v>
      </c>
      <c r="G53" s="140" t="s">
        <v>324</v>
      </c>
      <c r="H53" s="140" t="s">
        <v>323</v>
      </c>
      <c r="I53" s="140" t="s">
        <v>325</v>
      </c>
      <c r="J53" s="140" t="s">
        <v>326</v>
      </c>
      <c r="K53" s="140" t="s">
        <v>328</v>
      </c>
      <c r="L53" s="140" t="s">
        <v>327</v>
      </c>
      <c r="M53" s="140" t="s">
        <v>329</v>
      </c>
      <c r="N53" s="140" t="s">
        <v>331</v>
      </c>
      <c r="O53" s="140" t="s">
        <v>319</v>
      </c>
      <c r="P53" s="140" t="s">
        <v>320</v>
      </c>
      <c r="Q53" s="140" t="s">
        <v>321</v>
      </c>
      <c r="R53" s="140" t="s">
        <v>322</v>
      </c>
    </row>
    <row r="54" spans="1:18" s="70" customFormat="1" ht="12.75" x14ac:dyDescent="0.2">
      <c r="A54" s="117">
        <v>1</v>
      </c>
      <c r="B54" s="117" t="s">
        <v>88</v>
      </c>
      <c r="C54" s="137">
        <v>0</v>
      </c>
      <c r="D54" s="137">
        <v>0</v>
      </c>
      <c r="E54" s="137">
        <v>0</v>
      </c>
      <c r="F54" s="137">
        <f t="shared" ref="F54:F85" si="5">SUM(C54:E54)</f>
        <v>0</v>
      </c>
      <c r="G54" s="137">
        <v>0</v>
      </c>
      <c r="H54" s="137">
        <v>0</v>
      </c>
      <c r="I54" s="137">
        <v>0</v>
      </c>
      <c r="J54" s="137">
        <f t="shared" ref="J54:J85" si="6">SUM(G54:I54)</f>
        <v>0</v>
      </c>
      <c r="K54" s="137">
        <v>0</v>
      </c>
      <c r="L54" s="137">
        <v>0</v>
      </c>
      <c r="M54" s="137">
        <v>0</v>
      </c>
      <c r="N54" s="137">
        <f t="shared" ref="N54:N85" si="7">SUM(K54:M54)</f>
        <v>0</v>
      </c>
      <c r="O54" s="137">
        <v>0</v>
      </c>
      <c r="P54" s="137">
        <v>0</v>
      </c>
      <c r="Q54" s="137">
        <v>0</v>
      </c>
      <c r="R54" s="137">
        <f t="shared" ref="R54:R85" si="8">(J54+N54+O54+P54+Q54)</f>
        <v>0</v>
      </c>
    </row>
    <row r="55" spans="1:18" s="70" customFormat="1" ht="12.75" x14ac:dyDescent="0.2">
      <c r="A55" s="114">
        <v>2</v>
      </c>
      <c r="B55" s="114" t="s">
        <v>89</v>
      </c>
      <c r="C55" s="115">
        <v>410263</v>
      </c>
      <c r="D55" s="115">
        <v>22923622</v>
      </c>
      <c r="E55" s="115">
        <v>0</v>
      </c>
      <c r="F55" s="115">
        <f t="shared" si="5"/>
        <v>23333885</v>
      </c>
      <c r="G55" s="115">
        <v>12427269</v>
      </c>
      <c r="H55" s="115">
        <v>0</v>
      </c>
      <c r="I55" s="115">
        <v>4743820</v>
      </c>
      <c r="J55" s="115">
        <f t="shared" si="6"/>
        <v>17171089</v>
      </c>
      <c r="K55" s="115">
        <v>5237596</v>
      </c>
      <c r="L55" s="115">
        <v>0</v>
      </c>
      <c r="M55" s="115">
        <v>2369501</v>
      </c>
      <c r="N55" s="115">
        <f t="shared" si="7"/>
        <v>7607097</v>
      </c>
      <c r="O55" s="115">
        <v>0</v>
      </c>
      <c r="P55" s="115">
        <v>0</v>
      </c>
      <c r="Q55" s="115">
        <v>0</v>
      </c>
      <c r="R55" s="115">
        <f t="shared" si="8"/>
        <v>24778186</v>
      </c>
    </row>
    <row r="56" spans="1:18" s="70" customFormat="1" ht="12.75" x14ac:dyDescent="0.2">
      <c r="A56" s="117">
        <v>3</v>
      </c>
      <c r="B56" s="117" t="s">
        <v>256</v>
      </c>
      <c r="C56" s="118">
        <v>0</v>
      </c>
      <c r="D56" s="118">
        <v>1637244</v>
      </c>
      <c r="E56" s="118">
        <v>0</v>
      </c>
      <c r="F56" s="118">
        <f t="shared" si="5"/>
        <v>1637244</v>
      </c>
      <c r="G56" s="118">
        <v>246502</v>
      </c>
      <c r="H56" s="118">
        <v>0</v>
      </c>
      <c r="I56" s="118">
        <v>1105997</v>
      </c>
      <c r="J56" s="118">
        <f t="shared" si="6"/>
        <v>1352499</v>
      </c>
      <c r="K56" s="118">
        <v>40550</v>
      </c>
      <c r="L56" s="118">
        <v>0</v>
      </c>
      <c r="M56" s="118">
        <v>244195</v>
      </c>
      <c r="N56" s="118">
        <f t="shared" si="7"/>
        <v>284745</v>
      </c>
      <c r="O56" s="118">
        <v>0</v>
      </c>
      <c r="P56" s="118">
        <v>0</v>
      </c>
      <c r="Q56" s="118">
        <v>0</v>
      </c>
      <c r="R56" s="118">
        <f t="shared" si="8"/>
        <v>1637244</v>
      </c>
    </row>
    <row r="57" spans="1:18" s="70" customFormat="1" ht="12.75" x14ac:dyDescent="0.2">
      <c r="A57" s="114">
        <v>4</v>
      </c>
      <c r="B57" s="114" t="s">
        <v>91</v>
      </c>
      <c r="C57" s="115">
        <v>60571</v>
      </c>
      <c r="D57" s="115">
        <v>0</v>
      </c>
      <c r="E57" s="115">
        <v>0</v>
      </c>
      <c r="F57" s="115">
        <f t="shared" si="5"/>
        <v>60571</v>
      </c>
      <c r="G57" s="115">
        <v>480668</v>
      </c>
      <c r="H57" s="115">
        <v>0</v>
      </c>
      <c r="I57" s="115">
        <v>7619</v>
      </c>
      <c r="J57" s="115">
        <f t="shared" si="6"/>
        <v>488287</v>
      </c>
      <c r="K57" s="115">
        <v>408647</v>
      </c>
      <c r="L57" s="115">
        <v>0</v>
      </c>
      <c r="M57" s="115">
        <v>0</v>
      </c>
      <c r="N57" s="115">
        <f t="shared" si="7"/>
        <v>408647</v>
      </c>
      <c r="O57" s="115">
        <v>0</v>
      </c>
      <c r="P57" s="115">
        <v>0</v>
      </c>
      <c r="Q57" s="115">
        <v>0</v>
      </c>
      <c r="R57" s="115">
        <f t="shared" si="8"/>
        <v>896934</v>
      </c>
    </row>
    <row r="58" spans="1:18" s="70" customFormat="1" ht="12.75" x14ac:dyDescent="0.2">
      <c r="A58" s="117">
        <v>5</v>
      </c>
      <c r="B58" s="117" t="s">
        <v>92</v>
      </c>
      <c r="C58" s="118">
        <v>0</v>
      </c>
      <c r="D58" s="118">
        <v>0</v>
      </c>
      <c r="E58" s="118">
        <v>0</v>
      </c>
      <c r="F58" s="118">
        <f t="shared" si="5"/>
        <v>0</v>
      </c>
      <c r="G58" s="118">
        <v>0</v>
      </c>
      <c r="H58" s="118">
        <v>0</v>
      </c>
      <c r="I58" s="118">
        <v>0</v>
      </c>
      <c r="J58" s="118">
        <f t="shared" si="6"/>
        <v>0</v>
      </c>
      <c r="K58" s="118">
        <v>0</v>
      </c>
      <c r="L58" s="118">
        <v>0</v>
      </c>
      <c r="M58" s="118">
        <v>0</v>
      </c>
      <c r="N58" s="118">
        <f t="shared" si="7"/>
        <v>0</v>
      </c>
      <c r="O58" s="118">
        <v>0</v>
      </c>
      <c r="P58" s="118">
        <v>0</v>
      </c>
      <c r="Q58" s="118">
        <v>0</v>
      </c>
      <c r="R58" s="118">
        <f t="shared" si="8"/>
        <v>0</v>
      </c>
    </row>
    <row r="59" spans="1:18" s="70" customFormat="1" ht="12.75" x14ac:dyDescent="0.2">
      <c r="A59" s="114">
        <v>6</v>
      </c>
      <c r="B59" s="114" t="s">
        <v>93</v>
      </c>
      <c r="C59" s="115">
        <v>426107</v>
      </c>
      <c r="D59" s="115">
        <v>0</v>
      </c>
      <c r="E59" s="115">
        <v>0</v>
      </c>
      <c r="F59" s="115">
        <f t="shared" si="5"/>
        <v>426107</v>
      </c>
      <c r="G59" s="115">
        <v>833333</v>
      </c>
      <c r="H59" s="115">
        <v>0</v>
      </c>
      <c r="I59" s="115">
        <v>1640000</v>
      </c>
      <c r="J59" s="115">
        <f t="shared" si="6"/>
        <v>2473333</v>
      </c>
      <c r="K59" s="115">
        <v>450000</v>
      </c>
      <c r="L59" s="115">
        <v>0</v>
      </c>
      <c r="M59" s="115">
        <v>350763</v>
      </c>
      <c r="N59" s="115">
        <f t="shared" si="7"/>
        <v>800763</v>
      </c>
      <c r="O59" s="115">
        <v>0</v>
      </c>
      <c r="P59" s="115">
        <v>0</v>
      </c>
      <c r="Q59" s="115">
        <v>2400</v>
      </c>
      <c r="R59" s="115">
        <f t="shared" si="8"/>
        <v>3276496</v>
      </c>
    </row>
    <row r="60" spans="1:18" s="70" customFormat="1" ht="12.75" x14ac:dyDescent="0.2">
      <c r="A60" s="117">
        <v>7</v>
      </c>
      <c r="B60" s="117" t="s">
        <v>94</v>
      </c>
      <c r="C60" s="118">
        <v>0</v>
      </c>
      <c r="D60" s="118">
        <v>132408222</v>
      </c>
      <c r="E60" s="118">
        <v>0</v>
      </c>
      <c r="F60" s="118">
        <f t="shared" si="5"/>
        <v>132408222</v>
      </c>
      <c r="G60" s="118">
        <v>38045000</v>
      </c>
      <c r="H60" s="118">
        <v>8590917</v>
      </c>
      <c r="I60" s="118">
        <v>41134083</v>
      </c>
      <c r="J60" s="118">
        <f t="shared" si="6"/>
        <v>87770000</v>
      </c>
      <c r="K60" s="118">
        <v>17624171</v>
      </c>
      <c r="L60" s="118">
        <v>234705</v>
      </c>
      <c r="M60" s="118">
        <v>26749377</v>
      </c>
      <c r="N60" s="118">
        <f t="shared" si="7"/>
        <v>44608253</v>
      </c>
      <c r="O60" s="118">
        <v>0</v>
      </c>
      <c r="P60" s="118">
        <v>0</v>
      </c>
      <c r="Q60" s="118">
        <v>29969</v>
      </c>
      <c r="R60" s="118">
        <f t="shared" si="8"/>
        <v>132408222</v>
      </c>
    </row>
    <row r="61" spans="1:18" s="70" customFormat="1" ht="12.75" x14ac:dyDescent="0.2">
      <c r="A61" s="114">
        <v>8</v>
      </c>
      <c r="B61" s="114" t="s">
        <v>95</v>
      </c>
      <c r="C61" s="115">
        <v>16119</v>
      </c>
      <c r="D61" s="115">
        <v>7700104</v>
      </c>
      <c r="E61" s="115">
        <v>0</v>
      </c>
      <c r="F61" s="115">
        <f t="shared" si="5"/>
        <v>7716223</v>
      </c>
      <c r="G61" s="115">
        <v>6004417</v>
      </c>
      <c r="H61" s="115">
        <v>300000</v>
      </c>
      <c r="I61" s="115">
        <v>818635</v>
      </c>
      <c r="J61" s="115">
        <f t="shared" si="6"/>
        <v>7123052</v>
      </c>
      <c r="K61" s="115">
        <v>1986398</v>
      </c>
      <c r="L61" s="115">
        <v>101569</v>
      </c>
      <c r="M61" s="115">
        <v>126269</v>
      </c>
      <c r="N61" s="115">
        <f t="shared" si="7"/>
        <v>2214236</v>
      </c>
      <c r="O61" s="115">
        <v>0</v>
      </c>
      <c r="P61" s="115">
        <v>0</v>
      </c>
      <c r="Q61" s="115">
        <v>0</v>
      </c>
      <c r="R61" s="115">
        <f t="shared" si="8"/>
        <v>9337288</v>
      </c>
    </row>
    <row r="62" spans="1:18" s="70" customFormat="1" ht="12.75" x14ac:dyDescent="0.2">
      <c r="A62" s="117">
        <v>9</v>
      </c>
      <c r="B62" s="117" t="s">
        <v>96</v>
      </c>
      <c r="C62" s="118">
        <v>220388</v>
      </c>
      <c r="D62" s="118">
        <v>0</v>
      </c>
      <c r="E62" s="118">
        <v>0</v>
      </c>
      <c r="F62" s="118">
        <f t="shared" si="5"/>
        <v>220388</v>
      </c>
      <c r="G62" s="118">
        <v>115894</v>
      </c>
      <c r="H62" s="118">
        <v>0</v>
      </c>
      <c r="I62" s="118">
        <v>126311</v>
      </c>
      <c r="J62" s="118">
        <f t="shared" si="6"/>
        <v>242205</v>
      </c>
      <c r="K62" s="118">
        <v>44813</v>
      </c>
      <c r="L62" s="118">
        <v>0</v>
      </c>
      <c r="M62" s="118">
        <v>8893</v>
      </c>
      <c r="N62" s="118">
        <f t="shared" si="7"/>
        <v>53706</v>
      </c>
      <c r="O62" s="118">
        <v>0</v>
      </c>
      <c r="P62" s="118">
        <v>0</v>
      </c>
      <c r="Q62" s="118">
        <v>0</v>
      </c>
      <c r="R62" s="118">
        <f t="shared" si="8"/>
        <v>295911</v>
      </c>
    </row>
    <row r="63" spans="1:18" s="70" customFormat="1" ht="12.75" x14ac:dyDescent="0.2">
      <c r="A63" s="114">
        <v>10</v>
      </c>
      <c r="B63" s="114" t="s">
        <v>97</v>
      </c>
      <c r="C63" s="115">
        <v>0</v>
      </c>
      <c r="D63" s="115">
        <v>0</v>
      </c>
      <c r="E63" s="115">
        <v>0</v>
      </c>
      <c r="F63" s="115">
        <f t="shared" si="5"/>
        <v>0</v>
      </c>
      <c r="G63" s="115">
        <v>7074615</v>
      </c>
      <c r="H63" s="115">
        <v>0</v>
      </c>
      <c r="I63" s="115">
        <v>239441</v>
      </c>
      <c r="J63" s="115">
        <f t="shared" si="6"/>
        <v>7314056</v>
      </c>
      <c r="K63" s="115">
        <v>2877456</v>
      </c>
      <c r="L63" s="115">
        <v>0</v>
      </c>
      <c r="M63" s="115">
        <v>402178</v>
      </c>
      <c r="N63" s="115">
        <f t="shared" si="7"/>
        <v>3279634</v>
      </c>
      <c r="O63" s="115">
        <v>0</v>
      </c>
      <c r="P63" s="115">
        <v>0</v>
      </c>
      <c r="Q63" s="115">
        <v>3325</v>
      </c>
      <c r="R63" s="115">
        <f t="shared" si="8"/>
        <v>10597015</v>
      </c>
    </row>
    <row r="64" spans="1:18" s="70" customFormat="1" ht="12.75" x14ac:dyDescent="0.2">
      <c r="A64" s="117">
        <v>11</v>
      </c>
      <c r="B64" s="117" t="s">
        <v>257</v>
      </c>
      <c r="C64" s="118">
        <v>0</v>
      </c>
      <c r="D64" s="118">
        <v>0</v>
      </c>
      <c r="E64" s="118">
        <v>0</v>
      </c>
      <c r="F64" s="118">
        <f t="shared" si="5"/>
        <v>0</v>
      </c>
      <c r="G64" s="118">
        <v>0</v>
      </c>
      <c r="H64" s="118">
        <v>0</v>
      </c>
      <c r="I64" s="118">
        <v>174600</v>
      </c>
      <c r="J64" s="118">
        <f t="shared" si="6"/>
        <v>174600</v>
      </c>
      <c r="K64" s="118">
        <v>0</v>
      </c>
      <c r="L64" s="118">
        <v>0</v>
      </c>
      <c r="M64" s="118">
        <v>59945</v>
      </c>
      <c r="N64" s="118">
        <f t="shared" si="7"/>
        <v>59945</v>
      </c>
      <c r="O64" s="118">
        <v>0</v>
      </c>
      <c r="P64" s="118">
        <v>0</v>
      </c>
      <c r="Q64" s="118">
        <v>0</v>
      </c>
      <c r="R64" s="118">
        <f t="shared" si="8"/>
        <v>234545</v>
      </c>
    </row>
    <row r="65" spans="1:18" s="70" customFormat="1" ht="12.75" x14ac:dyDescent="0.2">
      <c r="A65" s="114">
        <v>12</v>
      </c>
      <c r="B65" s="114" t="s">
        <v>99</v>
      </c>
      <c r="C65" s="115">
        <v>196803</v>
      </c>
      <c r="D65" s="115">
        <v>6803920</v>
      </c>
      <c r="E65" s="115">
        <v>0</v>
      </c>
      <c r="F65" s="115">
        <f t="shared" si="5"/>
        <v>7000723</v>
      </c>
      <c r="G65" s="115">
        <v>2311636</v>
      </c>
      <c r="H65" s="115">
        <v>0</v>
      </c>
      <c r="I65" s="115">
        <v>1730433</v>
      </c>
      <c r="J65" s="115">
        <f t="shared" si="6"/>
        <v>4042069</v>
      </c>
      <c r="K65" s="115">
        <v>1196804</v>
      </c>
      <c r="L65" s="115">
        <v>0</v>
      </c>
      <c r="M65" s="115">
        <v>1761850</v>
      </c>
      <c r="N65" s="115">
        <f t="shared" si="7"/>
        <v>2958654</v>
      </c>
      <c r="O65" s="115">
        <v>0</v>
      </c>
      <c r="P65" s="115">
        <v>0</v>
      </c>
      <c r="Q65" s="115">
        <v>0</v>
      </c>
      <c r="R65" s="115">
        <f t="shared" si="8"/>
        <v>7000723</v>
      </c>
    </row>
    <row r="66" spans="1:18" s="70" customFormat="1" ht="12.75" x14ac:dyDescent="0.2">
      <c r="A66" s="117">
        <v>13</v>
      </c>
      <c r="B66" s="117" t="s">
        <v>100</v>
      </c>
      <c r="C66" s="118">
        <v>61319</v>
      </c>
      <c r="D66" s="118">
        <v>585930</v>
      </c>
      <c r="E66" s="118">
        <v>0</v>
      </c>
      <c r="F66" s="118">
        <f t="shared" si="5"/>
        <v>647249</v>
      </c>
      <c r="G66" s="118">
        <v>595817</v>
      </c>
      <c r="H66" s="118">
        <v>0</v>
      </c>
      <c r="I66" s="118">
        <v>598736</v>
      </c>
      <c r="J66" s="118">
        <f t="shared" si="6"/>
        <v>1194553</v>
      </c>
      <c r="K66" s="118">
        <v>1764808</v>
      </c>
      <c r="L66" s="118">
        <v>0</v>
      </c>
      <c r="M66" s="118">
        <v>271635</v>
      </c>
      <c r="N66" s="118">
        <f t="shared" si="7"/>
        <v>2036443</v>
      </c>
      <c r="O66" s="118">
        <v>0</v>
      </c>
      <c r="P66" s="118">
        <v>0</v>
      </c>
      <c r="Q66" s="118">
        <v>0</v>
      </c>
      <c r="R66" s="118">
        <f t="shared" si="8"/>
        <v>3230996</v>
      </c>
    </row>
    <row r="67" spans="1:18" s="70" customFormat="1" ht="12.75" x14ac:dyDescent="0.2">
      <c r="A67" s="114">
        <v>14</v>
      </c>
      <c r="B67" s="114" t="s">
        <v>101</v>
      </c>
      <c r="C67" s="115">
        <v>0</v>
      </c>
      <c r="D67" s="115">
        <v>736487</v>
      </c>
      <c r="E67" s="115">
        <v>0</v>
      </c>
      <c r="F67" s="115">
        <f t="shared" si="5"/>
        <v>736487</v>
      </c>
      <c r="G67" s="115">
        <v>348426</v>
      </c>
      <c r="H67" s="115">
        <v>0</v>
      </c>
      <c r="I67" s="115">
        <v>291150</v>
      </c>
      <c r="J67" s="115">
        <f t="shared" si="6"/>
        <v>639576</v>
      </c>
      <c r="K67" s="115">
        <v>52932</v>
      </c>
      <c r="L67" s="115">
        <v>0</v>
      </c>
      <c r="M67" s="115">
        <v>43979</v>
      </c>
      <c r="N67" s="115">
        <f t="shared" si="7"/>
        <v>96911</v>
      </c>
      <c r="O67" s="115">
        <v>0</v>
      </c>
      <c r="P67" s="115">
        <v>0</v>
      </c>
      <c r="Q67" s="115">
        <v>0</v>
      </c>
      <c r="R67" s="115">
        <f t="shared" si="8"/>
        <v>736487</v>
      </c>
    </row>
    <row r="68" spans="1:18" s="70" customFormat="1" ht="12.75" x14ac:dyDescent="0.2">
      <c r="A68" s="117">
        <v>15</v>
      </c>
      <c r="B68" s="117" t="s">
        <v>102</v>
      </c>
      <c r="C68" s="118">
        <v>0</v>
      </c>
      <c r="D68" s="118">
        <v>0</v>
      </c>
      <c r="E68" s="118">
        <v>0</v>
      </c>
      <c r="F68" s="118">
        <f t="shared" si="5"/>
        <v>0</v>
      </c>
      <c r="G68" s="118">
        <v>0</v>
      </c>
      <c r="H68" s="118">
        <v>0</v>
      </c>
      <c r="I68" s="118">
        <v>0</v>
      </c>
      <c r="J68" s="118">
        <f t="shared" si="6"/>
        <v>0</v>
      </c>
      <c r="K68" s="118">
        <v>0</v>
      </c>
      <c r="L68" s="118">
        <v>0</v>
      </c>
      <c r="M68" s="118">
        <v>0</v>
      </c>
      <c r="N68" s="118">
        <f t="shared" si="7"/>
        <v>0</v>
      </c>
      <c r="O68" s="118">
        <v>0</v>
      </c>
      <c r="P68" s="118">
        <v>0</v>
      </c>
      <c r="Q68" s="118">
        <v>0</v>
      </c>
      <c r="R68" s="118">
        <f t="shared" si="8"/>
        <v>0</v>
      </c>
    </row>
    <row r="69" spans="1:18" s="70" customFormat="1" ht="12.75" x14ac:dyDescent="0.2">
      <c r="A69" s="114">
        <v>16</v>
      </c>
      <c r="B69" s="114" t="s">
        <v>103</v>
      </c>
      <c r="C69" s="115">
        <v>0</v>
      </c>
      <c r="D69" s="115">
        <v>6290823</v>
      </c>
      <c r="E69" s="115">
        <v>0</v>
      </c>
      <c r="F69" s="115">
        <f t="shared" si="5"/>
        <v>6290823</v>
      </c>
      <c r="G69" s="115">
        <v>962234</v>
      </c>
      <c r="H69" s="115">
        <v>0</v>
      </c>
      <c r="I69" s="115">
        <v>2444999</v>
      </c>
      <c r="J69" s="115">
        <f t="shared" si="6"/>
        <v>3407233</v>
      </c>
      <c r="K69" s="115">
        <v>1618801</v>
      </c>
      <c r="L69" s="115">
        <v>0</v>
      </c>
      <c r="M69" s="115">
        <v>643415</v>
      </c>
      <c r="N69" s="115">
        <f t="shared" si="7"/>
        <v>2262216</v>
      </c>
      <c r="O69" s="115">
        <v>0</v>
      </c>
      <c r="P69" s="115">
        <v>0</v>
      </c>
      <c r="Q69" s="115">
        <v>0</v>
      </c>
      <c r="R69" s="115">
        <f t="shared" si="8"/>
        <v>5669449</v>
      </c>
    </row>
    <row r="70" spans="1:18" s="70" customFormat="1" ht="12.75" x14ac:dyDescent="0.2">
      <c r="A70" s="117">
        <v>17</v>
      </c>
      <c r="B70" s="117" t="s">
        <v>104</v>
      </c>
      <c r="C70" s="118">
        <v>816646</v>
      </c>
      <c r="D70" s="118">
        <v>0</v>
      </c>
      <c r="E70" s="118">
        <v>0</v>
      </c>
      <c r="F70" s="118">
        <f t="shared" si="5"/>
        <v>816646</v>
      </c>
      <c r="G70" s="118">
        <v>3022158</v>
      </c>
      <c r="H70" s="118">
        <v>0</v>
      </c>
      <c r="I70" s="118">
        <v>3519837</v>
      </c>
      <c r="J70" s="118">
        <f t="shared" si="6"/>
        <v>6541995</v>
      </c>
      <c r="K70" s="118">
        <v>1663172</v>
      </c>
      <c r="L70" s="118">
        <v>0</v>
      </c>
      <c r="M70" s="118">
        <v>2081115</v>
      </c>
      <c r="N70" s="118">
        <f t="shared" si="7"/>
        <v>3744287</v>
      </c>
      <c r="O70" s="118">
        <v>141767</v>
      </c>
      <c r="P70" s="118">
        <v>0</v>
      </c>
      <c r="Q70" s="118">
        <v>98950</v>
      </c>
      <c r="R70" s="118">
        <f t="shared" si="8"/>
        <v>10526999</v>
      </c>
    </row>
    <row r="71" spans="1:18" s="70" customFormat="1" ht="12.75" x14ac:dyDescent="0.2">
      <c r="A71" s="114">
        <v>18</v>
      </c>
      <c r="B71" s="114" t="s">
        <v>105</v>
      </c>
      <c r="C71" s="115">
        <v>639160</v>
      </c>
      <c r="D71" s="115">
        <v>0</v>
      </c>
      <c r="E71" s="115">
        <v>0</v>
      </c>
      <c r="F71" s="115">
        <f t="shared" si="5"/>
        <v>639160</v>
      </c>
      <c r="G71" s="115">
        <v>2606389</v>
      </c>
      <c r="H71" s="115">
        <v>0</v>
      </c>
      <c r="I71" s="115">
        <v>357506</v>
      </c>
      <c r="J71" s="115">
        <f t="shared" si="6"/>
        <v>2963895</v>
      </c>
      <c r="K71" s="115">
        <v>852056</v>
      </c>
      <c r="L71" s="115">
        <v>0</v>
      </c>
      <c r="M71" s="115">
        <v>163929</v>
      </c>
      <c r="N71" s="115">
        <f t="shared" si="7"/>
        <v>1015985</v>
      </c>
      <c r="O71" s="115">
        <v>0</v>
      </c>
      <c r="P71" s="115">
        <v>0</v>
      </c>
      <c r="Q71" s="115">
        <v>0</v>
      </c>
      <c r="R71" s="115">
        <f t="shared" si="8"/>
        <v>3979880</v>
      </c>
    </row>
    <row r="72" spans="1:18" s="70" customFormat="1" ht="12.75" x14ac:dyDescent="0.2">
      <c r="A72" s="117">
        <v>19</v>
      </c>
      <c r="B72" s="117" t="s">
        <v>106</v>
      </c>
      <c r="C72" s="118">
        <v>0</v>
      </c>
      <c r="D72" s="118">
        <v>0</v>
      </c>
      <c r="E72" s="118">
        <v>0</v>
      </c>
      <c r="F72" s="118">
        <f t="shared" si="5"/>
        <v>0</v>
      </c>
      <c r="G72" s="118">
        <v>0</v>
      </c>
      <c r="H72" s="118">
        <v>0</v>
      </c>
      <c r="I72" s="118">
        <v>566026</v>
      </c>
      <c r="J72" s="118">
        <f t="shared" si="6"/>
        <v>566026</v>
      </c>
      <c r="K72" s="118">
        <v>0</v>
      </c>
      <c r="L72" s="118">
        <v>0</v>
      </c>
      <c r="M72" s="118">
        <v>335547</v>
      </c>
      <c r="N72" s="118">
        <f t="shared" si="7"/>
        <v>335547</v>
      </c>
      <c r="O72" s="118">
        <v>0</v>
      </c>
      <c r="P72" s="118">
        <v>0</v>
      </c>
      <c r="Q72" s="118">
        <v>0</v>
      </c>
      <c r="R72" s="118">
        <f t="shared" si="8"/>
        <v>901573</v>
      </c>
    </row>
    <row r="73" spans="1:18" s="70" customFormat="1" ht="12.75" x14ac:dyDescent="0.2">
      <c r="A73" s="114">
        <v>20</v>
      </c>
      <c r="B73" s="114" t="s">
        <v>107</v>
      </c>
      <c r="C73" s="115">
        <v>0</v>
      </c>
      <c r="D73" s="115">
        <v>0</v>
      </c>
      <c r="E73" s="115">
        <v>0</v>
      </c>
      <c r="F73" s="115">
        <f t="shared" si="5"/>
        <v>0</v>
      </c>
      <c r="G73" s="115">
        <v>115968</v>
      </c>
      <c r="H73" s="115">
        <v>0</v>
      </c>
      <c r="I73" s="115">
        <v>800448</v>
      </c>
      <c r="J73" s="115">
        <f t="shared" si="6"/>
        <v>916416</v>
      </c>
      <c r="K73" s="115">
        <v>985142</v>
      </c>
      <c r="L73" s="115">
        <v>0</v>
      </c>
      <c r="M73" s="115">
        <v>0</v>
      </c>
      <c r="N73" s="115">
        <f t="shared" si="7"/>
        <v>985142</v>
      </c>
      <c r="O73" s="115">
        <v>0</v>
      </c>
      <c r="P73" s="115">
        <v>0</v>
      </c>
      <c r="Q73" s="115">
        <v>0</v>
      </c>
      <c r="R73" s="115">
        <f t="shared" si="8"/>
        <v>1901558</v>
      </c>
    </row>
    <row r="74" spans="1:18" s="70" customFormat="1" ht="12.75" x14ac:dyDescent="0.2">
      <c r="A74" s="117">
        <v>21</v>
      </c>
      <c r="B74" s="117" t="s">
        <v>108</v>
      </c>
      <c r="C74" s="118">
        <v>0</v>
      </c>
      <c r="D74" s="118">
        <v>95788046</v>
      </c>
      <c r="E74" s="118">
        <v>0</v>
      </c>
      <c r="F74" s="118">
        <f t="shared" si="5"/>
        <v>95788046</v>
      </c>
      <c r="G74" s="118">
        <v>51590681</v>
      </c>
      <c r="H74" s="118">
        <v>4673423</v>
      </c>
      <c r="I74" s="118">
        <v>20173231</v>
      </c>
      <c r="J74" s="118">
        <f t="shared" si="6"/>
        <v>76437335</v>
      </c>
      <c r="K74" s="118">
        <v>20203151</v>
      </c>
      <c r="L74" s="118">
        <v>1652629</v>
      </c>
      <c r="M74" s="118">
        <v>6202084</v>
      </c>
      <c r="N74" s="118">
        <f t="shared" si="7"/>
        <v>28057864</v>
      </c>
      <c r="O74" s="118">
        <v>0</v>
      </c>
      <c r="P74" s="118">
        <v>0</v>
      </c>
      <c r="Q74" s="118">
        <v>635847</v>
      </c>
      <c r="R74" s="118">
        <f t="shared" si="8"/>
        <v>105131046</v>
      </c>
    </row>
    <row r="75" spans="1:18" s="70" customFormat="1" ht="12.75" x14ac:dyDescent="0.2">
      <c r="A75" s="114">
        <v>22</v>
      </c>
      <c r="B75" s="114" t="s">
        <v>109</v>
      </c>
      <c r="C75" s="115">
        <v>186892</v>
      </c>
      <c r="D75" s="115">
        <v>2393771</v>
      </c>
      <c r="E75" s="115">
        <v>0</v>
      </c>
      <c r="F75" s="115">
        <f t="shared" si="5"/>
        <v>2580663</v>
      </c>
      <c r="G75" s="115">
        <v>1538486</v>
      </c>
      <c r="H75" s="115">
        <v>0</v>
      </c>
      <c r="I75" s="115">
        <v>104101</v>
      </c>
      <c r="J75" s="115">
        <f t="shared" si="6"/>
        <v>1642587</v>
      </c>
      <c r="K75" s="115">
        <v>790477</v>
      </c>
      <c r="L75" s="115">
        <v>0</v>
      </c>
      <c r="M75" s="115">
        <v>147599</v>
      </c>
      <c r="N75" s="115">
        <f t="shared" si="7"/>
        <v>938076</v>
      </c>
      <c r="O75" s="115">
        <v>0</v>
      </c>
      <c r="P75" s="115">
        <v>0</v>
      </c>
      <c r="Q75" s="115">
        <v>0</v>
      </c>
      <c r="R75" s="115">
        <f t="shared" si="8"/>
        <v>2580663</v>
      </c>
    </row>
    <row r="76" spans="1:18" s="70" customFormat="1" ht="12.75" x14ac:dyDescent="0.2">
      <c r="A76" s="117">
        <v>23</v>
      </c>
      <c r="B76" s="117" t="s">
        <v>110</v>
      </c>
      <c r="C76" s="118">
        <v>0</v>
      </c>
      <c r="D76" s="118">
        <v>747217</v>
      </c>
      <c r="E76" s="118">
        <v>0</v>
      </c>
      <c r="F76" s="118">
        <f t="shared" si="5"/>
        <v>747217</v>
      </c>
      <c r="G76" s="118">
        <v>378706</v>
      </c>
      <c r="H76" s="118">
        <v>0</v>
      </c>
      <c r="I76" s="118">
        <v>263956</v>
      </c>
      <c r="J76" s="118">
        <f t="shared" si="6"/>
        <v>642662</v>
      </c>
      <c r="K76" s="118">
        <v>37880</v>
      </c>
      <c r="L76" s="118">
        <v>0</v>
      </c>
      <c r="M76" s="118">
        <v>66675</v>
      </c>
      <c r="N76" s="118">
        <f t="shared" si="7"/>
        <v>104555</v>
      </c>
      <c r="O76" s="118">
        <v>0</v>
      </c>
      <c r="P76" s="118">
        <v>0</v>
      </c>
      <c r="Q76" s="118">
        <v>0</v>
      </c>
      <c r="R76" s="118">
        <f t="shared" si="8"/>
        <v>747217</v>
      </c>
    </row>
    <row r="77" spans="1:18" s="70" customFormat="1" ht="12.75" x14ac:dyDescent="0.2">
      <c r="A77" s="114">
        <v>24</v>
      </c>
      <c r="B77" s="114" t="s">
        <v>111</v>
      </c>
      <c r="C77" s="115">
        <v>33660</v>
      </c>
      <c r="D77" s="115">
        <v>0</v>
      </c>
      <c r="E77" s="115">
        <v>0</v>
      </c>
      <c r="F77" s="115">
        <f t="shared" si="5"/>
        <v>33660</v>
      </c>
      <c r="G77" s="115">
        <v>4288105</v>
      </c>
      <c r="H77" s="115">
        <v>0</v>
      </c>
      <c r="I77" s="115">
        <v>1523201</v>
      </c>
      <c r="J77" s="115">
        <f t="shared" si="6"/>
        <v>5811306</v>
      </c>
      <c r="K77" s="115">
        <v>2165615</v>
      </c>
      <c r="L77" s="115">
        <v>0</v>
      </c>
      <c r="M77" s="115">
        <v>338074</v>
      </c>
      <c r="N77" s="115">
        <f t="shared" si="7"/>
        <v>2503689</v>
      </c>
      <c r="O77" s="115">
        <v>0</v>
      </c>
      <c r="P77" s="115">
        <v>0</v>
      </c>
      <c r="Q77" s="115">
        <v>0</v>
      </c>
      <c r="R77" s="115">
        <f t="shared" si="8"/>
        <v>8314995</v>
      </c>
    </row>
    <row r="78" spans="1:18" s="70" customFormat="1" ht="12.75" x14ac:dyDescent="0.2">
      <c r="A78" s="117">
        <v>25</v>
      </c>
      <c r="B78" s="117" t="s">
        <v>112</v>
      </c>
      <c r="C78" s="118">
        <v>0</v>
      </c>
      <c r="D78" s="118">
        <v>0</v>
      </c>
      <c r="E78" s="118">
        <v>0</v>
      </c>
      <c r="F78" s="118">
        <f t="shared" si="5"/>
        <v>0</v>
      </c>
      <c r="G78" s="118">
        <v>1629833</v>
      </c>
      <c r="H78" s="118">
        <v>0</v>
      </c>
      <c r="I78" s="118">
        <v>659512</v>
      </c>
      <c r="J78" s="118">
        <f t="shared" si="6"/>
        <v>2289345</v>
      </c>
      <c r="K78" s="118">
        <v>720782</v>
      </c>
      <c r="L78" s="118">
        <v>0</v>
      </c>
      <c r="M78" s="118">
        <v>112967</v>
      </c>
      <c r="N78" s="118">
        <f t="shared" si="7"/>
        <v>833749</v>
      </c>
      <c r="O78" s="118">
        <v>0</v>
      </c>
      <c r="P78" s="118">
        <v>0</v>
      </c>
      <c r="Q78" s="118">
        <v>0</v>
      </c>
      <c r="R78" s="118">
        <f t="shared" si="8"/>
        <v>3123094</v>
      </c>
    </row>
    <row r="79" spans="1:18" s="70" customFormat="1" ht="12.75" x14ac:dyDescent="0.2">
      <c r="A79" s="114">
        <v>26</v>
      </c>
      <c r="B79" s="114" t="s">
        <v>113</v>
      </c>
      <c r="C79" s="115">
        <v>0</v>
      </c>
      <c r="D79" s="115">
        <v>0</v>
      </c>
      <c r="E79" s="115">
        <v>0</v>
      </c>
      <c r="F79" s="115">
        <f t="shared" si="5"/>
        <v>0</v>
      </c>
      <c r="G79" s="115">
        <v>0</v>
      </c>
      <c r="H79" s="115">
        <v>0</v>
      </c>
      <c r="I79" s="115">
        <v>0</v>
      </c>
      <c r="J79" s="115">
        <f t="shared" si="6"/>
        <v>0</v>
      </c>
      <c r="K79" s="115">
        <v>0</v>
      </c>
      <c r="L79" s="115">
        <v>0</v>
      </c>
      <c r="M79" s="115">
        <v>0</v>
      </c>
      <c r="N79" s="115">
        <f t="shared" si="7"/>
        <v>0</v>
      </c>
      <c r="O79" s="115">
        <v>0</v>
      </c>
      <c r="P79" s="115">
        <v>0</v>
      </c>
      <c r="Q79" s="115">
        <v>0</v>
      </c>
      <c r="R79" s="115">
        <f t="shared" si="8"/>
        <v>0</v>
      </c>
    </row>
    <row r="80" spans="1:18" s="70" customFormat="1" ht="12.75" x14ac:dyDescent="0.2">
      <c r="A80" s="117">
        <v>27</v>
      </c>
      <c r="B80" s="117" t="s">
        <v>114</v>
      </c>
      <c r="C80" s="118">
        <v>0</v>
      </c>
      <c r="D80" s="118">
        <v>7490217</v>
      </c>
      <c r="E80" s="118">
        <v>0</v>
      </c>
      <c r="F80" s="118">
        <f t="shared" si="5"/>
        <v>7490217</v>
      </c>
      <c r="G80" s="118">
        <v>2928244</v>
      </c>
      <c r="H80" s="118">
        <v>0</v>
      </c>
      <c r="I80" s="118">
        <v>2991998</v>
      </c>
      <c r="J80" s="118">
        <f t="shared" si="6"/>
        <v>5920242</v>
      </c>
      <c r="K80" s="118">
        <v>900298</v>
      </c>
      <c r="L80" s="118">
        <v>0</v>
      </c>
      <c r="M80" s="118">
        <v>1083247</v>
      </c>
      <c r="N80" s="118">
        <f t="shared" si="7"/>
        <v>1983545</v>
      </c>
      <c r="O80" s="118">
        <v>0</v>
      </c>
      <c r="P80" s="118">
        <v>0</v>
      </c>
      <c r="Q80" s="118">
        <v>1600</v>
      </c>
      <c r="R80" s="118">
        <f t="shared" si="8"/>
        <v>7905387</v>
      </c>
    </row>
    <row r="81" spans="1:18" s="70" customFormat="1" ht="12.75" x14ac:dyDescent="0.2">
      <c r="A81" s="114">
        <v>28</v>
      </c>
      <c r="B81" s="114" t="s">
        <v>115</v>
      </c>
      <c r="C81" s="115">
        <v>400775</v>
      </c>
      <c r="D81" s="115">
        <v>3117964</v>
      </c>
      <c r="E81" s="115">
        <v>0</v>
      </c>
      <c r="F81" s="115">
        <f t="shared" si="5"/>
        <v>3518739</v>
      </c>
      <c r="G81" s="115">
        <v>1700011</v>
      </c>
      <c r="H81" s="115">
        <v>0</v>
      </c>
      <c r="I81" s="115">
        <v>483232</v>
      </c>
      <c r="J81" s="115">
        <f t="shared" si="6"/>
        <v>2183243</v>
      </c>
      <c r="K81" s="115">
        <v>764841</v>
      </c>
      <c r="L81" s="115">
        <v>0</v>
      </c>
      <c r="M81" s="115">
        <v>80644</v>
      </c>
      <c r="N81" s="115">
        <f t="shared" si="7"/>
        <v>845485</v>
      </c>
      <c r="O81" s="115">
        <v>52609</v>
      </c>
      <c r="P81" s="115">
        <v>0</v>
      </c>
      <c r="Q81" s="115">
        <v>0</v>
      </c>
      <c r="R81" s="115">
        <f t="shared" si="8"/>
        <v>3081337</v>
      </c>
    </row>
    <row r="82" spans="1:18" s="70" customFormat="1" ht="12.75" x14ac:dyDescent="0.2">
      <c r="A82" s="117">
        <v>29</v>
      </c>
      <c r="B82" s="117" t="s">
        <v>30</v>
      </c>
      <c r="C82" s="118">
        <v>2328868</v>
      </c>
      <c r="D82" s="118">
        <v>496047577</v>
      </c>
      <c r="E82" s="118">
        <v>4490</v>
      </c>
      <c r="F82" s="118">
        <f t="shared" si="5"/>
        <v>498380935</v>
      </c>
      <c r="G82" s="118">
        <v>187951632</v>
      </c>
      <c r="H82" s="118">
        <v>31815600</v>
      </c>
      <c r="I82" s="118">
        <v>150964374</v>
      </c>
      <c r="J82" s="118">
        <f t="shared" si="6"/>
        <v>370731606</v>
      </c>
      <c r="K82" s="118">
        <v>60039848</v>
      </c>
      <c r="L82" s="118">
        <v>14147153</v>
      </c>
      <c r="M82" s="118">
        <v>51236591</v>
      </c>
      <c r="N82" s="118">
        <f t="shared" si="7"/>
        <v>125423592</v>
      </c>
      <c r="O82" s="118">
        <v>0</v>
      </c>
      <c r="P82" s="118">
        <v>0</v>
      </c>
      <c r="Q82" s="118">
        <v>2281294</v>
      </c>
      <c r="R82" s="118">
        <f t="shared" si="8"/>
        <v>498436492</v>
      </c>
    </row>
    <row r="83" spans="1:18" s="70" customFormat="1" ht="12.75" x14ac:dyDescent="0.2">
      <c r="A83" s="114">
        <v>30</v>
      </c>
      <c r="B83" s="114" t="s">
        <v>116</v>
      </c>
      <c r="C83" s="115">
        <v>1324324</v>
      </c>
      <c r="D83" s="115">
        <v>13385585</v>
      </c>
      <c r="E83" s="115">
        <v>0</v>
      </c>
      <c r="F83" s="115">
        <f t="shared" si="5"/>
        <v>14709909</v>
      </c>
      <c r="G83" s="115">
        <v>7904146</v>
      </c>
      <c r="H83" s="115">
        <v>0</v>
      </c>
      <c r="I83" s="115">
        <v>2487263</v>
      </c>
      <c r="J83" s="115">
        <f t="shared" si="6"/>
        <v>10391409</v>
      </c>
      <c r="K83" s="115">
        <v>2692412</v>
      </c>
      <c r="L83" s="115">
        <v>0</v>
      </c>
      <c r="M83" s="115">
        <v>1620888</v>
      </c>
      <c r="N83" s="115">
        <f t="shared" si="7"/>
        <v>4313300</v>
      </c>
      <c r="O83" s="115">
        <v>0</v>
      </c>
      <c r="P83" s="115">
        <v>0</v>
      </c>
      <c r="Q83" s="115">
        <v>5200</v>
      </c>
      <c r="R83" s="115">
        <f t="shared" si="8"/>
        <v>14709909</v>
      </c>
    </row>
    <row r="84" spans="1:18" s="70" customFormat="1" ht="12.75" x14ac:dyDescent="0.2">
      <c r="A84" s="117">
        <v>31</v>
      </c>
      <c r="B84" s="117" t="s">
        <v>117</v>
      </c>
      <c r="C84" s="118">
        <v>0</v>
      </c>
      <c r="D84" s="118">
        <v>0</v>
      </c>
      <c r="E84" s="118">
        <v>0</v>
      </c>
      <c r="F84" s="118">
        <f t="shared" si="5"/>
        <v>0</v>
      </c>
      <c r="G84" s="118">
        <v>1316271</v>
      </c>
      <c r="H84" s="118">
        <v>0</v>
      </c>
      <c r="I84" s="118">
        <v>1206555</v>
      </c>
      <c r="J84" s="118">
        <f t="shared" si="6"/>
        <v>2522826</v>
      </c>
      <c r="K84" s="118">
        <v>715913</v>
      </c>
      <c r="L84" s="118">
        <v>0</v>
      </c>
      <c r="M84" s="118">
        <v>293772</v>
      </c>
      <c r="N84" s="118">
        <f t="shared" si="7"/>
        <v>1009685</v>
      </c>
      <c r="O84" s="118">
        <v>0</v>
      </c>
      <c r="P84" s="118">
        <v>0</v>
      </c>
      <c r="Q84" s="118">
        <v>0</v>
      </c>
      <c r="R84" s="118">
        <f t="shared" si="8"/>
        <v>3532511</v>
      </c>
    </row>
    <row r="85" spans="1:18" s="70" customFormat="1" ht="12.75" x14ac:dyDescent="0.2">
      <c r="A85" s="114">
        <v>32</v>
      </c>
      <c r="B85" s="114" t="s">
        <v>118</v>
      </c>
      <c r="C85" s="115">
        <v>151498</v>
      </c>
      <c r="D85" s="115">
        <v>0</v>
      </c>
      <c r="E85" s="115">
        <v>0</v>
      </c>
      <c r="F85" s="115">
        <f t="shared" si="5"/>
        <v>151498</v>
      </c>
      <c r="G85" s="115">
        <v>4286073</v>
      </c>
      <c r="H85" s="115">
        <v>0</v>
      </c>
      <c r="I85" s="115">
        <v>2236122</v>
      </c>
      <c r="J85" s="115">
        <f t="shared" si="6"/>
        <v>6522195</v>
      </c>
      <c r="K85" s="115">
        <v>2574572</v>
      </c>
      <c r="L85" s="115">
        <v>0</v>
      </c>
      <c r="M85" s="115">
        <v>116011</v>
      </c>
      <c r="N85" s="115">
        <f t="shared" si="7"/>
        <v>2690583</v>
      </c>
      <c r="O85" s="115">
        <v>0</v>
      </c>
      <c r="P85" s="115">
        <v>0</v>
      </c>
      <c r="Q85" s="115">
        <v>0</v>
      </c>
      <c r="R85" s="115">
        <f t="shared" si="8"/>
        <v>9212778</v>
      </c>
    </row>
    <row r="86" spans="1:18" s="70" customFormat="1" ht="12.75" x14ac:dyDescent="0.2">
      <c r="A86" s="117">
        <v>33</v>
      </c>
      <c r="B86" s="117" t="s">
        <v>34</v>
      </c>
      <c r="C86" s="118">
        <v>5936185</v>
      </c>
      <c r="D86" s="118">
        <v>6892364</v>
      </c>
      <c r="E86" s="118">
        <v>0</v>
      </c>
      <c r="F86" s="118">
        <f t="shared" ref="F86:F117" si="9">SUM(C86:E86)</f>
        <v>12828549</v>
      </c>
      <c r="G86" s="118">
        <v>560409</v>
      </c>
      <c r="H86" s="118">
        <v>0</v>
      </c>
      <c r="I86" s="118">
        <v>10235458</v>
      </c>
      <c r="J86" s="118">
        <f t="shared" ref="J86:J117" si="10">SUM(G86:I86)</f>
        <v>10795867</v>
      </c>
      <c r="K86" s="118">
        <v>93609</v>
      </c>
      <c r="L86" s="118">
        <v>0</v>
      </c>
      <c r="M86" s="118">
        <v>1710711</v>
      </c>
      <c r="N86" s="118">
        <f t="shared" ref="N86:N117" si="11">SUM(K86:M86)</f>
        <v>1804320</v>
      </c>
      <c r="O86" s="118">
        <v>0</v>
      </c>
      <c r="P86" s="118">
        <v>0</v>
      </c>
      <c r="Q86" s="118">
        <v>525256</v>
      </c>
      <c r="R86" s="118">
        <f t="shared" ref="R86:R117" si="12">(J86+N86+O86+P86+Q86)</f>
        <v>13125443</v>
      </c>
    </row>
    <row r="87" spans="1:18" s="70" customFormat="1" ht="12.75" x14ac:dyDescent="0.2">
      <c r="A87" s="114">
        <v>34</v>
      </c>
      <c r="B87" s="114" t="s">
        <v>119</v>
      </c>
      <c r="C87" s="115">
        <v>585367</v>
      </c>
      <c r="D87" s="115">
        <v>63649</v>
      </c>
      <c r="E87" s="115">
        <v>0</v>
      </c>
      <c r="F87" s="115">
        <f t="shared" si="9"/>
        <v>649016</v>
      </c>
      <c r="G87" s="115">
        <v>12330784</v>
      </c>
      <c r="H87" s="115">
        <v>0</v>
      </c>
      <c r="I87" s="115">
        <v>1547580</v>
      </c>
      <c r="J87" s="115">
        <f t="shared" si="10"/>
        <v>13878364</v>
      </c>
      <c r="K87" s="115">
        <v>5533605</v>
      </c>
      <c r="L87" s="115">
        <v>0</v>
      </c>
      <c r="M87" s="115">
        <v>982960</v>
      </c>
      <c r="N87" s="115">
        <f t="shared" si="11"/>
        <v>6516565</v>
      </c>
      <c r="O87" s="115">
        <v>0</v>
      </c>
      <c r="P87" s="115">
        <v>0</v>
      </c>
      <c r="Q87" s="115">
        <v>0</v>
      </c>
      <c r="R87" s="115">
        <f t="shared" si="12"/>
        <v>20394929</v>
      </c>
    </row>
    <row r="88" spans="1:18" s="70" customFormat="1" ht="12.75" x14ac:dyDescent="0.2">
      <c r="A88" s="117">
        <v>35</v>
      </c>
      <c r="B88" s="117" t="s">
        <v>120</v>
      </c>
      <c r="C88" s="118">
        <v>0</v>
      </c>
      <c r="D88" s="118">
        <v>0</v>
      </c>
      <c r="E88" s="118">
        <v>0</v>
      </c>
      <c r="F88" s="118">
        <f t="shared" si="9"/>
        <v>0</v>
      </c>
      <c r="G88" s="118">
        <v>524922</v>
      </c>
      <c r="H88" s="118">
        <v>0</v>
      </c>
      <c r="I88" s="118">
        <v>640531</v>
      </c>
      <c r="J88" s="118">
        <f t="shared" si="10"/>
        <v>1165453</v>
      </c>
      <c r="K88" s="118">
        <v>289554</v>
      </c>
      <c r="L88" s="118">
        <v>0</v>
      </c>
      <c r="M88" s="118">
        <v>219526</v>
      </c>
      <c r="N88" s="118">
        <f t="shared" si="11"/>
        <v>509080</v>
      </c>
      <c r="O88" s="118">
        <v>0</v>
      </c>
      <c r="P88" s="118">
        <v>0</v>
      </c>
      <c r="Q88" s="118">
        <v>0</v>
      </c>
      <c r="R88" s="118">
        <f t="shared" si="12"/>
        <v>1674533</v>
      </c>
    </row>
    <row r="89" spans="1:18" s="70" customFormat="1" ht="12.75" x14ac:dyDescent="0.2">
      <c r="A89" s="114">
        <v>36</v>
      </c>
      <c r="B89" s="114" t="s">
        <v>121</v>
      </c>
      <c r="C89" s="115">
        <v>382696</v>
      </c>
      <c r="D89" s="115">
        <v>8158201</v>
      </c>
      <c r="E89" s="115">
        <v>0</v>
      </c>
      <c r="F89" s="115">
        <f t="shared" si="9"/>
        <v>8540897</v>
      </c>
      <c r="G89" s="115">
        <v>2741257</v>
      </c>
      <c r="H89" s="115">
        <v>0</v>
      </c>
      <c r="I89" s="115">
        <v>496007</v>
      </c>
      <c r="J89" s="115">
        <f t="shared" si="10"/>
        <v>3237264</v>
      </c>
      <c r="K89" s="115">
        <v>2080527</v>
      </c>
      <c r="L89" s="115">
        <v>0</v>
      </c>
      <c r="M89" s="115">
        <v>45156</v>
      </c>
      <c r="N89" s="115">
        <f t="shared" si="11"/>
        <v>2125683</v>
      </c>
      <c r="O89" s="115">
        <v>0</v>
      </c>
      <c r="P89" s="115">
        <v>0</v>
      </c>
      <c r="Q89" s="115">
        <v>5025</v>
      </c>
      <c r="R89" s="115">
        <f t="shared" si="12"/>
        <v>5367972</v>
      </c>
    </row>
    <row r="90" spans="1:18" s="70" customFormat="1" ht="12.75" x14ac:dyDescent="0.2">
      <c r="A90" s="117">
        <v>37</v>
      </c>
      <c r="B90" s="117" t="s">
        <v>122</v>
      </c>
      <c r="C90" s="118">
        <v>0</v>
      </c>
      <c r="D90" s="118">
        <v>3320203</v>
      </c>
      <c r="E90" s="118">
        <v>0</v>
      </c>
      <c r="F90" s="118">
        <f t="shared" si="9"/>
        <v>3320203</v>
      </c>
      <c r="G90" s="118">
        <v>638658</v>
      </c>
      <c r="H90" s="118">
        <v>0</v>
      </c>
      <c r="I90" s="118">
        <v>2741000</v>
      </c>
      <c r="J90" s="118">
        <f t="shared" si="10"/>
        <v>3379658</v>
      </c>
      <c r="K90" s="118">
        <v>117307</v>
      </c>
      <c r="L90" s="118">
        <v>0</v>
      </c>
      <c r="M90" s="118">
        <v>2079731</v>
      </c>
      <c r="N90" s="118">
        <f t="shared" si="11"/>
        <v>2197038</v>
      </c>
      <c r="O90" s="118">
        <v>0</v>
      </c>
      <c r="P90" s="118">
        <v>0</v>
      </c>
      <c r="Q90" s="118">
        <v>0</v>
      </c>
      <c r="R90" s="118">
        <f t="shared" si="12"/>
        <v>5576696</v>
      </c>
    </row>
    <row r="91" spans="1:18" s="70" customFormat="1" ht="12.75" x14ac:dyDescent="0.2">
      <c r="A91" s="114">
        <v>38</v>
      </c>
      <c r="B91" s="114" t="s">
        <v>123</v>
      </c>
      <c r="C91" s="115">
        <v>0</v>
      </c>
      <c r="D91" s="115">
        <v>0</v>
      </c>
      <c r="E91" s="115">
        <v>0</v>
      </c>
      <c r="F91" s="115">
        <f t="shared" si="9"/>
        <v>0</v>
      </c>
      <c r="G91" s="115">
        <v>1445129</v>
      </c>
      <c r="H91" s="115">
        <v>0</v>
      </c>
      <c r="I91" s="115">
        <v>4892</v>
      </c>
      <c r="J91" s="115">
        <f t="shared" si="10"/>
        <v>1450021</v>
      </c>
      <c r="K91" s="115">
        <v>666386</v>
      </c>
      <c r="L91" s="115">
        <v>0</v>
      </c>
      <c r="M91" s="115">
        <v>902</v>
      </c>
      <c r="N91" s="115">
        <f t="shared" si="11"/>
        <v>667288</v>
      </c>
      <c r="O91" s="115">
        <v>0</v>
      </c>
      <c r="P91" s="115">
        <v>0</v>
      </c>
      <c r="Q91" s="115">
        <v>0</v>
      </c>
      <c r="R91" s="115">
        <f t="shared" si="12"/>
        <v>2117309</v>
      </c>
    </row>
    <row r="92" spans="1:18" s="70" customFormat="1" ht="12.75" x14ac:dyDescent="0.2">
      <c r="A92" s="117">
        <v>39</v>
      </c>
      <c r="B92" s="117" t="s">
        <v>125</v>
      </c>
      <c r="C92" s="118">
        <v>0</v>
      </c>
      <c r="D92" s="118">
        <v>0</v>
      </c>
      <c r="E92" s="118">
        <v>0</v>
      </c>
      <c r="F92" s="118">
        <f t="shared" si="9"/>
        <v>0</v>
      </c>
      <c r="G92" s="118">
        <v>1485000</v>
      </c>
      <c r="H92" s="118">
        <v>0</v>
      </c>
      <c r="I92" s="118">
        <v>779496</v>
      </c>
      <c r="J92" s="118">
        <f t="shared" si="10"/>
        <v>2264496</v>
      </c>
      <c r="K92" s="118">
        <v>1212961</v>
      </c>
      <c r="L92" s="118">
        <v>0</v>
      </c>
      <c r="M92" s="118">
        <v>324024</v>
      </c>
      <c r="N92" s="118">
        <f t="shared" si="11"/>
        <v>1536985</v>
      </c>
      <c r="O92" s="118">
        <v>0</v>
      </c>
      <c r="P92" s="118">
        <v>0</v>
      </c>
      <c r="Q92" s="118">
        <v>0</v>
      </c>
      <c r="R92" s="118">
        <f t="shared" si="12"/>
        <v>3801481</v>
      </c>
    </row>
    <row r="93" spans="1:18" s="70" customFormat="1" ht="12.75" x14ac:dyDescent="0.2">
      <c r="A93" s="114">
        <v>40</v>
      </c>
      <c r="B93" s="114" t="s">
        <v>127</v>
      </c>
      <c r="C93" s="121">
        <v>0</v>
      </c>
      <c r="D93" s="121">
        <v>0</v>
      </c>
      <c r="E93" s="121">
        <v>0</v>
      </c>
      <c r="F93" s="121">
        <f t="shared" si="9"/>
        <v>0</v>
      </c>
      <c r="G93" s="121">
        <v>0</v>
      </c>
      <c r="H93" s="121">
        <v>0</v>
      </c>
      <c r="I93" s="121">
        <v>0</v>
      </c>
      <c r="J93" s="121">
        <f t="shared" si="10"/>
        <v>0</v>
      </c>
      <c r="K93" s="121">
        <v>0</v>
      </c>
      <c r="L93" s="121">
        <v>0</v>
      </c>
      <c r="M93" s="121">
        <v>0</v>
      </c>
      <c r="N93" s="121">
        <f t="shared" si="11"/>
        <v>0</v>
      </c>
      <c r="O93" s="121">
        <v>0</v>
      </c>
      <c r="P93" s="121">
        <v>0</v>
      </c>
      <c r="Q93" s="121">
        <v>0</v>
      </c>
      <c r="R93" s="121">
        <f t="shared" si="12"/>
        <v>0</v>
      </c>
    </row>
    <row r="94" spans="1:18" s="70" customFormat="1" ht="12.75" x14ac:dyDescent="0.2">
      <c r="A94" s="117">
        <v>41</v>
      </c>
      <c r="B94" s="117" t="s">
        <v>258</v>
      </c>
      <c r="C94" s="118">
        <v>0</v>
      </c>
      <c r="D94" s="118">
        <v>0</v>
      </c>
      <c r="E94" s="118">
        <v>0</v>
      </c>
      <c r="F94" s="118">
        <f t="shared" si="9"/>
        <v>0</v>
      </c>
      <c r="G94" s="118">
        <v>4260124</v>
      </c>
      <c r="H94" s="118">
        <v>0</v>
      </c>
      <c r="I94" s="118">
        <v>1352469</v>
      </c>
      <c r="J94" s="118">
        <f t="shared" si="10"/>
        <v>5612593</v>
      </c>
      <c r="K94" s="118">
        <v>3722430</v>
      </c>
      <c r="L94" s="118">
        <v>0</v>
      </c>
      <c r="M94" s="118">
        <v>1041620</v>
      </c>
      <c r="N94" s="118">
        <f t="shared" si="11"/>
        <v>4764050</v>
      </c>
      <c r="O94" s="118">
        <v>0</v>
      </c>
      <c r="P94" s="118">
        <v>0</v>
      </c>
      <c r="Q94" s="118">
        <v>0</v>
      </c>
      <c r="R94" s="118">
        <f t="shared" si="12"/>
        <v>10376643</v>
      </c>
    </row>
    <row r="95" spans="1:18" s="70" customFormat="1" ht="12.75" x14ac:dyDescent="0.2">
      <c r="A95" s="114">
        <v>42</v>
      </c>
      <c r="B95" s="114" t="s">
        <v>131</v>
      </c>
      <c r="C95" s="115">
        <v>1287810</v>
      </c>
      <c r="D95" s="115">
        <v>17746920</v>
      </c>
      <c r="E95" s="115">
        <v>0</v>
      </c>
      <c r="F95" s="115">
        <f t="shared" si="9"/>
        <v>19034730</v>
      </c>
      <c r="G95" s="115">
        <v>7869512</v>
      </c>
      <c r="H95" s="115">
        <v>0</v>
      </c>
      <c r="I95" s="115">
        <v>5526711</v>
      </c>
      <c r="J95" s="115">
        <f t="shared" si="10"/>
        <v>13396223</v>
      </c>
      <c r="K95" s="115">
        <v>2765474</v>
      </c>
      <c r="L95" s="115">
        <v>0</v>
      </c>
      <c r="M95" s="115">
        <v>3242485</v>
      </c>
      <c r="N95" s="115">
        <f t="shared" si="11"/>
        <v>6007959</v>
      </c>
      <c r="O95" s="115">
        <v>0</v>
      </c>
      <c r="P95" s="115">
        <v>0</v>
      </c>
      <c r="Q95" s="115">
        <v>301907</v>
      </c>
      <c r="R95" s="115">
        <f t="shared" si="12"/>
        <v>19706089</v>
      </c>
    </row>
    <row r="96" spans="1:18" s="70" customFormat="1" ht="12.75" x14ac:dyDescent="0.2">
      <c r="A96" s="117">
        <v>43</v>
      </c>
      <c r="B96" s="117" t="s">
        <v>133</v>
      </c>
      <c r="C96" s="118">
        <v>0</v>
      </c>
      <c r="D96" s="118">
        <v>93764258</v>
      </c>
      <c r="E96" s="118">
        <v>0</v>
      </c>
      <c r="F96" s="118">
        <f t="shared" si="9"/>
        <v>93764258</v>
      </c>
      <c r="G96" s="118">
        <v>12276107</v>
      </c>
      <c r="H96" s="118">
        <v>2195582</v>
      </c>
      <c r="I96" s="118">
        <v>55003403</v>
      </c>
      <c r="J96" s="118">
        <f t="shared" si="10"/>
        <v>69475092</v>
      </c>
      <c r="K96" s="118">
        <v>141993</v>
      </c>
      <c r="L96" s="118">
        <v>795096</v>
      </c>
      <c r="M96" s="118">
        <v>23333392</v>
      </c>
      <c r="N96" s="118">
        <f t="shared" si="11"/>
        <v>24270481</v>
      </c>
      <c r="O96" s="118">
        <v>0</v>
      </c>
      <c r="P96" s="118">
        <v>0</v>
      </c>
      <c r="Q96" s="118">
        <v>0</v>
      </c>
      <c r="R96" s="118">
        <f t="shared" si="12"/>
        <v>93745573</v>
      </c>
    </row>
    <row r="97" spans="1:18" s="70" customFormat="1" ht="12.75" x14ac:dyDescent="0.2">
      <c r="A97" s="114">
        <v>44</v>
      </c>
      <c r="B97" s="114" t="s">
        <v>135</v>
      </c>
      <c r="C97" s="115">
        <v>202502</v>
      </c>
      <c r="D97" s="115">
        <v>0</v>
      </c>
      <c r="E97" s="115">
        <v>0</v>
      </c>
      <c r="F97" s="115">
        <f t="shared" si="9"/>
        <v>202502</v>
      </c>
      <c r="G97" s="115">
        <v>2098063</v>
      </c>
      <c r="H97" s="115">
        <v>0</v>
      </c>
      <c r="I97" s="115">
        <v>231000</v>
      </c>
      <c r="J97" s="115">
        <f t="shared" si="10"/>
        <v>2329063</v>
      </c>
      <c r="K97" s="115">
        <v>897500</v>
      </c>
      <c r="L97" s="115">
        <v>0</v>
      </c>
      <c r="M97" s="115">
        <v>3078959</v>
      </c>
      <c r="N97" s="115">
        <f t="shared" si="11"/>
        <v>3976459</v>
      </c>
      <c r="O97" s="115">
        <v>0</v>
      </c>
      <c r="P97" s="115">
        <v>0</v>
      </c>
      <c r="Q97" s="115">
        <v>0</v>
      </c>
      <c r="R97" s="115">
        <f t="shared" si="12"/>
        <v>6305522</v>
      </c>
    </row>
    <row r="98" spans="1:18" s="70" customFormat="1" ht="12.75" x14ac:dyDescent="0.2">
      <c r="A98" s="117">
        <v>45</v>
      </c>
      <c r="B98" s="117" t="s">
        <v>137</v>
      </c>
      <c r="C98" s="118">
        <v>0</v>
      </c>
      <c r="D98" s="118">
        <v>0</v>
      </c>
      <c r="E98" s="118">
        <v>0</v>
      </c>
      <c r="F98" s="118">
        <f t="shared" si="9"/>
        <v>0</v>
      </c>
      <c r="G98" s="118">
        <v>0</v>
      </c>
      <c r="H98" s="118">
        <v>0</v>
      </c>
      <c r="I98" s="118">
        <v>0</v>
      </c>
      <c r="J98" s="118">
        <f t="shared" si="10"/>
        <v>0</v>
      </c>
      <c r="K98" s="118">
        <v>0</v>
      </c>
      <c r="L98" s="118">
        <v>0</v>
      </c>
      <c r="M98" s="118">
        <v>0</v>
      </c>
      <c r="N98" s="118">
        <f t="shared" si="11"/>
        <v>0</v>
      </c>
      <c r="O98" s="118">
        <v>0</v>
      </c>
      <c r="P98" s="118">
        <v>0</v>
      </c>
      <c r="Q98" s="118">
        <v>0</v>
      </c>
      <c r="R98" s="118">
        <f t="shared" si="12"/>
        <v>0</v>
      </c>
    </row>
    <row r="99" spans="1:18" s="70" customFormat="1" ht="12.75" x14ac:dyDescent="0.2">
      <c r="A99" s="114">
        <v>46</v>
      </c>
      <c r="B99" s="114" t="s">
        <v>139</v>
      </c>
      <c r="C99" s="115">
        <v>319660</v>
      </c>
      <c r="D99" s="115">
        <v>0</v>
      </c>
      <c r="E99" s="115">
        <v>0</v>
      </c>
      <c r="F99" s="115">
        <f t="shared" si="9"/>
        <v>319660</v>
      </c>
      <c r="G99" s="115">
        <v>4480668</v>
      </c>
      <c r="H99" s="115">
        <v>0</v>
      </c>
      <c r="I99" s="115">
        <v>4204378</v>
      </c>
      <c r="J99" s="115">
        <f t="shared" si="10"/>
        <v>8685046</v>
      </c>
      <c r="K99" s="115">
        <v>2461442</v>
      </c>
      <c r="L99" s="115">
        <v>0</v>
      </c>
      <c r="M99" s="115">
        <v>2070902</v>
      </c>
      <c r="N99" s="115">
        <f t="shared" si="11"/>
        <v>4532344</v>
      </c>
      <c r="O99" s="115">
        <v>0</v>
      </c>
      <c r="P99" s="115">
        <v>1432034</v>
      </c>
      <c r="Q99" s="115">
        <v>0</v>
      </c>
      <c r="R99" s="115">
        <f t="shared" si="12"/>
        <v>14649424</v>
      </c>
    </row>
    <row r="100" spans="1:18" s="70" customFormat="1" ht="12.75" x14ac:dyDescent="0.2">
      <c r="A100" s="117">
        <v>47</v>
      </c>
      <c r="B100" s="117" t="s">
        <v>141</v>
      </c>
      <c r="C100" s="118">
        <v>4773034</v>
      </c>
      <c r="D100" s="118">
        <v>16682163</v>
      </c>
      <c r="E100" s="118">
        <v>0</v>
      </c>
      <c r="F100" s="118">
        <f t="shared" si="9"/>
        <v>21455197</v>
      </c>
      <c r="G100" s="118">
        <v>8916399</v>
      </c>
      <c r="H100" s="118">
        <v>0</v>
      </c>
      <c r="I100" s="118">
        <v>3854027</v>
      </c>
      <c r="J100" s="118">
        <f t="shared" si="10"/>
        <v>12770426</v>
      </c>
      <c r="K100" s="118">
        <v>2997815</v>
      </c>
      <c r="L100" s="118">
        <v>0</v>
      </c>
      <c r="M100" s="118">
        <v>929544</v>
      </c>
      <c r="N100" s="118">
        <f t="shared" si="11"/>
        <v>3927359</v>
      </c>
      <c r="O100" s="118">
        <v>0</v>
      </c>
      <c r="P100" s="118">
        <v>0</v>
      </c>
      <c r="Q100" s="118">
        <v>4757412</v>
      </c>
      <c r="R100" s="118">
        <f t="shared" si="12"/>
        <v>21455197</v>
      </c>
    </row>
    <row r="101" spans="1:18" s="70" customFormat="1" ht="12.75" x14ac:dyDescent="0.2">
      <c r="A101" s="114">
        <v>48</v>
      </c>
      <c r="B101" s="114" t="s">
        <v>143</v>
      </c>
      <c r="C101" s="115">
        <v>0</v>
      </c>
      <c r="D101" s="115">
        <v>0</v>
      </c>
      <c r="E101" s="115">
        <v>0</v>
      </c>
      <c r="F101" s="115">
        <f t="shared" si="9"/>
        <v>0</v>
      </c>
      <c r="G101" s="115">
        <v>88246</v>
      </c>
      <c r="H101" s="115">
        <v>0</v>
      </c>
      <c r="I101" s="115">
        <v>0</v>
      </c>
      <c r="J101" s="115">
        <f t="shared" si="10"/>
        <v>88246</v>
      </c>
      <c r="K101" s="115">
        <v>30786</v>
      </c>
      <c r="L101" s="115">
        <v>0</v>
      </c>
      <c r="M101" s="115">
        <v>381933</v>
      </c>
      <c r="N101" s="115">
        <f t="shared" si="11"/>
        <v>412719</v>
      </c>
      <c r="O101" s="115">
        <v>0</v>
      </c>
      <c r="P101" s="115">
        <v>0</v>
      </c>
      <c r="Q101" s="115">
        <v>0</v>
      </c>
      <c r="R101" s="115">
        <f t="shared" si="12"/>
        <v>500965</v>
      </c>
    </row>
    <row r="102" spans="1:18" s="70" customFormat="1" ht="12.75" x14ac:dyDescent="0.2">
      <c r="A102" s="117">
        <v>49</v>
      </c>
      <c r="B102" s="117" t="s">
        <v>145</v>
      </c>
      <c r="C102" s="118">
        <v>0</v>
      </c>
      <c r="D102" s="118">
        <v>0</v>
      </c>
      <c r="E102" s="118">
        <v>0</v>
      </c>
      <c r="F102" s="118">
        <f t="shared" si="9"/>
        <v>0</v>
      </c>
      <c r="G102" s="118">
        <v>3998589</v>
      </c>
      <c r="H102" s="118">
        <v>0</v>
      </c>
      <c r="I102" s="118">
        <v>2009852</v>
      </c>
      <c r="J102" s="118">
        <f t="shared" si="10"/>
        <v>6008441</v>
      </c>
      <c r="K102" s="118">
        <v>2090776</v>
      </c>
      <c r="L102" s="118">
        <v>0</v>
      </c>
      <c r="M102" s="118">
        <v>1724227</v>
      </c>
      <c r="N102" s="118">
        <f t="shared" si="11"/>
        <v>3815003</v>
      </c>
      <c r="O102" s="118">
        <v>0</v>
      </c>
      <c r="P102" s="118">
        <v>0</v>
      </c>
      <c r="Q102" s="118">
        <v>0</v>
      </c>
      <c r="R102" s="118">
        <f t="shared" si="12"/>
        <v>9823444</v>
      </c>
    </row>
    <row r="103" spans="1:18" s="70" customFormat="1" ht="12.75" x14ac:dyDescent="0.2">
      <c r="A103" s="114">
        <v>50</v>
      </c>
      <c r="B103" s="114" t="s">
        <v>147</v>
      </c>
      <c r="C103" s="121">
        <v>112228</v>
      </c>
      <c r="D103" s="121">
        <v>1587443</v>
      </c>
      <c r="E103" s="121">
        <v>0</v>
      </c>
      <c r="F103" s="121">
        <f t="shared" si="9"/>
        <v>1699671</v>
      </c>
      <c r="G103" s="121">
        <v>1320533</v>
      </c>
      <c r="H103" s="121">
        <v>0</v>
      </c>
      <c r="I103" s="121">
        <v>1243228</v>
      </c>
      <c r="J103" s="121">
        <f t="shared" si="10"/>
        <v>2563761</v>
      </c>
      <c r="K103" s="121">
        <v>857591</v>
      </c>
      <c r="L103" s="121">
        <v>0</v>
      </c>
      <c r="M103" s="121">
        <v>267485</v>
      </c>
      <c r="N103" s="121">
        <f t="shared" si="11"/>
        <v>1125076</v>
      </c>
      <c r="O103" s="121">
        <v>0</v>
      </c>
      <c r="P103" s="121">
        <v>0</v>
      </c>
      <c r="Q103" s="121">
        <v>2225</v>
      </c>
      <c r="R103" s="121">
        <f t="shared" si="12"/>
        <v>3691062</v>
      </c>
    </row>
    <row r="104" spans="1:18" s="70" customFormat="1" ht="12.75" x14ac:dyDescent="0.2">
      <c r="A104" s="117">
        <v>51</v>
      </c>
      <c r="B104" s="117" t="s">
        <v>149</v>
      </c>
      <c r="C104" s="122">
        <v>11070</v>
      </c>
      <c r="D104" s="122">
        <v>0</v>
      </c>
      <c r="E104" s="122">
        <v>0</v>
      </c>
      <c r="F104" s="122">
        <f t="shared" si="9"/>
        <v>11070</v>
      </c>
      <c r="G104" s="122">
        <v>410000</v>
      </c>
      <c r="H104" s="122">
        <v>0</v>
      </c>
      <c r="I104" s="122">
        <v>915738</v>
      </c>
      <c r="J104" s="122">
        <f t="shared" si="10"/>
        <v>1325738</v>
      </c>
      <c r="K104" s="122">
        <v>424309</v>
      </c>
      <c r="L104" s="122">
        <v>0</v>
      </c>
      <c r="M104" s="122">
        <v>652606</v>
      </c>
      <c r="N104" s="122">
        <f t="shared" si="11"/>
        <v>1076915</v>
      </c>
      <c r="O104" s="122">
        <v>0</v>
      </c>
      <c r="P104" s="122">
        <v>0</v>
      </c>
      <c r="Q104" s="122">
        <v>0</v>
      </c>
      <c r="R104" s="122">
        <f t="shared" si="12"/>
        <v>2402653</v>
      </c>
    </row>
    <row r="105" spans="1:18" s="70" customFormat="1" ht="12.75" x14ac:dyDescent="0.2">
      <c r="A105" s="114">
        <v>52</v>
      </c>
      <c r="B105" s="114" t="s">
        <v>151</v>
      </c>
      <c r="C105" s="115">
        <v>0</v>
      </c>
      <c r="D105" s="115">
        <v>0</v>
      </c>
      <c r="E105" s="115">
        <v>0</v>
      </c>
      <c r="F105" s="115">
        <f t="shared" si="9"/>
        <v>0</v>
      </c>
      <c r="G105" s="115">
        <v>0</v>
      </c>
      <c r="H105" s="115">
        <v>0</v>
      </c>
      <c r="I105" s="115">
        <v>0</v>
      </c>
      <c r="J105" s="115">
        <f t="shared" si="10"/>
        <v>0</v>
      </c>
      <c r="K105" s="115">
        <v>0</v>
      </c>
      <c r="L105" s="115">
        <v>0</v>
      </c>
      <c r="M105" s="115">
        <v>0</v>
      </c>
      <c r="N105" s="115">
        <f t="shared" si="11"/>
        <v>0</v>
      </c>
      <c r="O105" s="115">
        <v>0</v>
      </c>
      <c r="P105" s="115">
        <v>0</v>
      </c>
      <c r="Q105" s="115">
        <v>0</v>
      </c>
      <c r="R105" s="115">
        <f t="shared" si="12"/>
        <v>0</v>
      </c>
    </row>
    <row r="106" spans="1:18" s="70" customFormat="1" ht="12.75" x14ac:dyDescent="0.2">
      <c r="A106" s="117">
        <v>53</v>
      </c>
      <c r="B106" s="117" t="s">
        <v>153</v>
      </c>
      <c r="C106" s="118">
        <v>80188641</v>
      </c>
      <c r="D106" s="118">
        <v>204139456</v>
      </c>
      <c r="E106" s="118">
        <v>0</v>
      </c>
      <c r="F106" s="118">
        <f t="shared" si="9"/>
        <v>284328097</v>
      </c>
      <c r="G106" s="118">
        <v>165609759</v>
      </c>
      <c r="H106" s="118">
        <v>9221008</v>
      </c>
      <c r="I106" s="118">
        <v>42448329</v>
      </c>
      <c r="J106" s="118">
        <f t="shared" si="10"/>
        <v>217279096</v>
      </c>
      <c r="K106" s="118">
        <v>39386693</v>
      </c>
      <c r="L106" s="118">
        <v>5145131</v>
      </c>
      <c r="M106" s="118">
        <v>16861916</v>
      </c>
      <c r="N106" s="118">
        <f t="shared" si="11"/>
        <v>61393740</v>
      </c>
      <c r="O106" s="118">
        <v>0</v>
      </c>
      <c r="P106" s="118">
        <v>0</v>
      </c>
      <c r="Q106" s="118">
        <v>2189575</v>
      </c>
      <c r="R106" s="118">
        <f t="shared" si="12"/>
        <v>280862411</v>
      </c>
    </row>
    <row r="107" spans="1:18" s="70" customFormat="1" ht="12.75" x14ac:dyDescent="0.2">
      <c r="A107" s="114">
        <v>54</v>
      </c>
      <c r="B107" s="114" t="s">
        <v>155</v>
      </c>
      <c r="C107" s="115">
        <v>0</v>
      </c>
      <c r="D107" s="115">
        <v>0</v>
      </c>
      <c r="E107" s="115">
        <v>0</v>
      </c>
      <c r="F107" s="115">
        <f t="shared" si="9"/>
        <v>0</v>
      </c>
      <c r="G107" s="115">
        <v>1920442</v>
      </c>
      <c r="H107" s="115">
        <v>0</v>
      </c>
      <c r="I107" s="115">
        <v>810000</v>
      </c>
      <c r="J107" s="115">
        <f t="shared" si="10"/>
        <v>2730442</v>
      </c>
      <c r="K107" s="115">
        <v>1004893</v>
      </c>
      <c r="L107" s="115">
        <v>0</v>
      </c>
      <c r="M107" s="115">
        <v>1398569</v>
      </c>
      <c r="N107" s="115">
        <f t="shared" si="11"/>
        <v>2403462</v>
      </c>
      <c r="O107" s="115">
        <v>0</v>
      </c>
      <c r="P107" s="115">
        <v>0</v>
      </c>
      <c r="Q107" s="115">
        <v>0</v>
      </c>
      <c r="R107" s="115">
        <f t="shared" si="12"/>
        <v>5133904</v>
      </c>
    </row>
    <row r="108" spans="1:18" s="70" customFormat="1" ht="12.75" x14ac:dyDescent="0.2">
      <c r="A108" s="117">
        <v>55</v>
      </c>
      <c r="B108" s="117" t="s">
        <v>157</v>
      </c>
      <c r="C108" s="118">
        <v>543225</v>
      </c>
      <c r="D108" s="118">
        <v>1556839</v>
      </c>
      <c r="E108" s="118">
        <v>0</v>
      </c>
      <c r="F108" s="118">
        <f t="shared" si="9"/>
        <v>2100064</v>
      </c>
      <c r="G108" s="118">
        <v>706865</v>
      </c>
      <c r="H108" s="118">
        <v>0</v>
      </c>
      <c r="I108" s="118">
        <v>505000</v>
      </c>
      <c r="J108" s="118">
        <f t="shared" si="10"/>
        <v>1211865</v>
      </c>
      <c r="K108" s="118">
        <v>277687</v>
      </c>
      <c r="L108" s="118">
        <v>0</v>
      </c>
      <c r="M108" s="118">
        <v>159037</v>
      </c>
      <c r="N108" s="118">
        <f t="shared" si="11"/>
        <v>436724</v>
      </c>
      <c r="O108" s="118">
        <v>0</v>
      </c>
      <c r="P108" s="118">
        <v>0</v>
      </c>
      <c r="Q108" s="118">
        <v>1475</v>
      </c>
      <c r="R108" s="118">
        <f t="shared" si="12"/>
        <v>1650064</v>
      </c>
    </row>
    <row r="109" spans="1:18" s="70" customFormat="1" ht="12.75" x14ac:dyDescent="0.2">
      <c r="A109" s="114">
        <v>56</v>
      </c>
      <c r="B109" s="114" t="s">
        <v>159</v>
      </c>
      <c r="C109" s="115">
        <v>0</v>
      </c>
      <c r="D109" s="115">
        <v>0</v>
      </c>
      <c r="E109" s="115">
        <v>0</v>
      </c>
      <c r="F109" s="115">
        <f t="shared" si="9"/>
        <v>0</v>
      </c>
      <c r="G109" s="115">
        <v>0</v>
      </c>
      <c r="H109" s="115">
        <v>0</v>
      </c>
      <c r="I109" s="115">
        <v>1060890</v>
      </c>
      <c r="J109" s="115">
        <f t="shared" si="10"/>
        <v>1060890</v>
      </c>
      <c r="K109" s="115">
        <v>0</v>
      </c>
      <c r="L109" s="115">
        <v>0</v>
      </c>
      <c r="M109" s="115">
        <v>666063</v>
      </c>
      <c r="N109" s="115">
        <f t="shared" si="11"/>
        <v>666063</v>
      </c>
      <c r="O109" s="115">
        <v>0</v>
      </c>
      <c r="P109" s="115">
        <v>0</v>
      </c>
      <c r="Q109" s="115">
        <v>0</v>
      </c>
      <c r="R109" s="115">
        <f t="shared" si="12"/>
        <v>1726953</v>
      </c>
    </row>
    <row r="110" spans="1:18" s="70" customFormat="1" ht="12.75" x14ac:dyDescent="0.2">
      <c r="A110" s="117">
        <v>57</v>
      </c>
      <c r="B110" s="117" t="s">
        <v>161</v>
      </c>
      <c r="C110" s="118">
        <v>0</v>
      </c>
      <c r="D110" s="118">
        <v>0</v>
      </c>
      <c r="E110" s="118">
        <v>0</v>
      </c>
      <c r="F110" s="118">
        <f t="shared" si="9"/>
        <v>0</v>
      </c>
      <c r="G110" s="118">
        <v>0</v>
      </c>
      <c r="H110" s="118">
        <v>0</v>
      </c>
      <c r="I110" s="118">
        <v>853267</v>
      </c>
      <c r="J110" s="118">
        <f t="shared" si="10"/>
        <v>853267</v>
      </c>
      <c r="K110" s="118">
        <v>0</v>
      </c>
      <c r="L110" s="118">
        <v>0</v>
      </c>
      <c r="M110" s="118">
        <v>39477</v>
      </c>
      <c r="N110" s="118">
        <f t="shared" si="11"/>
        <v>39477</v>
      </c>
      <c r="O110" s="118">
        <v>0</v>
      </c>
      <c r="P110" s="118">
        <v>0</v>
      </c>
      <c r="Q110" s="118">
        <v>0</v>
      </c>
      <c r="R110" s="118">
        <f t="shared" si="12"/>
        <v>892744</v>
      </c>
    </row>
    <row r="111" spans="1:18" s="70" customFormat="1" ht="12.75" x14ac:dyDescent="0.2">
      <c r="A111" s="114">
        <v>58</v>
      </c>
      <c r="B111" s="114" t="s">
        <v>163</v>
      </c>
      <c r="C111" s="115">
        <v>0</v>
      </c>
      <c r="D111" s="115">
        <v>10026068</v>
      </c>
      <c r="E111" s="115">
        <v>0</v>
      </c>
      <c r="F111" s="115">
        <f t="shared" si="9"/>
        <v>10026068</v>
      </c>
      <c r="G111" s="115">
        <v>5694353</v>
      </c>
      <c r="H111" s="115">
        <v>0</v>
      </c>
      <c r="I111" s="115">
        <v>90305</v>
      </c>
      <c r="J111" s="115">
        <f t="shared" si="10"/>
        <v>5784658</v>
      </c>
      <c r="K111" s="115">
        <v>4239661</v>
      </c>
      <c r="L111" s="115">
        <v>0</v>
      </c>
      <c r="M111" s="115">
        <v>1749</v>
      </c>
      <c r="N111" s="115">
        <f t="shared" si="11"/>
        <v>4241410</v>
      </c>
      <c r="O111" s="115">
        <v>0</v>
      </c>
      <c r="P111" s="115">
        <v>0</v>
      </c>
      <c r="Q111" s="115">
        <v>0</v>
      </c>
      <c r="R111" s="115">
        <f t="shared" si="12"/>
        <v>10026068</v>
      </c>
    </row>
    <row r="112" spans="1:18" s="70" customFormat="1" ht="12.75" x14ac:dyDescent="0.2">
      <c r="A112" s="117">
        <v>59</v>
      </c>
      <c r="B112" s="117" t="s">
        <v>165</v>
      </c>
      <c r="C112" s="118">
        <v>6500</v>
      </c>
      <c r="D112" s="118">
        <v>0</v>
      </c>
      <c r="E112" s="118">
        <v>0</v>
      </c>
      <c r="F112" s="118">
        <f t="shared" si="9"/>
        <v>6500</v>
      </c>
      <c r="G112" s="118">
        <v>1171400</v>
      </c>
      <c r="H112" s="118">
        <v>0</v>
      </c>
      <c r="I112" s="118">
        <v>754682</v>
      </c>
      <c r="J112" s="118">
        <f t="shared" si="10"/>
        <v>1926082</v>
      </c>
      <c r="K112" s="118">
        <v>385970</v>
      </c>
      <c r="L112" s="118">
        <v>0</v>
      </c>
      <c r="M112" s="118">
        <v>224715</v>
      </c>
      <c r="N112" s="118">
        <f t="shared" si="11"/>
        <v>610685</v>
      </c>
      <c r="O112" s="118">
        <v>0</v>
      </c>
      <c r="P112" s="118">
        <v>0</v>
      </c>
      <c r="Q112" s="118">
        <v>0</v>
      </c>
      <c r="R112" s="118">
        <f t="shared" si="12"/>
        <v>2536767</v>
      </c>
    </row>
    <row r="113" spans="1:18" s="70" customFormat="1" ht="12.75" x14ac:dyDescent="0.2">
      <c r="A113" s="114">
        <v>60</v>
      </c>
      <c r="B113" s="114" t="s">
        <v>167</v>
      </c>
      <c r="C113" s="115">
        <v>0</v>
      </c>
      <c r="D113" s="115">
        <v>0</v>
      </c>
      <c r="E113" s="115">
        <v>0</v>
      </c>
      <c r="F113" s="115">
        <f t="shared" si="9"/>
        <v>0</v>
      </c>
      <c r="G113" s="115">
        <v>12854744</v>
      </c>
      <c r="H113" s="115">
        <v>0</v>
      </c>
      <c r="I113" s="115">
        <v>3964110</v>
      </c>
      <c r="J113" s="115">
        <f t="shared" si="10"/>
        <v>16818854</v>
      </c>
      <c r="K113" s="115">
        <v>8087328</v>
      </c>
      <c r="L113" s="115">
        <v>0</v>
      </c>
      <c r="M113" s="115">
        <v>772630</v>
      </c>
      <c r="N113" s="115">
        <f t="shared" si="11"/>
        <v>8859958</v>
      </c>
      <c r="O113" s="115">
        <v>0</v>
      </c>
      <c r="P113" s="115">
        <v>0</v>
      </c>
      <c r="Q113" s="115">
        <v>8975</v>
      </c>
      <c r="R113" s="115">
        <f t="shared" si="12"/>
        <v>25687787</v>
      </c>
    </row>
    <row r="114" spans="1:18" s="70" customFormat="1" ht="12.75" x14ac:dyDescent="0.2">
      <c r="A114" s="117">
        <v>61</v>
      </c>
      <c r="B114" s="117" t="s">
        <v>169</v>
      </c>
      <c r="C114" s="118">
        <v>0</v>
      </c>
      <c r="D114" s="118">
        <v>0</v>
      </c>
      <c r="E114" s="118">
        <v>0</v>
      </c>
      <c r="F114" s="118">
        <f t="shared" si="9"/>
        <v>0</v>
      </c>
      <c r="G114" s="118">
        <v>1997234</v>
      </c>
      <c r="H114" s="118">
        <v>0</v>
      </c>
      <c r="I114" s="118">
        <v>1015000</v>
      </c>
      <c r="J114" s="118">
        <f t="shared" si="10"/>
        <v>3012234</v>
      </c>
      <c r="K114" s="118">
        <v>168562</v>
      </c>
      <c r="L114" s="118">
        <v>0</v>
      </c>
      <c r="M114" s="118">
        <v>416331</v>
      </c>
      <c r="N114" s="118">
        <f t="shared" si="11"/>
        <v>584893</v>
      </c>
      <c r="O114" s="118">
        <v>0</v>
      </c>
      <c r="P114" s="118">
        <v>0</v>
      </c>
      <c r="Q114" s="118">
        <v>0</v>
      </c>
      <c r="R114" s="118">
        <f t="shared" si="12"/>
        <v>3597127</v>
      </c>
    </row>
    <row r="115" spans="1:18" s="70" customFormat="1" ht="12.75" x14ac:dyDescent="0.2">
      <c r="A115" s="114">
        <v>62</v>
      </c>
      <c r="B115" s="114" t="s">
        <v>259</v>
      </c>
      <c r="C115" s="115">
        <v>1451</v>
      </c>
      <c r="D115" s="115">
        <v>0</v>
      </c>
      <c r="E115" s="115">
        <v>0</v>
      </c>
      <c r="F115" s="115">
        <f t="shared" si="9"/>
        <v>1451</v>
      </c>
      <c r="G115" s="115">
        <v>4999287</v>
      </c>
      <c r="H115" s="115">
        <v>0</v>
      </c>
      <c r="I115" s="115">
        <v>2021437</v>
      </c>
      <c r="J115" s="115">
        <f t="shared" si="10"/>
        <v>7020724</v>
      </c>
      <c r="K115" s="115">
        <v>1790210</v>
      </c>
      <c r="L115" s="115">
        <v>0</v>
      </c>
      <c r="M115" s="115">
        <v>542441</v>
      </c>
      <c r="N115" s="115">
        <f t="shared" si="11"/>
        <v>2332651</v>
      </c>
      <c r="O115" s="115">
        <v>0</v>
      </c>
      <c r="P115" s="115">
        <v>0</v>
      </c>
      <c r="Q115" s="115">
        <v>0</v>
      </c>
      <c r="R115" s="115">
        <f t="shared" si="12"/>
        <v>9353375</v>
      </c>
    </row>
    <row r="116" spans="1:18" s="70" customFormat="1" ht="12.75" x14ac:dyDescent="0.2">
      <c r="A116" s="117">
        <v>63</v>
      </c>
      <c r="B116" s="117" t="s">
        <v>173</v>
      </c>
      <c r="C116" s="118">
        <v>184258</v>
      </c>
      <c r="D116" s="118">
        <v>0</v>
      </c>
      <c r="E116" s="118">
        <v>0</v>
      </c>
      <c r="F116" s="118">
        <f t="shared" si="9"/>
        <v>184258</v>
      </c>
      <c r="G116" s="118">
        <v>2394428</v>
      </c>
      <c r="H116" s="118">
        <v>0</v>
      </c>
      <c r="I116" s="118">
        <v>2059072</v>
      </c>
      <c r="J116" s="118">
        <f t="shared" si="10"/>
        <v>4453500</v>
      </c>
      <c r="K116" s="118">
        <v>2765552</v>
      </c>
      <c r="L116" s="118">
        <v>0</v>
      </c>
      <c r="M116" s="118">
        <v>59479</v>
      </c>
      <c r="N116" s="118">
        <f t="shared" si="11"/>
        <v>2825031</v>
      </c>
      <c r="O116" s="118">
        <v>0</v>
      </c>
      <c r="P116" s="118">
        <v>0</v>
      </c>
      <c r="Q116" s="118">
        <v>2291</v>
      </c>
      <c r="R116" s="118">
        <f t="shared" si="12"/>
        <v>7280822</v>
      </c>
    </row>
    <row r="117" spans="1:18" s="70" customFormat="1" ht="12.75" x14ac:dyDescent="0.2">
      <c r="A117" s="114">
        <v>64</v>
      </c>
      <c r="B117" s="114" t="s">
        <v>175</v>
      </c>
      <c r="C117" s="115">
        <v>0</v>
      </c>
      <c r="D117" s="115">
        <v>0</v>
      </c>
      <c r="E117" s="115">
        <v>0</v>
      </c>
      <c r="F117" s="115">
        <f t="shared" si="9"/>
        <v>0</v>
      </c>
      <c r="G117" s="115">
        <v>1220000</v>
      </c>
      <c r="H117" s="115">
        <v>0</v>
      </c>
      <c r="I117" s="115">
        <v>0</v>
      </c>
      <c r="J117" s="115">
        <f t="shared" si="10"/>
        <v>1220000</v>
      </c>
      <c r="K117" s="115">
        <v>805215</v>
      </c>
      <c r="L117" s="115">
        <v>0</v>
      </c>
      <c r="M117" s="115">
        <v>0</v>
      </c>
      <c r="N117" s="115">
        <f t="shared" si="11"/>
        <v>805215</v>
      </c>
      <c r="O117" s="115">
        <v>0</v>
      </c>
      <c r="P117" s="115">
        <v>0</v>
      </c>
      <c r="Q117" s="115">
        <v>770</v>
      </c>
      <c r="R117" s="115">
        <f t="shared" si="12"/>
        <v>2025985</v>
      </c>
    </row>
    <row r="118" spans="1:18" s="70" customFormat="1" ht="12.75" x14ac:dyDescent="0.2">
      <c r="A118" s="117">
        <v>65</v>
      </c>
      <c r="B118" s="117" t="s">
        <v>177</v>
      </c>
      <c r="C118" s="118">
        <v>0</v>
      </c>
      <c r="D118" s="118">
        <v>0</v>
      </c>
      <c r="E118" s="118">
        <v>0</v>
      </c>
      <c r="F118" s="118">
        <f t="shared" ref="F118:F148" si="13">SUM(C118:E118)</f>
        <v>0</v>
      </c>
      <c r="G118" s="118">
        <v>200034</v>
      </c>
      <c r="H118" s="118">
        <v>0</v>
      </c>
      <c r="I118" s="118">
        <v>15900</v>
      </c>
      <c r="J118" s="118">
        <f t="shared" ref="J118:J148" si="14">SUM(G118:I118)</f>
        <v>215934</v>
      </c>
      <c r="K118" s="118">
        <v>46832</v>
      </c>
      <c r="L118" s="118">
        <v>0</v>
      </c>
      <c r="M118" s="118">
        <v>0</v>
      </c>
      <c r="N118" s="118">
        <f t="shared" ref="N118:N148" si="15">SUM(K118:M118)</f>
        <v>46832</v>
      </c>
      <c r="O118" s="118">
        <v>0</v>
      </c>
      <c r="P118" s="118">
        <v>0</v>
      </c>
      <c r="Q118" s="118">
        <v>0</v>
      </c>
      <c r="R118" s="118">
        <f t="shared" ref="R118:R148" si="16">(J118+N118+O118+P118+Q118)</f>
        <v>262766</v>
      </c>
    </row>
    <row r="119" spans="1:18" s="70" customFormat="1" ht="12.75" x14ac:dyDescent="0.2">
      <c r="A119" s="114">
        <v>66</v>
      </c>
      <c r="B119" s="114" t="s">
        <v>179</v>
      </c>
      <c r="C119" s="115">
        <v>0</v>
      </c>
      <c r="D119" s="115">
        <v>9819887</v>
      </c>
      <c r="E119" s="115">
        <v>0</v>
      </c>
      <c r="F119" s="115">
        <f t="shared" si="13"/>
        <v>9819887</v>
      </c>
      <c r="G119" s="115">
        <v>3706002</v>
      </c>
      <c r="H119" s="115">
        <v>0</v>
      </c>
      <c r="I119" s="115">
        <v>4530675</v>
      </c>
      <c r="J119" s="115">
        <f t="shared" si="14"/>
        <v>8236677</v>
      </c>
      <c r="K119" s="115">
        <v>1050565</v>
      </c>
      <c r="L119" s="115">
        <v>0</v>
      </c>
      <c r="M119" s="115">
        <v>2395492</v>
      </c>
      <c r="N119" s="115">
        <f t="shared" si="15"/>
        <v>3446057</v>
      </c>
      <c r="O119" s="115">
        <v>0</v>
      </c>
      <c r="P119" s="115">
        <v>0</v>
      </c>
      <c r="Q119" s="115">
        <v>0</v>
      </c>
      <c r="R119" s="115">
        <f t="shared" si="16"/>
        <v>11682734</v>
      </c>
    </row>
    <row r="120" spans="1:18" s="70" customFormat="1" ht="12.75" x14ac:dyDescent="0.2">
      <c r="A120" s="117">
        <v>67</v>
      </c>
      <c r="B120" s="117" t="s">
        <v>260</v>
      </c>
      <c r="C120" s="118">
        <v>0</v>
      </c>
      <c r="D120" s="118">
        <v>7020954</v>
      </c>
      <c r="E120" s="118">
        <v>0</v>
      </c>
      <c r="F120" s="118">
        <f t="shared" si="13"/>
        <v>7020954</v>
      </c>
      <c r="G120" s="118">
        <v>2393098</v>
      </c>
      <c r="H120" s="118">
        <v>0</v>
      </c>
      <c r="I120" s="118">
        <v>2462289</v>
      </c>
      <c r="J120" s="118">
        <f t="shared" si="14"/>
        <v>4855387</v>
      </c>
      <c r="K120" s="118">
        <v>1395000</v>
      </c>
      <c r="L120" s="118">
        <v>0</v>
      </c>
      <c r="M120" s="118">
        <v>770567</v>
      </c>
      <c r="N120" s="118">
        <f t="shared" si="15"/>
        <v>2165567</v>
      </c>
      <c r="O120" s="118">
        <v>0</v>
      </c>
      <c r="P120" s="118">
        <v>0</v>
      </c>
      <c r="Q120" s="118">
        <v>0</v>
      </c>
      <c r="R120" s="118">
        <f t="shared" si="16"/>
        <v>7020954</v>
      </c>
    </row>
    <row r="121" spans="1:18" s="70" customFormat="1" ht="12.75" x14ac:dyDescent="0.2">
      <c r="A121" s="114">
        <v>68</v>
      </c>
      <c r="B121" s="114" t="s">
        <v>183</v>
      </c>
      <c r="C121" s="115">
        <v>78281</v>
      </c>
      <c r="D121" s="115">
        <v>2828922</v>
      </c>
      <c r="E121" s="115">
        <v>0</v>
      </c>
      <c r="F121" s="115">
        <f t="shared" si="13"/>
        <v>2907203</v>
      </c>
      <c r="G121" s="115">
        <v>1375360</v>
      </c>
      <c r="H121" s="115">
        <v>0</v>
      </c>
      <c r="I121" s="115">
        <v>236398</v>
      </c>
      <c r="J121" s="115">
        <f t="shared" si="14"/>
        <v>1611758</v>
      </c>
      <c r="K121" s="115">
        <v>940484</v>
      </c>
      <c r="L121" s="115">
        <v>0</v>
      </c>
      <c r="M121" s="115">
        <v>354961</v>
      </c>
      <c r="N121" s="115">
        <f t="shared" si="15"/>
        <v>1295445</v>
      </c>
      <c r="O121" s="115">
        <v>0</v>
      </c>
      <c r="P121" s="115">
        <v>0</v>
      </c>
      <c r="Q121" s="115">
        <v>0</v>
      </c>
      <c r="R121" s="115">
        <f t="shared" si="16"/>
        <v>2907203</v>
      </c>
    </row>
    <row r="122" spans="1:18" s="70" customFormat="1" ht="12.75" x14ac:dyDescent="0.2">
      <c r="A122" s="117">
        <v>69</v>
      </c>
      <c r="B122" s="117" t="s">
        <v>185</v>
      </c>
      <c r="C122" s="118">
        <v>61822</v>
      </c>
      <c r="D122" s="118">
        <v>10990831</v>
      </c>
      <c r="E122" s="118">
        <v>0</v>
      </c>
      <c r="F122" s="118">
        <f t="shared" si="13"/>
        <v>11052653</v>
      </c>
      <c r="G122" s="118">
        <v>7288572</v>
      </c>
      <c r="H122" s="118">
        <v>0</v>
      </c>
      <c r="I122" s="118">
        <v>2585510</v>
      </c>
      <c r="J122" s="118">
        <f t="shared" si="14"/>
        <v>9874082</v>
      </c>
      <c r="K122" s="118">
        <v>1639024</v>
      </c>
      <c r="L122" s="118">
        <v>0</v>
      </c>
      <c r="M122" s="118">
        <v>261681</v>
      </c>
      <c r="N122" s="118">
        <f t="shared" si="15"/>
        <v>1900705</v>
      </c>
      <c r="O122" s="118">
        <v>0</v>
      </c>
      <c r="P122" s="118">
        <v>0</v>
      </c>
      <c r="Q122" s="118">
        <v>0</v>
      </c>
      <c r="R122" s="118">
        <f t="shared" si="16"/>
        <v>11774787</v>
      </c>
    </row>
    <row r="123" spans="1:18" s="70" customFormat="1" ht="12.75" x14ac:dyDescent="0.2">
      <c r="A123" s="114">
        <v>70</v>
      </c>
      <c r="B123" s="114" t="s">
        <v>187</v>
      </c>
      <c r="C123" s="115">
        <v>0</v>
      </c>
      <c r="D123" s="115">
        <v>0</v>
      </c>
      <c r="E123" s="115">
        <v>0</v>
      </c>
      <c r="F123" s="115">
        <f t="shared" si="13"/>
        <v>0</v>
      </c>
      <c r="G123" s="115">
        <v>4699980</v>
      </c>
      <c r="H123" s="115">
        <v>0</v>
      </c>
      <c r="I123" s="115">
        <v>1503194</v>
      </c>
      <c r="J123" s="115">
        <f t="shared" si="14"/>
        <v>6203174</v>
      </c>
      <c r="K123" s="115">
        <v>1922729</v>
      </c>
      <c r="L123" s="115">
        <v>0</v>
      </c>
      <c r="M123" s="115">
        <v>982529</v>
      </c>
      <c r="N123" s="115">
        <f t="shared" si="15"/>
        <v>2905258</v>
      </c>
      <c r="O123" s="115">
        <v>0</v>
      </c>
      <c r="P123" s="115">
        <v>0</v>
      </c>
      <c r="Q123" s="115">
        <v>0</v>
      </c>
      <c r="R123" s="115">
        <f t="shared" si="16"/>
        <v>9108432</v>
      </c>
    </row>
    <row r="124" spans="1:18" s="70" customFormat="1" ht="12.75" x14ac:dyDescent="0.2">
      <c r="A124" s="117">
        <v>71</v>
      </c>
      <c r="B124" s="117" t="s">
        <v>189</v>
      </c>
      <c r="C124" s="118">
        <v>20349</v>
      </c>
      <c r="D124" s="118">
        <v>99991</v>
      </c>
      <c r="E124" s="118">
        <v>0</v>
      </c>
      <c r="F124" s="118">
        <f t="shared" si="13"/>
        <v>120340</v>
      </c>
      <c r="G124" s="118">
        <v>1387818</v>
      </c>
      <c r="H124" s="118">
        <v>0</v>
      </c>
      <c r="I124" s="118">
        <v>1020875</v>
      </c>
      <c r="J124" s="118">
        <f t="shared" si="14"/>
        <v>2408693</v>
      </c>
      <c r="K124" s="118">
        <v>118201</v>
      </c>
      <c r="L124" s="118">
        <v>0</v>
      </c>
      <c r="M124" s="118">
        <v>221197</v>
      </c>
      <c r="N124" s="118">
        <f t="shared" si="15"/>
        <v>339398</v>
      </c>
      <c r="O124" s="118">
        <v>0</v>
      </c>
      <c r="P124" s="118">
        <v>0</v>
      </c>
      <c r="Q124" s="118">
        <v>0</v>
      </c>
      <c r="R124" s="118">
        <f t="shared" si="16"/>
        <v>2748091</v>
      </c>
    </row>
    <row r="125" spans="1:18" s="70" customFormat="1" ht="12.75" x14ac:dyDescent="0.2">
      <c r="A125" s="114">
        <v>72</v>
      </c>
      <c r="B125" s="114" t="s">
        <v>191</v>
      </c>
      <c r="C125" s="115">
        <v>0</v>
      </c>
      <c r="D125" s="115">
        <v>0</v>
      </c>
      <c r="E125" s="115">
        <v>0</v>
      </c>
      <c r="F125" s="115">
        <f t="shared" si="13"/>
        <v>0</v>
      </c>
      <c r="G125" s="115">
        <v>1627002</v>
      </c>
      <c r="H125" s="115">
        <v>0</v>
      </c>
      <c r="I125" s="115">
        <v>4441000</v>
      </c>
      <c r="J125" s="115">
        <f t="shared" si="14"/>
        <v>6068002</v>
      </c>
      <c r="K125" s="115">
        <v>1212914</v>
      </c>
      <c r="L125" s="115">
        <v>0</v>
      </c>
      <c r="M125" s="115">
        <v>1323430</v>
      </c>
      <c r="N125" s="115">
        <f t="shared" si="15"/>
        <v>2536344</v>
      </c>
      <c r="O125" s="115">
        <v>0</v>
      </c>
      <c r="P125" s="115">
        <v>0</v>
      </c>
      <c r="Q125" s="115">
        <v>0</v>
      </c>
      <c r="R125" s="115">
        <f t="shared" si="16"/>
        <v>8604346</v>
      </c>
    </row>
    <row r="126" spans="1:18" s="70" customFormat="1" ht="12.75" x14ac:dyDescent="0.2">
      <c r="A126" s="117">
        <v>73</v>
      </c>
      <c r="B126" s="117" t="s">
        <v>193</v>
      </c>
      <c r="C126" s="118">
        <v>0</v>
      </c>
      <c r="D126" s="118">
        <v>146688000</v>
      </c>
      <c r="E126" s="118">
        <v>0</v>
      </c>
      <c r="F126" s="118">
        <f t="shared" si="13"/>
        <v>146688000</v>
      </c>
      <c r="G126" s="118">
        <v>75597000</v>
      </c>
      <c r="H126" s="118">
        <v>14978000</v>
      </c>
      <c r="I126" s="118">
        <v>14508000</v>
      </c>
      <c r="J126" s="118">
        <f t="shared" si="14"/>
        <v>105083000</v>
      </c>
      <c r="K126" s="118">
        <v>34081000</v>
      </c>
      <c r="L126" s="118">
        <v>3738000</v>
      </c>
      <c r="M126" s="118">
        <v>3786000</v>
      </c>
      <c r="N126" s="118">
        <f t="shared" si="15"/>
        <v>41605000</v>
      </c>
      <c r="O126" s="118">
        <v>0</v>
      </c>
      <c r="P126" s="118">
        <v>0</v>
      </c>
      <c r="Q126" s="118">
        <v>0</v>
      </c>
      <c r="R126" s="118">
        <f t="shared" si="16"/>
        <v>146688000</v>
      </c>
    </row>
    <row r="127" spans="1:18" s="70" customFormat="1" ht="12.75" x14ac:dyDescent="0.2">
      <c r="A127" s="114">
        <v>74</v>
      </c>
      <c r="B127" s="114" t="s">
        <v>195</v>
      </c>
      <c r="C127" s="115">
        <v>0</v>
      </c>
      <c r="D127" s="115">
        <v>0</v>
      </c>
      <c r="E127" s="115">
        <v>0</v>
      </c>
      <c r="F127" s="115">
        <f t="shared" si="13"/>
        <v>0</v>
      </c>
      <c r="G127" s="115">
        <v>0</v>
      </c>
      <c r="H127" s="115">
        <v>0</v>
      </c>
      <c r="I127" s="115">
        <v>0</v>
      </c>
      <c r="J127" s="115">
        <f t="shared" si="14"/>
        <v>0</v>
      </c>
      <c r="K127" s="115">
        <v>0</v>
      </c>
      <c r="L127" s="115">
        <v>0</v>
      </c>
      <c r="M127" s="115">
        <v>0</v>
      </c>
      <c r="N127" s="115">
        <f t="shared" si="15"/>
        <v>0</v>
      </c>
      <c r="O127" s="115">
        <v>0</v>
      </c>
      <c r="P127" s="115">
        <v>0</v>
      </c>
      <c r="Q127" s="115">
        <v>0</v>
      </c>
      <c r="R127" s="115">
        <f t="shared" si="16"/>
        <v>0</v>
      </c>
    </row>
    <row r="128" spans="1:18" s="70" customFormat="1" ht="12.75" x14ac:dyDescent="0.2">
      <c r="A128" s="117">
        <v>75</v>
      </c>
      <c r="B128" s="117" t="s">
        <v>197</v>
      </c>
      <c r="C128" s="118">
        <v>0</v>
      </c>
      <c r="D128" s="118">
        <v>206275</v>
      </c>
      <c r="E128" s="118">
        <v>0</v>
      </c>
      <c r="F128" s="118">
        <f t="shared" si="13"/>
        <v>206275</v>
      </c>
      <c r="G128" s="118">
        <v>185000</v>
      </c>
      <c r="H128" s="118">
        <v>0</v>
      </c>
      <c r="I128" s="118">
        <v>0</v>
      </c>
      <c r="J128" s="118">
        <f t="shared" si="14"/>
        <v>185000</v>
      </c>
      <c r="K128" s="118">
        <v>21275</v>
      </c>
      <c r="L128" s="118">
        <v>0</v>
      </c>
      <c r="M128" s="118">
        <v>0</v>
      </c>
      <c r="N128" s="118">
        <f t="shared" si="15"/>
        <v>21275</v>
      </c>
      <c r="O128" s="118">
        <v>0</v>
      </c>
      <c r="P128" s="118">
        <v>0</v>
      </c>
      <c r="Q128" s="118">
        <v>0</v>
      </c>
      <c r="R128" s="118">
        <f t="shared" si="16"/>
        <v>206275</v>
      </c>
    </row>
    <row r="129" spans="1:18" s="70" customFormat="1" ht="12.75" x14ac:dyDescent="0.2">
      <c r="A129" s="114">
        <v>76</v>
      </c>
      <c r="B129" s="114" t="s">
        <v>70</v>
      </c>
      <c r="C129" s="115">
        <v>220352</v>
      </c>
      <c r="D129" s="115">
        <v>0</v>
      </c>
      <c r="E129" s="115">
        <v>0</v>
      </c>
      <c r="F129" s="115">
        <f t="shared" si="13"/>
        <v>220352</v>
      </c>
      <c r="G129" s="115">
        <v>884558</v>
      </c>
      <c r="H129" s="115">
        <v>0</v>
      </c>
      <c r="I129" s="115">
        <v>521010</v>
      </c>
      <c r="J129" s="115">
        <f t="shared" si="14"/>
        <v>1405568</v>
      </c>
      <c r="K129" s="115">
        <v>448162</v>
      </c>
      <c r="L129" s="115">
        <v>0</v>
      </c>
      <c r="M129" s="115">
        <v>99726</v>
      </c>
      <c r="N129" s="115">
        <f t="shared" si="15"/>
        <v>547888</v>
      </c>
      <c r="O129" s="115">
        <v>0</v>
      </c>
      <c r="P129" s="115">
        <v>0</v>
      </c>
      <c r="Q129" s="115">
        <v>8985</v>
      </c>
      <c r="R129" s="115">
        <f t="shared" si="16"/>
        <v>1962441</v>
      </c>
    </row>
    <row r="130" spans="1:18" s="70" customFormat="1" ht="12.75" x14ac:dyDescent="0.2">
      <c r="A130" s="117">
        <v>77</v>
      </c>
      <c r="B130" s="117" t="s">
        <v>72</v>
      </c>
      <c r="C130" s="118">
        <v>355559</v>
      </c>
      <c r="D130" s="118">
        <v>18563676</v>
      </c>
      <c r="E130" s="118">
        <v>124663</v>
      </c>
      <c r="F130" s="118">
        <f t="shared" si="13"/>
        <v>19043898</v>
      </c>
      <c r="G130" s="118">
        <v>14010217</v>
      </c>
      <c r="H130" s="118">
        <v>0</v>
      </c>
      <c r="I130" s="118">
        <v>5158470</v>
      </c>
      <c r="J130" s="118">
        <f t="shared" si="14"/>
        <v>19168687</v>
      </c>
      <c r="K130" s="118">
        <v>3750201</v>
      </c>
      <c r="L130" s="118">
        <v>0</v>
      </c>
      <c r="M130" s="118">
        <v>3013308</v>
      </c>
      <c r="N130" s="118">
        <f t="shared" si="15"/>
        <v>6763509</v>
      </c>
      <c r="O130" s="118">
        <v>0</v>
      </c>
      <c r="P130" s="118">
        <v>350956</v>
      </c>
      <c r="Q130" s="118">
        <v>174818</v>
      </c>
      <c r="R130" s="118">
        <f t="shared" si="16"/>
        <v>26457970</v>
      </c>
    </row>
    <row r="131" spans="1:18" s="70" customFormat="1" ht="12.75" x14ac:dyDescent="0.2">
      <c r="A131" s="114">
        <v>78</v>
      </c>
      <c r="B131" s="114" t="s">
        <v>201</v>
      </c>
      <c r="C131" s="115">
        <v>0</v>
      </c>
      <c r="D131" s="115">
        <v>4872961</v>
      </c>
      <c r="E131" s="115">
        <v>0</v>
      </c>
      <c r="F131" s="115">
        <f t="shared" si="13"/>
        <v>4872961</v>
      </c>
      <c r="G131" s="115">
        <v>2651697</v>
      </c>
      <c r="H131" s="115">
        <v>0</v>
      </c>
      <c r="I131" s="115">
        <v>708765</v>
      </c>
      <c r="J131" s="115">
        <f t="shared" si="14"/>
        <v>3360462</v>
      </c>
      <c r="K131" s="115">
        <v>934288</v>
      </c>
      <c r="L131" s="115">
        <v>0</v>
      </c>
      <c r="M131" s="115">
        <v>578211</v>
      </c>
      <c r="N131" s="115">
        <f t="shared" si="15"/>
        <v>1512499</v>
      </c>
      <c r="O131" s="115">
        <v>0</v>
      </c>
      <c r="P131" s="115">
        <v>0</v>
      </c>
      <c r="Q131" s="115">
        <v>0</v>
      </c>
      <c r="R131" s="115">
        <f t="shared" si="16"/>
        <v>4872961</v>
      </c>
    </row>
    <row r="132" spans="1:18" s="70" customFormat="1" ht="12.75" x14ac:dyDescent="0.2">
      <c r="A132" s="117">
        <v>79</v>
      </c>
      <c r="B132" s="117" t="s">
        <v>203</v>
      </c>
      <c r="C132" s="118">
        <v>0</v>
      </c>
      <c r="D132" s="118">
        <v>12362664</v>
      </c>
      <c r="E132" s="118">
        <v>0</v>
      </c>
      <c r="F132" s="118">
        <f t="shared" si="13"/>
        <v>12362664</v>
      </c>
      <c r="G132" s="118">
        <v>7920825</v>
      </c>
      <c r="H132" s="118">
        <v>0</v>
      </c>
      <c r="I132" s="118">
        <v>2228237</v>
      </c>
      <c r="J132" s="118">
        <f t="shared" si="14"/>
        <v>10149062</v>
      </c>
      <c r="K132" s="118">
        <v>3214413</v>
      </c>
      <c r="L132" s="118">
        <v>0</v>
      </c>
      <c r="M132" s="118">
        <v>427048</v>
      </c>
      <c r="N132" s="118">
        <f t="shared" si="15"/>
        <v>3641461</v>
      </c>
      <c r="O132" s="118">
        <v>0</v>
      </c>
      <c r="P132" s="118">
        <v>0</v>
      </c>
      <c r="Q132" s="118">
        <v>7370</v>
      </c>
      <c r="R132" s="118">
        <f t="shared" si="16"/>
        <v>13797893</v>
      </c>
    </row>
    <row r="133" spans="1:18" s="70" customFormat="1" ht="12.75" x14ac:dyDescent="0.2">
      <c r="A133" s="114">
        <v>80</v>
      </c>
      <c r="B133" s="114" t="s">
        <v>205</v>
      </c>
      <c r="C133" s="115">
        <v>0</v>
      </c>
      <c r="D133" s="115">
        <v>3026762</v>
      </c>
      <c r="E133" s="115">
        <v>0</v>
      </c>
      <c r="F133" s="115">
        <f t="shared" si="13"/>
        <v>3026762</v>
      </c>
      <c r="G133" s="115">
        <v>1061449</v>
      </c>
      <c r="H133" s="115">
        <v>0</v>
      </c>
      <c r="I133" s="115">
        <v>1266246</v>
      </c>
      <c r="J133" s="115">
        <f t="shared" si="14"/>
        <v>2327695</v>
      </c>
      <c r="K133" s="115">
        <v>325780</v>
      </c>
      <c r="L133" s="115">
        <v>0</v>
      </c>
      <c r="M133" s="115">
        <v>373287</v>
      </c>
      <c r="N133" s="115">
        <f t="shared" si="15"/>
        <v>699067</v>
      </c>
      <c r="O133" s="115">
        <v>0</v>
      </c>
      <c r="P133" s="115">
        <v>0</v>
      </c>
      <c r="Q133" s="115">
        <v>0</v>
      </c>
      <c r="R133" s="115">
        <f t="shared" si="16"/>
        <v>3026762</v>
      </c>
    </row>
    <row r="134" spans="1:18" s="70" customFormat="1" ht="12.75" x14ac:dyDescent="0.2">
      <c r="A134" s="117">
        <v>81</v>
      </c>
      <c r="B134" s="117" t="s">
        <v>207</v>
      </c>
      <c r="C134" s="118">
        <v>0</v>
      </c>
      <c r="D134" s="118">
        <v>0</v>
      </c>
      <c r="E134" s="118">
        <v>0</v>
      </c>
      <c r="F134" s="118">
        <f t="shared" si="13"/>
        <v>0</v>
      </c>
      <c r="G134" s="118">
        <v>0</v>
      </c>
      <c r="H134" s="118">
        <v>0</v>
      </c>
      <c r="I134" s="118">
        <v>0</v>
      </c>
      <c r="J134" s="118">
        <f t="shared" si="14"/>
        <v>0</v>
      </c>
      <c r="K134" s="118">
        <v>0</v>
      </c>
      <c r="L134" s="118">
        <v>0</v>
      </c>
      <c r="M134" s="118">
        <v>0</v>
      </c>
      <c r="N134" s="118">
        <f t="shared" si="15"/>
        <v>0</v>
      </c>
      <c r="O134" s="118">
        <v>0</v>
      </c>
      <c r="P134" s="118">
        <v>0</v>
      </c>
      <c r="Q134" s="118">
        <v>0</v>
      </c>
      <c r="R134" s="118">
        <f t="shared" si="16"/>
        <v>0</v>
      </c>
    </row>
    <row r="135" spans="1:18" s="70" customFormat="1" ht="12.75" x14ac:dyDescent="0.2">
      <c r="A135" s="114">
        <v>82</v>
      </c>
      <c r="B135" s="114" t="s">
        <v>209</v>
      </c>
      <c r="C135" s="115">
        <v>570856</v>
      </c>
      <c r="D135" s="115">
        <v>7354410</v>
      </c>
      <c r="E135" s="115">
        <v>0</v>
      </c>
      <c r="F135" s="115">
        <f t="shared" si="13"/>
        <v>7925266</v>
      </c>
      <c r="G135" s="115">
        <v>3068618</v>
      </c>
      <c r="H135" s="115">
        <v>0</v>
      </c>
      <c r="I135" s="115">
        <v>2868084</v>
      </c>
      <c r="J135" s="115">
        <f t="shared" si="14"/>
        <v>5936702</v>
      </c>
      <c r="K135" s="115">
        <v>759973</v>
      </c>
      <c r="L135" s="115">
        <v>0</v>
      </c>
      <c r="M135" s="115">
        <v>1228542</v>
      </c>
      <c r="N135" s="115">
        <f t="shared" si="15"/>
        <v>1988515</v>
      </c>
      <c r="O135" s="115">
        <v>0</v>
      </c>
      <c r="P135" s="115">
        <v>0</v>
      </c>
      <c r="Q135" s="115">
        <v>0</v>
      </c>
      <c r="R135" s="115">
        <f t="shared" si="16"/>
        <v>7925217</v>
      </c>
    </row>
    <row r="136" spans="1:18" s="70" customFormat="1" ht="12.75" x14ac:dyDescent="0.2">
      <c r="A136" s="117">
        <v>83</v>
      </c>
      <c r="B136" s="117" t="s">
        <v>211</v>
      </c>
      <c r="C136" s="118">
        <v>459347</v>
      </c>
      <c r="D136" s="118">
        <v>4102726</v>
      </c>
      <c r="E136" s="118">
        <v>0</v>
      </c>
      <c r="F136" s="118">
        <f t="shared" si="13"/>
        <v>4562073</v>
      </c>
      <c r="G136" s="118">
        <v>681282</v>
      </c>
      <c r="H136" s="118">
        <v>0</v>
      </c>
      <c r="I136" s="118">
        <v>2061000</v>
      </c>
      <c r="J136" s="118">
        <f t="shared" si="14"/>
        <v>2742282</v>
      </c>
      <c r="K136" s="118">
        <v>489149</v>
      </c>
      <c r="L136" s="118">
        <v>0</v>
      </c>
      <c r="M136" s="118">
        <v>1162487</v>
      </c>
      <c r="N136" s="118">
        <f t="shared" si="15"/>
        <v>1651636</v>
      </c>
      <c r="O136" s="118">
        <v>0</v>
      </c>
      <c r="P136" s="118">
        <v>0</v>
      </c>
      <c r="Q136" s="118">
        <v>168155</v>
      </c>
      <c r="R136" s="118">
        <f t="shared" si="16"/>
        <v>4562073</v>
      </c>
    </row>
    <row r="137" spans="1:18" s="70" customFormat="1" ht="12.75" x14ac:dyDescent="0.2">
      <c r="A137" s="114">
        <v>84</v>
      </c>
      <c r="B137" s="114" t="s">
        <v>213</v>
      </c>
      <c r="C137" s="115">
        <v>2368961</v>
      </c>
      <c r="D137" s="115">
        <v>0</v>
      </c>
      <c r="E137" s="115">
        <v>0</v>
      </c>
      <c r="F137" s="115">
        <f t="shared" si="13"/>
        <v>2368961</v>
      </c>
      <c r="G137" s="115">
        <v>1301875</v>
      </c>
      <c r="H137" s="115">
        <v>0</v>
      </c>
      <c r="I137" s="115">
        <v>1402224</v>
      </c>
      <c r="J137" s="115">
        <f t="shared" si="14"/>
        <v>2704099</v>
      </c>
      <c r="K137" s="115">
        <v>1149368</v>
      </c>
      <c r="L137" s="115">
        <v>0</v>
      </c>
      <c r="M137" s="115">
        <v>1158518</v>
      </c>
      <c r="N137" s="115">
        <f t="shared" si="15"/>
        <v>2307886</v>
      </c>
      <c r="O137" s="115">
        <v>0</v>
      </c>
      <c r="P137" s="115">
        <v>0</v>
      </c>
      <c r="Q137" s="115">
        <v>0</v>
      </c>
      <c r="R137" s="115">
        <f t="shared" si="16"/>
        <v>5011985</v>
      </c>
    </row>
    <row r="138" spans="1:18" s="70" customFormat="1" ht="12.75" x14ac:dyDescent="0.2">
      <c r="A138" s="117">
        <v>85</v>
      </c>
      <c r="B138" s="117" t="s">
        <v>215</v>
      </c>
      <c r="C138" s="118">
        <v>0</v>
      </c>
      <c r="D138" s="118">
        <v>253801</v>
      </c>
      <c r="E138" s="118">
        <v>0</v>
      </c>
      <c r="F138" s="118">
        <f t="shared" si="13"/>
        <v>253801</v>
      </c>
      <c r="G138" s="118">
        <v>29382319</v>
      </c>
      <c r="H138" s="118">
        <v>3271606</v>
      </c>
      <c r="I138" s="118">
        <v>2161794</v>
      </c>
      <c r="J138" s="118">
        <f t="shared" si="14"/>
        <v>34815719</v>
      </c>
      <c r="K138" s="118">
        <v>6853965</v>
      </c>
      <c r="L138" s="118">
        <v>1614105</v>
      </c>
      <c r="M138" s="118">
        <v>2418724</v>
      </c>
      <c r="N138" s="118">
        <f t="shared" si="15"/>
        <v>10886794</v>
      </c>
      <c r="O138" s="118">
        <v>0</v>
      </c>
      <c r="P138" s="118">
        <v>0</v>
      </c>
      <c r="Q138" s="118">
        <v>253801</v>
      </c>
      <c r="R138" s="118">
        <f t="shared" si="16"/>
        <v>45956314</v>
      </c>
    </row>
    <row r="139" spans="1:18" s="70" customFormat="1" ht="12.75" x14ac:dyDescent="0.2">
      <c r="A139" s="114">
        <v>86</v>
      </c>
      <c r="B139" s="114" t="s">
        <v>217</v>
      </c>
      <c r="C139" s="115">
        <v>0</v>
      </c>
      <c r="D139" s="115">
        <v>0</v>
      </c>
      <c r="E139" s="115">
        <v>0</v>
      </c>
      <c r="F139" s="115">
        <f t="shared" si="13"/>
        <v>0</v>
      </c>
      <c r="G139" s="115">
        <v>21297753</v>
      </c>
      <c r="H139" s="115">
        <v>0</v>
      </c>
      <c r="I139" s="115">
        <v>9972776</v>
      </c>
      <c r="J139" s="115">
        <f t="shared" si="14"/>
        <v>31270529</v>
      </c>
      <c r="K139" s="115">
        <v>10704098</v>
      </c>
      <c r="L139" s="115">
        <v>0</v>
      </c>
      <c r="M139" s="115">
        <v>3998044</v>
      </c>
      <c r="N139" s="115">
        <f t="shared" si="15"/>
        <v>14702142</v>
      </c>
      <c r="O139" s="115">
        <v>0</v>
      </c>
      <c r="P139" s="115">
        <v>0</v>
      </c>
      <c r="Q139" s="115">
        <v>0</v>
      </c>
      <c r="R139" s="115">
        <f t="shared" si="16"/>
        <v>45972671</v>
      </c>
    </row>
    <row r="140" spans="1:18" s="70" customFormat="1" ht="12.75" x14ac:dyDescent="0.2">
      <c r="A140" s="117">
        <v>87</v>
      </c>
      <c r="B140" s="117" t="s">
        <v>219</v>
      </c>
      <c r="C140" s="118">
        <v>0</v>
      </c>
      <c r="D140" s="118">
        <v>0</v>
      </c>
      <c r="E140" s="118">
        <v>0</v>
      </c>
      <c r="F140" s="118">
        <f t="shared" si="13"/>
        <v>0</v>
      </c>
      <c r="G140" s="118">
        <v>170000</v>
      </c>
      <c r="H140" s="118">
        <v>0</v>
      </c>
      <c r="I140" s="118">
        <v>1395000</v>
      </c>
      <c r="J140" s="118">
        <f t="shared" si="14"/>
        <v>1565000</v>
      </c>
      <c r="K140" s="118">
        <v>68435</v>
      </c>
      <c r="L140" s="118">
        <v>0</v>
      </c>
      <c r="M140" s="118">
        <v>652070</v>
      </c>
      <c r="N140" s="118">
        <f t="shared" si="15"/>
        <v>720505</v>
      </c>
      <c r="O140" s="118">
        <v>0</v>
      </c>
      <c r="P140" s="118">
        <v>0</v>
      </c>
      <c r="Q140" s="118">
        <v>0</v>
      </c>
      <c r="R140" s="118">
        <f t="shared" si="16"/>
        <v>2285505</v>
      </c>
    </row>
    <row r="141" spans="1:18" s="70" customFormat="1" ht="12.75" x14ac:dyDescent="0.2">
      <c r="A141" s="114">
        <v>88</v>
      </c>
      <c r="B141" s="114" t="s">
        <v>221</v>
      </c>
      <c r="C141" s="115">
        <v>0</v>
      </c>
      <c r="D141" s="115">
        <v>0</v>
      </c>
      <c r="E141" s="115">
        <v>0</v>
      </c>
      <c r="F141" s="115">
        <f t="shared" si="13"/>
        <v>0</v>
      </c>
      <c r="G141" s="115">
        <v>3044428</v>
      </c>
      <c r="H141" s="115">
        <v>0</v>
      </c>
      <c r="I141" s="115">
        <v>263501</v>
      </c>
      <c r="J141" s="115">
        <f t="shared" si="14"/>
        <v>3307929</v>
      </c>
      <c r="K141" s="115">
        <v>290122</v>
      </c>
      <c r="L141" s="115">
        <v>0</v>
      </c>
      <c r="M141" s="115">
        <v>42522</v>
      </c>
      <c r="N141" s="115">
        <f t="shared" si="15"/>
        <v>332644</v>
      </c>
      <c r="O141" s="115">
        <v>0</v>
      </c>
      <c r="P141" s="115">
        <v>0</v>
      </c>
      <c r="Q141" s="115">
        <v>1625</v>
      </c>
      <c r="R141" s="115">
        <f t="shared" si="16"/>
        <v>3642198</v>
      </c>
    </row>
    <row r="142" spans="1:18" s="70" customFormat="1" ht="12.75" x14ac:dyDescent="0.2">
      <c r="A142" s="117">
        <v>89</v>
      </c>
      <c r="B142" s="117" t="s">
        <v>223</v>
      </c>
      <c r="C142" s="118">
        <v>521173</v>
      </c>
      <c r="D142" s="118">
        <v>2401226</v>
      </c>
      <c r="E142" s="118">
        <v>0</v>
      </c>
      <c r="F142" s="118">
        <f t="shared" si="13"/>
        <v>2922399</v>
      </c>
      <c r="G142" s="118">
        <v>544281</v>
      </c>
      <c r="H142" s="118">
        <v>0</v>
      </c>
      <c r="I142" s="118">
        <v>1857185</v>
      </c>
      <c r="J142" s="118">
        <f t="shared" si="14"/>
        <v>2401466</v>
      </c>
      <c r="K142" s="118">
        <v>14350</v>
      </c>
      <c r="L142" s="118">
        <v>0</v>
      </c>
      <c r="M142" s="118">
        <v>506583</v>
      </c>
      <c r="N142" s="118">
        <f t="shared" si="15"/>
        <v>520933</v>
      </c>
      <c r="O142" s="118">
        <v>0</v>
      </c>
      <c r="P142" s="118">
        <v>0</v>
      </c>
      <c r="Q142" s="118">
        <v>0</v>
      </c>
      <c r="R142" s="118">
        <f t="shared" si="16"/>
        <v>2922399</v>
      </c>
    </row>
    <row r="143" spans="1:18" s="70" customFormat="1" ht="12.75" x14ac:dyDescent="0.2">
      <c r="A143" s="114">
        <v>90</v>
      </c>
      <c r="B143" s="114" t="s">
        <v>225</v>
      </c>
      <c r="C143" s="121">
        <v>0</v>
      </c>
      <c r="D143" s="121">
        <v>0</v>
      </c>
      <c r="E143" s="121">
        <v>0</v>
      </c>
      <c r="F143" s="121">
        <f t="shared" si="13"/>
        <v>0</v>
      </c>
      <c r="G143" s="121">
        <v>0</v>
      </c>
      <c r="H143" s="121">
        <v>0</v>
      </c>
      <c r="I143" s="121">
        <v>0</v>
      </c>
      <c r="J143" s="121">
        <f t="shared" si="14"/>
        <v>0</v>
      </c>
      <c r="K143" s="121">
        <v>0</v>
      </c>
      <c r="L143" s="121">
        <v>0</v>
      </c>
      <c r="M143" s="121">
        <v>0</v>
      </c>
      <c r="N143" s="121">
        <f t="shared" si="15"/>
        <v>0</v>
      </c>
      <c r="O143" s="121">
        <v>0</v>
      </c>
      <c r="P143" s="121">
        <v>0</v>
      </c>
      <c r="Q143" s="121">
        <v>0</v>
      </c>
      <c r="R143" s="121">
        <f t="shared" si="16"/>
        <v>0</v>
      </c>
    </row>
    <row r="144" spans="1:18" s="70" customFormat="1" ht="12.75" x14ac:dyDescent="0.2">
      <c r="A144" s="117">
        <v>91</v>
      </c>
      <c r="B144" s="117" t="s">
        <v>227</v>
      </c>
      <c r="C144" s="118">
        <v>407847</v>
      </c>
      <c r="D144" s="118">
        <v>3242118</v>
      </c>
      <c r="E144" s="118">
        <v>0</v>
      </c>
      <c r="F144" s="118">
        <f t="shared" si="13"/>
        <v>3649965</v>
      </c>
      <c r="G144" s="118">
        <v>959453</v>
      </c>
      <c r="H144" s="118">
        <v>0</v>
      </c>
      <c r="I144" s="118">
        <v>1168745</v>
      </c>
      <c r="J144" s="118">
        <f t="shared" si="14"/>
        <v>2128198</v>
      </c>
      <c r="K144" s="118">
        <v>518475</v>
      </c>
      <c r="L144" s="118">
        <v>0</v>
      </c>
      <c r="M144" s="118">
        <v>1003292</v>
      </c>
      <c r="N144" s="118">
        <f t="shared" si="15"/>
        <v>1521767</v>
      </c>
      <c r="O144" s="118">
        <v>0</v>
      </c>
      <c r="P144" s="118">
        <v>0</v>
      </c>
      <c r="Q144" s="118">
        <v>0</v>
      </c>
      <c r="R144" s="118">
        <f t="shared" si="16"/>
        <v>3649965</v>
      </c>
    </row>
    <row r="145" spans="1:18" s="70" customFormat="1" ht="12.75" x14ac:dyDescent="0.2">
      <c r="A145" s="114">
        <v>92</v>
      </c>
      <c r="B145" s="114" t="s">
        <v>229</v>
      </c>
      <c r="C145" s="115">
        <v>0</v>
      </c>
      <c r="D145" s="115">
        <v>0</v>
      </c>
      <c r="E145" s="115">
        <v>0</v>
      </c>
      <c r="F145" s="115">
        <f t="shared" si="13"/>
        <v>0</v>
      </c>
      <c r="G145" s="115">
        <v>0</v>
      </c>
      <c r="H145" s="115">
        <v>0</v>
      </c>
      <c r="I145" s="115">
        <v>0</v>
      </c>
      <c r="J145" s="115">
        <f t="shared" si="14"/>
        <v>0</v>
      </c>
      <c r="K145" s="115">
        <v>0</v>
      </c>
      <c r="L145" s="115">
        <v>0</v>
      </c>
      <c r="M145" s="115">
        <v>0</v>
      </c>
      <c r="N145" s="115">
        <f t="shared" si="15"/>
        <v>0</v>
      </c>
      <c r="O145" s="115">
        <v>0</v>
      </c>
      <c r="P145" s="115">
        <v>0</v>
      </c>
      <c r="Q145" s="115">
        <v>0</v>
      </c>
      <c r="R145" s="115">
        <f t="shared" si="16"/>
        <v>0</v>
      </c>
    </row>
    <row r="146" spans="1:18" s="70" customFormat="1" ht="12.75" x14ac:dyDescent="0.2">
      <c r="A146" s="117">
        <v>93</v>
      </c>
      <c r="B146" s="117" t="s">
        <v>231</v>
      </c>
      <c r="C146" s="118">
        <v>3239451</v>
      </c>
      <c r="D146" s="118">
        <v>4563575</v>
      </c>
      <c r="E146" s="118">
        <v>0</v>
      </c>
      <c r="F146" s="118">
        <f t="shared" si="13"/>
        <v>7803026</v>
      </c>
      <c r="G146" s="118">
        <v>2707446</v>
      </c>
      <c r="H146" s="118">
        <v>0</v>
      </c>
      <c r="I146" s="118">
        <v>1179634</v>
      </c>
      <c r="J146" s="118">
        <f t="shared" si="14"/>
        <v>3887080</v>
      </c>
      <c r="K146" s="118">
        <v>2522498</v>
      </c>
      <c r="L146" s="118">
        <v>0</v>
      </c>
      <c r="M146" s="118">
        <v>46226</v>
      </c>
      <c r="N146" s="118">
        <f t="shared" si="15"/>
        <v>2568724</v>
      </c>
      <c r="O146" s="118">
        <v>0</v>
      </c>
      <c r="P146" s="118">
        <v>1347222</v>
      </c>
      <c r="Q146" s="118">
        <v>0</v>
      </c>
      <c r="R146" s="118">
        <f t="shared" si="16"/>
        <v>7803026</v>
      </c>
    </row>
    <row r="147" spans="1:18" s="70" customFormat="1" ht="12.75" x14ac:dyDescent="0.2">
      <c r="A147" s="114">
        <v>94</v>
      </c>
      <c r="B147" s="114" t="s">
        <v>233</v>
      </c>
      <c r="C147" s="115">
        <v>0</v>
      </c>
      <c r="D147" s="115">
        <v>5189549</v>
      </c>
      <c r="E147" s="115">
        <v>0</v>
      </c>
      <c r="F147" s="115">
        <f t="shared" si="13"/>
        <v>5189549</v>
      </c>
      <c r="G147" s="115">
        <v>13002</v>
      </c>
      <c r="H147" s="115">
        <v>0</v>
      </c>
      <c r="I147" s="115">
        <v>3938370</v>
      </c>
      <c r="J147" s="115">
        <f t="shared" si="14"/>
        <v>3951372</v>
      </c>
      <c r="K147" s="115">
        <v>20</v>
      </c>
      <c r="L147" s="115">
        <v>0</v>
      </c>
      <c r="M147" s="115">
        <v>1238157</v>
      </c>
      <c r="N147" s="115">
        <f t="shared" si="15"/>
        <v>1238177</v>
      </c>
      <c r="O147" s="115">
        <v>0</v>
      </c>
      <c r="P147" s="115">
        <v>0</v>
      </c>
      <c r="Q147" s="115">
        <v>0</v>
      </c>
      <c r="R147" s="115">
        <f t="shared" si="16"/>
        <v>5189549</v>
      </c>
    </row>
    <row r="148" spans="1:18" s="70" customFormat="1" ht="12.75" x14ac:dyDescent="0.2">
      <c r="A148" s="117">
        <v>95</v>
      </c>
      <c r="B148" s="117" t="s">
        <v>235</v>
      </c>
      <c r="C148" s="122">
        <v>268603</v>
      </c>
      <c r="D148" s="122">
        <v>13668159</v>
      </c>
      <c r="E148" s="122">
        <v>0</v>
      </c>
      <c r="F148" s="122">
        <f t="shared" si="13"/>
        <v>13936762</v>
      </c>
      <c r="G148" s="122">
        <v>6393770</v>
      </c>
      <c r="H148" s="122">
        <v>0</v>
      </c>
      <c r="I148" s="122">
        <v>3937413</v>
      </c>
      <c r="J148" s="122">
        <f t="shared" si="14"/>
        <v>10331183</v>
      </c>
      <c r="K148" s="122">
        <v>2758896</v>
      </c>
      <c r="L148" s="122">
        <v>0</v>
      </c>
      <c r="M148" s="122">
        <v>2415075</v>
      </c>
      <c r="N148" s="122">
        <f t="shared" si="15"/>
        <v>5173971</v>
      </c>
      <c r="O148" s="122">
        <v>0</v>
      </c>
      <c r="P148" s="122">
        <v>0</v>
      </c>
      <c r="Q148" s="122">
        <v>63474</v>
      </c>
      <c r="R148" s="122">
        <f t="shared" si="16"/>
        <v>15568628</v>
      </c>
    </row>
    <row r="149" spans="1:18" s="70" customFormat="1" ht="13.5" thickBot="1" x14ac:dyDescent="0.25">
      <c r="A149" s="146">
        <f>A148</f>
        <v>95</v>
      </c>
      <c r="B149" s="135" t="s">
        <v>255</v>
      </c>
      <c r="C149" s="127">
        <f t="shared" ref="C149:R149" si="17">SUM(C54:C148)</f>
        <v>110380621</v>
      </c>
      <c r="D149" s="127">
        <f t="shared" si="17"/>
        <v>1419250780</v>
      </c>
      <c r="E149" s="127">
        <f t="shared" si="17"/>
        <v>129153</v>
      </c>
      <c r="F149" s="127">
        <f t="shared" si="17"/>
        <v>1529760554</v>
      </c>
      <c r="G149" s="127">
        <f t="shared" si="17"/>
        <v>799268265</v>
      </c>
      <c r="H149" s="127">
        <f t="shared" si="17"/>
        <v>75046136</v>
      </c>
      <c r="I149" s="127">
        <f t="shared" si="17"/>
        <v>463153343</v>
      </c>
      <c r="J149" s="127">
        <f t="shared" si="17"/>
        <v>1337467744</v>
      </c>
      <c r="K149" s="127">
        <f t="shared" si="17"/>
        <v>290935188</v>
      </c>
      <c r="L149" s="127">
        <f t="shared" si="17"/>
        <v>27428388</v>
      </c>
      <c r="M149" s="127">
        <f t="shared" si="17"/>
        <v>190597390</v>
      </c>
      <c r="N149" s="127">
        <f t="shared" si="17"/>
        <v>508960966</v>
      </c>
      <c r="O149" s="127">
        <f t="shared" si="17"/>
        <v>194376</v>
      </c>
      <c r="P149" s="127">
        <f t="shared" si="17"/>
        <v>3130212</v>
      </c>
      <c r="Q149" s="127">
        <f t="shared" si="17"/>
        <v>11531724</v>
      </c>
      <c r="R149" s="147">
        <f t="shared" si="17"/>
        <v>1861285022</v>
      </c>
    </row>
    <row r="150" spans="1:18" s="70" customFormat="1" ht="12" customHeight="1" x14ac:dyDescent="0.2"/>
    <row r="151" spans="1:18" s="70" customFormat="1" ht="12.75" x14ac:dyDescent="0.2"/>
    <row r="152" spans="1:18" s="349" customFormat="1" ht="15.75" x14ac:dyDescent="0.2">
      <c r="A152" s="319" t="str">
        <f>$A$1</f>
        <v>COMPARATIVE REPORT</v>
      </c>
      <c r="B152" s="319"/>
      <c r="C152" s="319"/>
      <c r="D152" s="319"/>
      <c r="E152" s="319"/>
      <c r="F152" s="319"/>
      <c r="G152" s="319"/>
      <c r="H152" s="319"/>
      <c r="I152" s="319"/>
      <c r="J152" s="319"/>
      <c r="K152" s="319"/>
      <c r="L152" s="319"/>
      <c r="M152" s="319"/>
      <c r="N152" s="319"/>
      <c r="O152" s="319"/>
      <c r="P152" s="319"/>
      <c r="Q152" s="319"/>
      <c r="R152" s="319"/>
    </row>
    <row r="153" spans="1:18" s="349" customFormat="1" ht="15.75" x14ac:dyDescent="0.2">
      <c r="A153" s="321" t="str">
        <f>$A$2</f>
        <v xml:space="preserve">EXHIBIT E: DEBT SERVICE FOR GENERAL GOVERNMENT </v>
      </c>
      <c r="B153" s="321"/>
      <c r="C153" s="321"/>
      <c r="D153" s="321"/>
      <c r="E153" s="321"/>
      <c r="F153" s="321"/>
      <c r="G153" s="321"/>
      <c r="H153" s="321"/>
      <c r="I153" s="321"/>
      <c r="J153" s="321"/>
      <c r="K153" s="321"/>
      <c r="L153" s="321"/>
      <c r="M153" s="321"/>
      <c r="N153" s="321"/>
      <c r="O153" s="321"/>
      <c r="P153" s="321"/>
      <c r="Q153" s="321"/>
      <c r="R153" s="321"/>
    </row>
    <row r="154" spans="1:18" s="349" customFormat="1" ht="15.75" x14ac:dyDescent="0.2">
      <c r="A154" s="321" t="str">
        <f>$A$3</f>
        <v>FOR THE YEAR ENDED JUNE 30, 2023</v>
      </c>
      <c r="B154" s="321"/>
      <c r="C154" s="321"/>
      <c r="D154" s="321"/>
      <c r="E154" s="321"/>
      <c r="F154" s="321"/>
      <c r="G154" s="321"/>
      <c r="H154" s="321"/>
      <c r="I154" s="321"/>
      <c r="J154" s="321"/>
      <c r="K154" s="321"/>
      <c r="L154" s="321"/>
      <c r="M154" s="321"/>
      <c r="N154" s="321"/>
      <c r="O154" s="321"/>
      <c r="P154" s="321"/>
      <c r="Q154" s="321"/>
      <c r="R154" s="321"/>
    </row>
    <row r="155" spans="1:18" s="70" customFormat="1" ht="13.5" thickBot="1" x14ac:dyDescent="0.25"/>
    <row r="156" spans="1:18" s="70" customFormat="1" ht="15" x14ac:dyDescent="0.25">
      <c r="A156" s="88"/>
      <c r="B156" s="88"/>
      <c r="C156" s="430" t="s">
        <v>314</v>
      </c>
      <c r="D156" s="431"/>
      <c r="E156" s="432"/>
      <c r="F156" s="88"/>
      <c r="G156" s="430" t="s">
        <v>330</v>
      </c>
      <c r="H156" s="431"/>
      <c r="I156" s="431"/>
      <c r="J156" s="431"/>
      <c r="K156" s="431"/>
      <c r="L156" s="431"/>
      <c r="M156" s="431"/>
      <c r="N156" s="431"/>
      <c r="O156" s="431"/>
      <c r="P156" s="431"/>
      <c r="Q156" s="432"/>
      <c r="R156" s="93"/>
    </row>
    <row r="157" spans="1:18" s="70" customFormat="1" ht="78" customHeight="1" x14ac:dyDescent="0.25">
      <c r="A157" s="140" t="s">
        <v>1</v>
      </c>
      <c r="B157" s="360" t="s">
        <v>261</v>
      </c>
      <c r="C157" s="140" t="s">
        <v>315</v>
      </c>
      <c r="D157" s="140" t="s">
        <v>316</v>
      </c>
      <c r="E157" s="140" t="s">
        <v>317</v>
      </c>
      <c r="F157" s="140" t="s">
        <v>318</v>
      </c>
      <c r="G157" s="140" t="s">
        <v>324</v>
      </c>
      <c r="H157" s="140" t="s">
        <v>323</v>
      </c>
      <c r="I157" s="140" t="s">
        <v>325</v>
      </c>
      <c r="J157" s="140" t="s">
        <v>326</v>
      </c>
      <c r="K157" s="140" t="s">
        <v>328</v>
      </c>
      <c r="L157" s="140" t="s">
        <v>327</v>
      </c>
      <c r="M157" s="140" t="s">
        <v>329</v>
      </c>
      <c r="N157" s="140" t="s">
        <v>331</v>
      </c>
      <c r="O157" s="140" t="s">
        <v>319</v>
      </c>
      <c r="P157" s="140" t="s">
        <v>320</v>
      </c>
      <c r="Q157" s="140" t="s">
        <v>321</v>
      </c>
      <c r="R157" s="140" t="s">
        <v>322</v>
      </c>
    </row>
    <row r="158" spans="1:18" s="70" customFormat="1" ht="12.75" x14ac:dyDescent="0.2">
      <c r="A158" s="117">
        <v>1</v>
      </c>
      <c r="B158" s="117" t="s">
        <v>262</v>
      </c>
      <c r="C158" s="137">
        <v>129259</v>
      </c>
      <c r="D158" s="137">
        <v>0</v>
      </c>
      <c r="E158" s="137">
        <v>0</v>
      </c>
      <c r="F158" s="137">
        <f t="shared" ref="F158:F194" si="18">SUM(C158:E158)</f>
        <v>129259</v>
      </c>
      <c r="G158" s="137">
        <v>0</v>
      </c>
      <c r="H158" s="137">
        <v>0</v>
      </c>
      <c r="I158" s="137">
        <v>1148680</v>
      </c>
      <c r="J158" s="137">
        <f t="shared" ref="J158:J183" si="19">SUM(G158:I158)</f>
        <v>1148680</v>
      </c>
      <c r="K158" s="137">
        <v>0</v>
      </c>
      <c r="L158" s="137">
        <v>0</v>
      </c>
      <c r="M158" s="137">
        <v>465897</v>
      </c>
      <c r="N158" s="137">
        <f t="shared" ref="N158:N194" si="20">SUM(K158:M158)</f>
        <v>465897</v>
      </c>
      <c r="O158" s="137">
        <v>0</v>
      </c>
      <c r="P158" s="137">
        <v>0</v>
      </c>
      <c r="Q158" s="137">
        <v>0</v>
      </c>
      <c r="R158" s="137">
        <f t="shared" ref="R158:R194" si="21">(J158+N158+O158+P158+Q158)</f>
        <v>1614577</v>
      </c>
    </row>
    <row r="159" spans="1:18" s="70" customFormat="1" ht="12.75" x14ac:dyDescent="0.2">
      <c r="A159" s="114">
        <v>2</v>
      </c>
      <c r="B159" s="114" t="s">
        <v>263</v>
      </c>
      <c r="C159" s="115">
        <v>0</v>
      </c>
      <c r="D159" s="115">
        <v>0</v>
      </c>
      <c r="E159" s="115">
        <v>0</v>
      </c>
      <c r="F159" s="115">
        <f t="shared" si="18"/>
        <v>0</v>
      </c>
      <c r="G159" s="115">
        <v>0</v>
      </c>
      <c r="H159" s="115">
        <v>0</v>
      </c>
      <c r="I159" s="115">
        <v>450965</v>
      </c>
      <c r="J159" s="115">
        <f t="shared" si="19"/>
        <v>450965</v>
      </c>
      <c r="K159" s="115">
        <v>0</v>
      </c>
      <c r="L159" s="115">
        <v>0</v>
      </c>
      <c r="M159" s="115">
        <v>150094</v>
      </c>
      <c r="N159" s="115">
        <f t="shared" si="20"/>
        <v>150094</v>
      </c>
      <c r="O159" s="115">
        <v>0</v>
      </c>
      <c r="P159" s="115">
        <v>0</v>
      </c>
      <c r="Q159" s="115">
        <v>0</v>
      </c>
      <c r="R159" s="115">
        <f t="shared" si="21"/>
        <v>601059</v>
      </c>
    </row>
    <row r="160" spans="1:18" s="70" customFormat="1" ht="12.75" x14ac:dyDescent="0.2">
      <c r="A160" s="117">
        <v>3</v>
      </c>
      <c r="B160" s="117" t="s">
        <v>97</v>
      </c>
      <c r="C160" s="118">
        <v>555486</v>
      </c>
      <c r="D160" s="118">
        <v>0</v>
      </c>
      <c r="E160" s="118">
        <v>0</v>
      </c>
      <c r="F160" s="118">
        <f t="shared" si="18"/>
        <v>555486</v>
      </c>
      <c r="G160" s="118">
        <v>0</v>
      </c>
      <c r="H160" s="118">
        <v>0</v>
      </c>
      <c r="I160" s="118">
        <v>876789</v>
      </c>
      <c r="J160" s="118">
        <f t="shared" si="19"/>
        <v>876789</v>
      </c>
      <c r="K160" s="118">
        <v>0</v>
      </c>
      <c r="L160" s="118">
        <v>0</v>
      </c>
      <c r="M160" s="118">
        <v>95855</v>
      </c>
      <c r="N160" s="118">
        <f t="shared" si="20"/>
        <v>95855</v>
      </c>
      <c r="O160" s="118">
        <v>0</v>
      </c>
      <c r="P160" s="118">
        <v>0</v>
      </c>
      <c r="Q160" s="118">
        <v>0</v>
      </c>
      <c r="R160" s="118">
        <f t="shared" si="21"/>
        <v>972644</v>
      </c>
    </row>
    <row r="161" spans="1:18" s="70" customFormat="1" ht="12.75" x14ac:dyDescent="0.2">
      <c r="A161" s="114">
        <v>4</v>
      </c>
      <c r="B161" s="114" t="s">
        <v>264</v>
      </c>
      <c r="C161" s="115">
        <v>0</v>
      </c>
      <c r="D161" s="115">
        <v>0</v>
      </c>
      <c r="E161" s="115">
        <v>0</v>
      </c>
      <c r="F161" s="115">
        <f t="shared" si="18"/>
        <v>0</v>
      </c>
      <c r="G161" s="115">
        <v>0</v>
      </c>
      <c r="H161" s="115">
        <v>0</v>
      </c>
      <c r="I161" s="115">
        <v>44507</v>
      </c>
      <c r="J161" s="115">
        <f t="shared" si="19"/>
        <v>44507</v>
      </c>
      <c r="K161" s="115">
        <v>0</v>
      </c>
      <c r="L161" s="115">
        <v>0</v>
      </c>
      <c r="M161" s="115">
        <v>76969</v>
      </c>
      <c r="N161" s="115">
        <f t="shared" si="20"/>
        <v>76969</v>
      </c>
      <c r="O161" s="115">
        <v>0</v>
      </c>
      <c r="P161" s="115">
        <v>0</v>
      </c>
      <c r="Q161" s="115">
        <v>0</v>
      </c>
      <c r="R161" s="115">
        <f t="shared" si="21"/>
        <v>121476</v>
      </c>
    </row>
    <row r="162" spans="1:18" s="70" customFormat="1" ht="12.75" x14ac:dyDescent="0.2">
      <c r="A162" s="117">
        <v>5</v>
      </c>
      <c r="B162" s="117" t="s">
        <v>265</v>
      </c>
      <c r="C162" s="118">
        <v>0</v>
      </c>
      <c r="D162" s="118">
        <v>0</v>
      </c>
      <c r="E162" s="118">
        <v>0</v>
      </c>
      <c r="F162" s="118">
        <f t="shared" si="18"/>
        <v>0</v>
      </c>
      <c r="G162" s="118">
        <v>0</v>
      </c>
      <c r="H162" s="118">
        <v>0</v>
      </c>
      <c r="I162" s="118">
        <v>0</v>
      </c>
      <c r="J162" s="118">
        <f t="shared" si="19"/>
        <v>0</v>
      </c>
      <c r="K162" s="118">
        <v>0</v>
      </c>
      <c r="L162" s="118">
        <v>0</v>
      </c>
      <c r="M162" s="118">
        <v>0</v>
      </c>
      <c r="N162" s="118">
        <f t="shared" si="20"/>
        <v>0</v>
      </c>
      <c r="O162" s="118">
        <v>0</v>
      </c>
      <c r="P162" s="118">
        <v>0</v>
      </c>
      <c r="Q162" s="118">
        <v>0</v>
      </c>
      <c r="R162" s="118">
        <f t="shared" si="21"/>
        <v>0</v>
      </c>
    </row>
    <row r="163" spans="1:18" s="70" customFormat="1" ht="12.75" x14ac:dyDescent="0.2">
      <c r="A163" s="114">
        <v>6</v>
      </c>
      <c r="B163" s="114" t="s">
        <v>266</v>
      </c>
      <c r="C163" s="115">
        <v>0</v>
      </c>
      <c r="D163" s="115">
        <v>3572937</v>
      </c>
      <c r="E163" s="115">
        <v>0</v>
      </c>
      <c r="F163" s="115">
        <f t="shared" si="18"/>
        <v>3572937</v>
      </c>
      <c r="G163" s="115">
        <v>0</v>
      </c>
      <c r="H163" s="115">
        <v>0</v>
      </c>
      <c r="I163" s="115">
        <v>2176806</v>
      </c>
      <c r="J163" s="115">
        <f t="shared" si="19"/>
        <v>2176806</v>
      </c>
      <c r="K163" s="115">
        <v>0</v>
      </c>
      <c r="L163" s="115">
        <v>0</v>
      </c>
      <c r="M163" s="115">
        <v>1396131</v>
      </c>
      <c r="N163" s="115">
        <f t="shared" si="20"/>
        <v>1396131</v>
      </c>
      <c r="O163" s="115">
        <v>0</v>
      </c>
      <c r="P163" s="115">
        <v>0</v>
      </c>
      <c r="Q163" s="115">
        <v>0</v>
      </c>
      <c r="R163" s="115">
        <f t="shared" si="21"/>
        <v>3572937</v>
      </c>
    </row>
    <row r="164" spans="1:18" s="70" customFormat="1" ht="12.75" x14ac:dyDescent="0.2">
      <c r="A164" s="117">
        <v>7</v>
      </c>
      <c r="B164" s="117" t="s">
        <v>267</v>
      </c>
      <c r="C164" s="118">
        <v>0</v>
      </c>
      <c r="D164" s="118">
        <v>0</v>
      </c>
      <c r="E164" s="118">
        <v>0</v>
      </c>
      <c r="F164" s="118">
        <f t="shared" si="18"/>
        <v>0</v>
      </c>
      <c r="G164" s="118">
        <v>0</v>
      </c>
      <c r="H164" s="118">
        <v>27463</v>
      </c>
      <c r="I164" s="118">
        <v>610345</v>
      </c>
      <c r="J164" s="118">
        <f t="shared" si="19"/>
        <v>637808</v>
      </c>
      <c r="K164" s="118">
        <v>0</v>
      </c>
      <c r="L164" s="118">
        <v>9007</v>
      </c>
      <c r="M164" s="118">
        <v>135964</v>
      </c>
      <c r="N164" s="118">
        <f t="shared" si="20"/>
        <v>144971</v>
      </c>
      <c r="O164" s="118">
        <v>0</v>
      </c>
      <c r="P164" s="118">
        <v>0</v>
      </c>
      <c r="Q164" s="118">
        <v>0</v>
      </c>
      <c r="R164" s="118">
        <f t="shared" si="21"/>
        <v>782779</v>
      </c>
    </row>
    <row r="165" spans="1:18" s="70" customFormat="1" ht="12.75" x14ac:dyDescent="0.2">
      <c r="A165" s="114">
        <v>8</v>
      </c>
      <c r="B165" s="114" t="s">
        <v>268</v>
      </c>
      <c r="C165" s="115">
        <v>0</v>
      </c>
      <c r="D165" s="115">
        <v>382179</v>
      </c>
      <c r="E165" s="115">
        <v>0</v>
      </c>
      <c r="F165" s="115">
        <f t="shared" si="18"/>
        <v>382179</v>
      </c>
      <c r="G165" s="115">
        <v>0</v>
      </c>
      <c r="H165" s="115">
        <v>0</v>
      </c>
      <c r="I165" s="115">
        <v>288585</v>
      </c>
      <c r="J165" s="115">
        <f t="shared" si="19"/>
        <v>288585</v>
      </c>
      <c r="K165" s="115">
        <v>0</v>
      </c>
      <c r="L165" s="115">
        <v>0</v>
      </c>
      <c r="M165" s="115">
        <v>93594</v>
      </c>
      <c r="N165" s="115">
        <f t="shared" si="20"/>
        <v>93594</v>
      </c>
      <c r="O165" s="115">
        <v>0</v>
      </c>
      <c r="P165" s="115">
        <v>0</v>
      </c>
      <c r="Q165" s="115">
        <v>0</v>
      </c>
      <c r="R165" s="115">
        <f t="shared" si="21"/>
        <v>382179</v>
      </c>
    </row>
    <row r="166" spans="1:18" s="70" customFormat="1" ht="12.75" x14ac:dyDescent="0.2">
      <c r="A166" s="117">
        <v>9</v>
      </c>
      <c r="B166" s="117" t="s">
        <v>269</v>
      </c>
      <c r="C166" s="118">
        <v>0</v>
      </c>
      <c r="D166" s="118">
        <v>78689</v>
      </c>
      <c r="E166" s="118">
        <v>0</v>
      </c>
      <c r="F166" s="118">
        <f t="shared" si="18"/>
        <v>78689</v>
      </c>
      <c r="G166" s="118">
        <v>0</v>
      </c>
      <c r="H166" s="118">
        <v>0</v>
      </c>
      <c r="I166" s="118">
        <v>73673</v>
      </c>
      <c r="J166" s="118">
        <f t="shared" si="19"/>
        <v>73673</v>
      </c>
      <c r="K166" s="118">
        <v>0</v>
      </c>
      <c r="L166" s="118">
        <v>0</v>
      </c>
      <c r="M166" s="118">
        <v>5016</v>
      </c>
      <c r="N166" s="118">
        <f t="shared" si="20"/>
        <v>5016</v>
      </c>
      <c r="O166" s="118">
        <v>0</v>
      </c>
      <c r="P166" s="118">
        <v>0</v>
      </c>
      <c r="Q166" s="118">
        <v>0</v>
      </c>
      <c r="R166" s="118">
        <f t="shared" si="21"/>
        <v>78689</v>
      </c>
    </row>
    <row r="167" spans="1:18" s="70" customFormat="1" ht="12.75" x14ac:dyDescent="0.2">
      <c r="A167" s="114">
        <v>10</v>
      </c>
      <c r="B167" s="114" t="s">
        <v>270</v>
      </c>
      <c r="C167" s="115">
        <v>0</v>
      </c>
      <c r="D167" s="115">
        <v>1940430</v>
      </c>
      <c r="E167" s="115">
        <v>0</v>
      </c>
      <c r="F167" s="115">
        <f t="shared" si="18"/>
        <v>1940430</v>
      </c>
      <c r="G167" s="115">
        <v>0</v>
      </c>
      <c r="H167" s="115">
        <v>0</v>
      </c>
      <c r="I167" s="115">
        <v>1661632</v>
      </c>
      <c r="J167" s="115">
        <f t="shared" si="19"/>
        <v>1661632</v>
      </c>
      <c r="K167" s="115">
        <v>0</v>
      </c>
      <c r="L167" s="115">
        <v>0</v>
      </c>
      <c r="M167" s="115">
        <v>278798</v>
      </c>
      <c r="N167" s="115">
        <f t="shared" si="20"/>
        <v>278798</v>
      </c>
      <c r="O167" s="115">
        <v>0</v>
      </c>
      <c r="P167" s="115">
        <v>0</v>
      </c>
      <c r="Q167" s="115">
        <v>0</v>
      </c>
      <c r="R167" s="115">
        <f t="shared" si="21"/>
        <v>1940430</v>
      </c>
    </row>
    <row r="168" spans="1:18" s="70" customFormat="1" ht="12.75" x14ac:dyDescent="0.2">
      <c r="A168" s="117">
        <v>11</v>
      </c>
      <c r="B168" s="117" t="s">
        <v>271</v>
      </c>
      <c r="C168" s="118">
        <v>0</v>
      </c>
      <c r="D168" s="118">
        <v>0</v>
      </c>
      <c r="E168" s="118">
        <v>0</v>
      </c>
      <c r="F168" s="118">
        <f t="shared" si="18"/>
        <v>0</v>
      </c>
      <c r="G168" s="118">
        <v>0</v>
      </c>
      <c r="H168" s="118">
        <v>0</v>
      </c>
      <c r="I168" s="118">
        <v>0</v>
      </c>
      <c r="J168" s="118">
        <f t="shared" si="19"/>
        <v>0</v>
      </c>
      <c r="K168" s="118">
        <v>0</v>
      </c>
      <c r="L168" s="118">
        <v>0</v>
      </c>
      <c r="M168" s="118">
        <v>0</v>
      </c>
      <c r="N168" s="118">
        <f t="shared" si="20"/>
        <v>0</v>
      </c>
      <c r="O168" s="118">
        <v>0</v>
      </c>
      <c r="P168" s="118">
        <v>0</v>
      </c>
      <c r="Q168" s="118">
        <v>0</v>
      </c>
      <c r="R168" s="118">
        <f t="shared" si="21"/>
        <v>0</v>
      </c>
    </row>
    <row r="169" spans="1:18" s="70" customFormat="1" ht="12.75" x14ac:dyDescent="0.2">
      <c r="A169" s="114">
        <v>12</v>
      </c>
      <c r="B169" s="114" t="s">
        <v>272</v>
      </c>
      <c r="C169" s="115">
        <v>0</v>
      </c>
      <c r="D169" s="115">
        <v>0</v>
      </c>
      <c r="E169" s="115">
        <v>0</v>
      </c>
      <c r="F169" s="115">
        <f t="shared" si="18"/>
        <v>0</v>
      </c>
      <c r="G169" s="115">
        <v>205000</v>
      </c>
      <c r="H169" s="115">
        <v>0</v>
      </c>
      <c r="I169" s="115">
        <v>100399</v>
      </c>
      <c r="J169" s="115">
        <f t="shared" si="19"/>
        <v>305399</v>
      </c>
      <c r="K169" s="115">
        <v>282820</v>
      </c>
      <c r="L169" s="115">
        <v>0</v>
      </c>
      <c r="M169" s="115">
        <v>27706</v>
      </c>
      <c r="N169" s="115">
        <f t="shared" si="20"/>
        <v>310526</v>
      </c>
      <c r="O169" s="115">
        <v>0</v>
      </c>
      <c r="P169" s="115">
        <v>0</v>
      </c>
      <c r="Q169" s="115">
        <v>1166</v>
      </c>
      <c r="R169" s="115">
        <f t="shared" si="21"/>
        <v>617091</v>
      </c>
    </row>
    <row r="170" spans="1:18" s="70" customFormat="1" ht="12.75" x14ac:dyDescent="0.2">
      <c r="A170" s="117">
        <v>13</v>
      </c>
      <c r="B170" s="117" t="s">
        <v>111</v>
      </c>
      <c r="C170" s="118">
        <v>0</v>
      </c>
      <c r="D170" s="118">
        <v>0</v>
      </c>
      <c r="E170" s="118">
        <v>0</v>
      </c>
      <c r="F170" s="118">
        <f t="shared" si="18"/>
        <v>0</v>
      </c>
      <c r="G170" s="118">
        <v>0</v>
      </c>
      <c r="H170" s="118">
        <v>0</v>
      </c>
      <c r="I170" s="118">
        <v>1403739</v>
      </c>
      <c r="J170" s="118">
        <f t="shared" si="19"/>
        <v>1403739</v>
      </c>
      <c r="K170" s="118">
        <v>0</v>
      </c>
      <c r="L170" s="118">
        <v>0</v>
      </c>
      <c r="M170" s="118">
        <v>233746</v>
      </c>
      <c r="N170" s="118">
        <f t="shared" si="20"/>
        <v>233746</v>
      </c>
      <c r="O170" s="118">
        <v>0</v>
      </c>
      <c r="P170" s="118">
        <v>0</v>
      </c>
      <c r="Q170" s="118">
        <v>0</v>
      </c>
      <c r="R170" s="118">
        <f t="shared" si="21"/>
        <v>1637485</v>
      </c>
    </row>
    <row r="171" spans="1:18" s="70" customFormat="1" ht="12.75" x14ac:dyDescent="0.2">
      <c r="A171" s="114">
        <v>14</v>
      </c>
      <c r="B171" s="114" t="s">
        <v>273</v>
      </c>
      <c r="C171" s="115">
        <v>0</v>
      </c>
      <c r="D171" s="115">
        <v>0</v>
      </c>
      <c r="E171" s="115">
        <v>0</v>
      </c>
      <c r="F171" s="115">
        <f t="shared" si="18"/>
        <v>0</v>
      </c>
      <c r="G171" s="115">
        <v>0</v>
      </c>
      <c r="H171" s="115">
        <v>0</v>
      </c>
      <c r="I171" s="115">
        <v>365193</v>
      </c>
      <c r="J171" s="115">
        <f t="shared" si="19"/>
        <v>365193</v>
      </c>
      <c r="K171" s="115">
        <v>0</v>
      </c>
      <c r="L171" s="115">
        <v>0</v>
      </c>
      <c r="M171" s="115">
        <v>267675</v>
      </c>
      <c r="N171" s="115">
        <f t="shared" si="20"/>
        <v>267675</v>
      </c>
      <c r="O171" s="115">
        <v>0</v>
      </c>
      <c r="P171" s="115">
        <v>0</v>
      </c>
      <c r="Q171" s="115">
        <v>0</v>
      </c>
      <c r="R171" s="115">
        <f t="shared" si="21"/>
        <v>632868</v>
      </c>
    </row>
    <row r="172" spans="1:18" s="70" customFormat="1" ht="12.75" x14ac:dyDescent="0.2">
      <c r="A172" s="117">
        <v>15</v>
      </c>
      <c r="B172" s="117" t="s">
        <v>274</v>
      </c>
      <c r="C172" s="118">
        <v>0</v>
      </c>
      <c r="D172" s="118">
        <v>0</v>
      </c>
      <c r="E172" s="118">
        <v>0</v>
      </c>
      <c r="F172" s="118">
        <f t="shared" si="18"/>
        <v>0</v>
      </c>
      <c r="G172" s="118">
        <v>0</v>
      </c>
      <c r="H172" s="118">
        <v>0</v>
      </c>
      <c r="I172" s="118">
        <v>1464371</v>
      </c>
      <c r="J172" s="118">
        <f t="shared" si="19"/>
        <v>1464371</v>
      </c>
      <c r="K172" s="118">
        <v>0</v>
      </c>
      <c r="L172" s="118">
        <v>0</v>
      </c>
      <c r="M172" s="118">
        <v>201727</v>
      </c>
      <c r="N172" s="118">
        <f t="shared" si="20"/>
        <v>201727</v>
      </c>
      <c r="O172" s="118">
        <v>0</v>
      </c>
      <c r="P172" s="118">
        <v>0</v>
      </c>
      <c r="Q172" s="118">
        <v>0</v>
      </c>
      <c r="R172" s="118">
        <f t="shared" si="21"/>
        <v>1666098</v>
      </c>
    </row>
    <row r="173" spans="1:18" s="70" customFormat="1" ht="12.75" x14ac:dyDescent="0.2">
      <c r="A173" s="114">
        <v>16</v>
      </c>
      <c r="B173" s="114" t="s">
        <v>275</v>
      </c>
      <c r="C173" s="115">
        <v>2450000</v>
      </c>
      <c r="D173" s="115">
        <v>369674</v>
      </c>
      <c r="E173" s="115">
        <v>0</v>
      </c>
      <c r="F173" s="115">
        <f t="shared" si="18"/>
        <v>2819674</v>
      </c>
      <c r="G173" s="115">
        <v>0</v>
      </c>
      <c r="H173" s="115">
        <v>0</v>
      </c>
      <c r="I173" s="115">
        <v>215810</v>
      </c>
      <c r="J173" s="115">
        <f t="shared" si="19"/>
        <v>215810</v>
      </c>
      <c r="K173" s="115">
        <v>0</v>
      </c>
      <c r="L173" s="115">
        <v>0</v>
      </c>
      <c r="M173" s="115">
        <v>153864</v>
      </c>
      <c r="N173" s="115">
        <f t="shared" si="20"/>
        <v>153864</v>
      </c>
      <c r="O173" s="115">
        <v>0</v>
      </c>
      <c r="P173" s="115">
        <v>2385412</v>
      </c>
      <c r="Q173" s="115">
        <v>0</v>
      </c>
      <c r="R173" s="115">
        <f t="shared" si="21"/>
        <v>2755086</v>
      </c>
    </row>
    <row r="174" spans="1:18" s="70" customFormat="1" ht="12.75" x14ac:dyDescent="0.2">
      <c r="A174" s="117">
        <v>17</v>
      </c>
      <c r="B174" s="117" t="s">
        <v>276</v>
      </c>
      <c r="C174" s="118">
        <v>0</v>
      </c>
      <c r="D174" s="118">
        <v>0</v>
      </c>
      <c r="E174" s="118">
        <v>0</v>
      </c>
      <c r="F174" s="118">
        <f t="shared" si="18"/>
        <v>0</v>
      </c>
      <c r="G174" s="118">
        <v>0</v>
      </c>
      <c r="H174" s="118">
        <v>0</v>
      </c>
      <c r="I174" s="118">
        <v>1285184</v>
      </c>
      <c r="J174" s="118">
        <f t="shared" si="19"/>
        <v>1285184</v>
      </c>
      <c r="K174" s="118">
        <v>0</v>
      </c>
      <c r="L174" s="118">
        <v>0</v>
      </c>
      <c r="M174" s="118">
        <v>267788</v>
      </c>
      <c r="N174" s="118">
        <f t="shared" si="20"/>
        <v>267788</v>
      </c>
      <c r="O174" s="118">
        <v>153722</v>
      </c>
      <c r="P174" s="118">
        <v>0</v>
      </c>
      <c r="Q174" s="118">
        <v>0</v>
      </c>
      <c r="R174" s="118">
        <f t="shared" si="21"/>
        <v>1706694</v>
      </c>
    </row>
    <row r="175" spans="1:18" s="70" customFormat="1" ht="12.75" x14ac:dyDescent="0.2">
      <c r="A175" s="114">
        <v>18</v>
      </c>
      <c r="B175" s="114" t="s">
        <v>277</v>
      </c>
      <c r="C175" s="115">
        <v>5390782</v>
      </c>
      <c r="D175" s="115">
        <v>10142174</v>
      </c>
      <c r="E175" s="115">
        <v>0</v>
      </c>
      <c r="F175" s="115">
        <f t="shared" si="18"/>
        <v>15532956</v>
      </c>
      <c r="G175" s="115">
        <v>0</v>
      </c>
      <c r="H175" s="115">
        <v>0</v>
      </c>
      <c r="I175" s="115">
        <v>8075637</v>
      </c>
      <c r="J175" s="115">
        <f t="shared" si="19"/>
        <v>8075637</v>
      </c>
      <c r="K175" s="115">
        <v>0</v>
      </c>
      <c r="L175" s="115">
        <v>0</v>
      </c>
      <c r="M175" s="115">
        <v>2066537</v>
      </c>
      <c r="N175" s="115">
        <f t="shared" si="20"/>
        <v>2066537</v>
      </c>
      <c r="O175" s="115">
        <v>0</v>
      </c>
      <c r="P175" s="115">
        <v>0</v>
      </c>
      <c r="Q175" s="115">
        <v>0</v>
      </c>
      <c r="R175" s="115">
        <f t="shared" si="21"/>
        <v>10142174</v>
      </c>
    </row>
    <row r="176" spans="1:18" s="70" customFormat="1" ht="12.75" x14ac:dyDescent="0.2">
      <c r="A176" s="117">
        <v>19</v>
      </c>
      <c r="B176" s="117" t="s">
        <v>278</v>
      </c>
      <c r="C176" s="118">
        <v>0</v>
      </c>
      <c r="D176" s="118">
        <v>169639</v>
      </c>
      <c r="E176" s="118">
        <v>0</v>
      </c>
      <c r="F176" s="118">
        <f t="shared" si="18"/>
        <v>169639</v>
      </c>
      <c r="G176" s="118">
        <v>0</v>
      </c>
      <c r="H176" s="118">
        <v>0</v>
      </c>
      <c r="I176" s="118">
        <v>145603</v>
      </c>
      <c r="J176" s="118">
        <f t="shared" si="19"/>
        <v>145603</v>
      </c>
      <c r="K176" s="118">
        <v>0</v>
      </c>
      <c r="L176" s="118">
        <v>0</v>
      </c>
      <c r="M176" s="118">
        <v>24036</v>
      </c>
      <c r="N176" s="118">
        <f t="shared" si="20"/>
        <v>24036</v>
      </c>
      <c r="O176" s="118">
        <v>0</v>
      </c>
      <c r="P176" s="118">
        <v>0</v>
      </c>
      <c r="Q176" s="118">
        <v>0</v>
      </c>
      <c r="R176" s="118">
        <f t="shared" si="21"/>
        <v>169639</v>
      </c>
    </row>
    <row r="177" spans="1:18" s="70" customFormat="1" ht="12.75" x14ac:dyDescent="0.2">
      <c r="A177" s="114">
        <v>20</v>
      </c>
      <c r="B177" s="114" t="s">
        <v>279</v>
      </c>
      <c r="C177" s="115">
        <v>8859000</v>
      </c>
      <c r="D177" s="115">
        <v>0</v>
      </c>
      <c r="E177" s="115">
        <v>0</v>
      </c>
      <c r="F177" s="115">
        <f t="shared" si="18"/>
        <v>8859000</v>
      </c>
      <c r="G177" s="115">
        <v>0</v>
      </c>
      <c r="H177" s="115">
        <v>0</v>
      </c>
      <c r="I177" s="115">
        <v>8388506</v>
      </c>
      <c r="J177" s="115">
        <f t="shared" si="19"/>
        <v>8388506</v>
      </c>
      <c r="K177" s="115">
        <v>0</v>
      </c>
      <c r="L177" s="115">
        <v>0</v>
      </c>
      <c r="M177" s="115">
        <v>6844</v>
      </c>
      <c r="N177" s="115">
        <f t="shared" si="20"/>
        <v>6844</v>
      </c>
      <c r="O177" s="115">
        <v>0</v>
      </c>
      <c r="P177" s="115">
        <v>463650</v>
      </c>
      <c r="Q177" s="115">
        <v>0</v>
      </c>
      <c r="R177" s="115">
        <f t="shared" si="21"/>
        <v>8859000</v>
      </c>
    </row>
    <row r="178" spans="1:18" s="70" customFormat="1" ht="12.75" x14ac:dyDescent="0.2">
      <c r="A178" s="117">
        <v>21</v>
      </c>
      <c r="B178" s="117" t="s">
        <v>179</v>
      </c>
      <c r="C178" s="118">
        <v>0</v>
      </c>
      <c r="D178" s="118">
        <v>0</v>
      </c>
      <c r="E178" s="118">
        <v>0</v>
      </c>
      <c r="F178" s="118">
        <f t="shared" si="18"/>
        <v>0</v>
      </c>
      <c r="G178" s="118">
        <v>0</v>
      </c>
      <c r="H178" s="118">
        <v>0</v>
      </c>
      <c r="I178" s="118">
        <v>150400</v>
      </c>
      <c r="J178" s="118">
        <f t="shared" si="19"/>
        <v>150400</v>
      </c>
      <c r="K178" s="118">
        <v>0</v>
      </c>
      <c r="L178" s="118">
        <v>0</v>
      </c>
      <c r="M178" s="118">
        <v>7805</v>
      </c>
      <c r="N178" s="118">
        <f t="shared" si="20"/>
        <v>7805</v>
      </c>
      <c r="O178" s="118">
        <v>0</v>
      </c>
      <c r="P178" s="118">
        <v>0</v>
      </c>
      <c r="Q178" s="118">
        <v>0</v>
      </c>
      <c r="R178" s="118">
        <f t="shared" si="21"/>
        <v>158205</v>
      </c>
    </row>
    <row r="179" spans="1:18" s="70" customFormat="1" ht="12.75" x14ac:dyDescent="0.2">
      <c r="A179" s="114">
        <v>22</v>
      </c>
      <c r="B179" s="114" t="s">
        <v>195</v>
      </c>
      <c r="C179" s="115">
        <v>0</v>
      </c>
      <c r="D179" s="115">
        <v>331945</v>
      </c>
      <c r="E179" s="115">
        <v>0</v>
      </c>
      <c r="F179" s="115">
        <f t="shared" si="18"/>
        <v>331945</v>
      </c>
      <c r="G179" s="115">
        <v>0</v>
      </c>
      <c r="H179" s="115">
        <v>0</v>
      </c>
      <c r="I179" s="115">
        <v>307717</v>
      </c>
      <c r="J179" s="115">
        <f t="shared" si="19"/>
        <v>307717</v>
      </c>
      <c r="K179" s="115">
        <v>0</v>
      </c>
      <c r="L179" s="115">
        <v>0</v>
      </c>
      <c r="M179" s="115">
        <v>24228</v>
      </c>
      <c r="N179" s="115">
        <f t="shared" si="20"/>
        <v>24228</v>
      </c>
      <c r="O179" s="115">
        <v>0</v>
      </c>
      <c r="P179" s="115">
        <v>0</v>
      </c>
      <c r="Q179" s="115">
        <v>0</v>
      </c>
      <c r="R179" s="115">
        <f t="shared" si="21"/>
        <v>331945</v>
      </c>
    </row>
    <row r="180" spans="1:18" s="70" customFormat="1" ht="12.75" x14ac:dyDescent="0.2">
      <c r="A180" s="117">
        <v>23</v>
      </c>
      <c r="B180" s="134" t="s">
        <v>280</v>
      </c>
      <c r="C180" s="118">
        <v>5095000</v>
      </c>
      <c r="D180" s="118">
        <v>0</v>
      </c>
      <c r="E180" s="118">
        <v>0</v>
      </c>
      <c r="F180" s="118">
        <f t="shared" si="18"/>
        <v>5095000</v>
      </c>
      <c r="G180" s="118">
        <v>0</v>
      </c>
      <c r="H180" s="118">
        <v>0</v>
      </c>
      <c r="I180" s="118">
        <v>6572735</v>
      </c>
      <c r="J180" s="118">
        <f t="shared" si="19"/>
        <v>6572735</v>
      </c>
      <c r="K180" s="118">
        <v>0</v>
      </c>
      <c r="L180" s="118">
        <v>0</v>
      </c>
      <c r="M180" s="118">
        <v>306636</v>
      </c>
      <c r="N180" s="118">
        <f t="shared" si="20"/>
        <v>306636</v>
      </c>
      <c r="O180" s="118">
        <v>0</v>
      </c>
      <c r="P180" s="118">
        <v>0</v>
      </c>
      <c r="Q180" s="118">
        <v>8404</v>
      </c>
      <c r="R180" s="118">
        <f t="shared" si="21"/>
        <v>6887775</v>
      </c>
    </row>
    <row r="181" spans="1:18" s="70" customFormat="1" ht="12.75" x14ac:dyDescent="0.2">
      <c r="A181" s="114">
        <v>24</v>
      </c>
      <c r="B181" s="114" t="s">
        <v>281</v>
      </c>
      <c r="C181" s="115">
        <v>0</v>
      </c>
      <c r="D181" s="115">
        <v>0</v>
      </c>
      <c r="E181" s="115">
        <v>0</v>
      </c>
      <c r="F181" s="115">
        <f t="shared" si="18"/>
        <v>0</v>
      </c>
      <c r="G181" s="115">
        <v>0</v>
      </c>
      <c r="H181" s="115">
        <v>0</v>
      </c>
      <c r="I181" s="115">
        <v>0</v>
      </c>
      <c r="J181" s="115">
        <f t="shared" si="19"/>
        <v>0</v>
      </c>
      <c r="K181" s="115">
        <v>0</v>
      </c>
      <c r="L181" s="115">
        <v>0</v>
      </c>
      <c r="M181" s="115">
        <v>0</v>
      </c>
      <c r="N181" s="115">
        <f t="shared" si="20"/>
        <v>0</v>
      </c>
      <c r="O181" s="115">
        <v>0</v>
      </c>
      <c r="P181" s="115">
        <v>0</v>
      </c>
      <c r="Q181" s="115">
        <v>0</v>
      </c>
      <c r="R181" s="115">
        <f t="shared" si="21"/>
        <v>0</v>
      </c>
    </row>
    <row r="182" spans="1:18" s="70" customFormat="1" ht="12.75" x14ac:dyDescent="0.2">
      <c r="A182" s="117">
        <v>25</v>
      </c>
      <c r="B182" s="117" t="s">
        <v>282</v>
      </c>
      <c r="C182" s="118">
        <v>813699</v>
      </c>
      <c r="D182" s="118">
        <v>0</v>
      </c>
      <c r="E182" s="118">
        <v>0</v>
      </c>
      <c r="F182" s="118">
        <f t="shared" si="18"/>
        <v>813699</v>
      </c>
      <c r="G182" s="118">
        <v>0</v>
      </c>
      <c r="H182" s="118">
        <v>0</v>
      </c>
      <c r="I182" s="118">
        <v>285145</v>
      </c>
      <c r="J182" s="118">
        <f t="shared" si="19"/>
        <v>285145</v>
      </c>
      <c r="K182" s="118">
        <v>0</v>
      </c>
      <c r="L182" s="118">
        <v>0</v>
      </c>
      <c r="M182" s="118">
        <v>32393</v>
      </c>
      <c r="N182" s="118">
        <f t="shared" si="20"/>
        <v>32393</v>
      </c>
      <c r="O182" s="118">
        <v>0</v>
      </c>
      <c r="P182" s="118">
        <v>678753</v>
      </c>
      <c r="Q182" s="118">
        <v>0</v>
      </c>
      <c r="R182" s="118">
        <f t="shared" si="21"/>
        <v>996291</v>
      </c>
    </row>
    <row r="183" spans="1:18" s="70" customFormat="1" ht="12.75" x14ac:dyDescent="0.2">
      <c r="A183" s="114">
        <v>26</v>
      </c>
      <c r="B183" s="114" t="s">
        <v>283</v>
      </c>
      <c r="C183" s="115">
        <v>0</v>
      </c>
      <c r="D183" s="115">
        <v>0</v>
      </c>
      <c r="E183" s="115">
        <v>0</v>
      </c>
      <c r="F183" s="115">
        <f t="shared" si="18"/>
        <v>0</v>
      </c>
      <c r="G183" s="115">
        <v>0</v>
      </c>
      <c r="H183" s="115">
        <v>0</v>
      </c>
      <c r="I183" s="115">
        <v>507727</v>
      </c>
      <c r="J183" s="115">
        <f t="shared" si="19"/>
        <v>507727</v>
      </c>
      <c r="K183" s="115">
        <v>0</v>
      </c>
      <c r="L183" s="115">
        <v>0</v>
      </c>
      <c r="M183" s="115">
        <v>66089</v>
      </c>
      <c r="N183" s="115">
        <f t="shared" si="20"/>
        <v>66089</v>
      </c>
      <c r="O183" s="115">
        <v>0</v>
      </c>
      <c r="P183" s="115">
        <v>0</v>
      </c>
      <c r="Q183" s="115">
        <v>0</v>
      </c>
      <c r="R183" s="115">
        <f t="shared" si="21"/>
        <v>573816</v>
      </c>
    </row>
    <row r="184" spans="1:18" s="70" customFormat="1" ht="12.75" x14ac:dyDescent="0.2">
      <c r="A184" s="117">
        <v>27</v>
      </c>
      <c r="B184" s="117" t="s">
        <v>284</v>
      </c>
      <c r="C184" s="118">
        <v>131000</v>
      </c>
      <c r="D184" s="118">
        <v>0</v>
      </c>
      <c r="E184" s="118">
        <v>106472</v>
      </c>
      <c r="F184" s="118">
        <f t="shared" si="18"/>
        <v>237472</v>
      </c>
      <c r="G184" s="118">
        <v>0</v>
      </c>
      <c r="H184" s="118">
        <v>0</v>
      </c>
      <c r="I184" s="118">
        <v>757757</v>
      </c>
      <c r="J184" s="118">
        <f t="shared" ref="J184:J194" si="22">SUM(G184:I184)</f>
        <v>757757</v>
      </c>
      <c r="K184" s="118">
        <v>0</v>
      </c>
      <c r="L184" s="118">
        <v>0</v>
      </c>
      <c r="M184" s="118">
        <v>114095</v>
      </c>
      <c r="N184" s="118">
        <f t="shared" si="20"/>
        <v>114095</v>
      </c>
      <c r="O184" s="118">
        <v>0</v>
      </c>
      <c r="P184" s="118">
        <v>0</v>
      </c>
      <c r="Q184" s="118">
        <v>0</v>
      </c>
      <c r="R184" s="118">
        <f t="shared" si="21"/>
        <v>871852</v>
      </c>
    </row>
    <row r="185" spans="1:18" s="70" customFormat="1" ht="12.75" x14ac:dyDescent="0.2">
      <c r="A185" s="114">
        <v>28</v>
      </c>
      <c r="B185" s="114" t="s">
        <v>285</v>
      </c>
      <c r="C185" s="115">
        <v>8281</v>
      </c>
      <c r="D185" s="115">
        <v>172981</v>
      </c>
      <c r="E185" s="115">
        <v>0</v>
      </c>
      <c r="F185" s="115">
        <f t="shared" si="18"/>
        <v>181262</v>
      </c>
      <c r="G185" s="115">
        <v>0</v>
      </c>
      <c r="H185" s="115">
        <v>0</v>
      </c>
      <c r="I185" s="115">
        <v>143126</v>
      </c>
      <c r="J185" s="115">
        <f t="shared" si="22"/>
        <v>143126</v>
      </c>
      <c r="K185" s="115">
        <v>0</v>
      </c>
      <c r="L185" s="115">
        <v>0</v>
      </c>
      <c r="M185" s="115">
        <v>21574</v>
      </c>
      <c r="N185" s="115">
        <f t="shared" si="20"/>
        <v>21574</v>
      </c>
      <c r="O185" s="115">
        <v>0</v>
      </c>
      <c r="P185" s="115">
        <v>0</v>
      </c>
      <c r="Q185" s="115">
        <v>0</v>
      </c>
      <c r="R185" s="115">
        <f t="shared" si="21"/>
        <v>164700</v>
      </c>
    </row>
    <row r="186" spans="1:18" s="70" customFormat="1" ht="12.75" x14ac:dyDescent="0.2">
      <c r="A186" s="117">
        <v>29</v>
      </c>
      <c r="B186" s="117" t="s">
        <v>286</v>
      </c>
      <c r="C186" s="118">
        <v>0</v>
      </c>
      <c r="D186" s="118">
        <v>260340</v>
      </c>
      <c r="E186" s="118">
        <v>0</v>
      </c>
      <c r="F186" s="118">
        <f t="shared" si="18"/>
        <v>260340</v>
      </c>
      <c r="G186" s="118">
        <v>0</v>
      </c>
      <c r="H186" s="118">
        <v>0</v>
      </c>
      <c r="I186" s="118">
        <v>151052</v>
      </c>
      <c r="J186" s="118">
        <f t="shared" si="22"/>
        <v>151052</v>
      </c>
      <c r="K186" s="118">
        <v>0</v>
      </c>
      <c r="L186" s="118">
        <v>0</v>
      </c>
      <c r="M186" s="118">
        <v>109288</v>
      </c>
      <c r="N186" s="118">
        <f t="shared" si="20"/>
        <v>109288</v>
      </c>
      <c r="O186" s="118">
        <v>0</v>
      </c>
      <c r="P186" s="118">
        <v>0</v>
      </c>
      <c r="Q186" s="118">
        <v>0</v>
      </c>
      <c r="R186" s="118">
        <f t="shared" si="21"/>
        <v>260340</v>
      </c>
    </row>
    <row r="187" spans="1:18" s="70" customFormat="1" ht="12.75" x14ac:dyDescent="0.2">
      <c r="A187" s="114">
        <v>30</v>
      </c>
      <c r="B187" s="114" t="s">
        <v>223</v>
      </c>
      <c r="C187" s="115">
        <v>0</v>
      </c>
      <c r="D187" s="115">
        <v>32845</v>
      </c>
      <c r="E187" s="115">
        <v>0</v>
      </c>
      <c r="F187" s="115">
        <f t="shared" si="18"/>
        <v>32845</v>
      </c>
      <c r="G187" s="115">
        <v>0</v>
      </c>
      <c r="H187" s="115">
        <v>0</v>
      </c>
      <c r="I187" s="115">
        <v>32100</v>
      </c>
      <c r="J187" s="115">
        <f t="shared" si="22"/>
        <v>32100</v>
      </c>
      <c r="K187" s="115">
        <v>0</v>
      </c>
      <c r="L187" s="115">
        <v>0</v>
      </c>
      <c r="M187" s="115">
        <v>745</v>
      </c>
      <c r="N187" s="115">
        <f t="shared" si="20"/>
        <v>745</v>
      </c>
      <c r="O187" s="115">
        <v>0</v>
      </c>
      <c r="P187" s="115">
        <v>0</v>
      </c>
      <c r="Q187" s="115">
        <v>0</v>
      </c>
      <c r="R187" s="115">
        <f t="shared" si="21"/>
        <v>32845</v>
      </c>
    </row>
    <row r="188" spans="1:18" s="70" customFormat="1" ht="12.75" x14ac:dyDescent="0.2">
      <c r="A188" s="117">
        <v>31</v>
      </c>
      <c r="B188" s="117" t="s">
        <v>287</v>
      </c>
      <c r="C188" s="118">
        <v>142163</v>
      </c>
      <c r="D188" s="118">
        <v>1884600</v>
      </c>
      <c r="E188" s="118">
        <v>0</v>
      </c>
      <c r="F188" s="118">
        <f t="shared" si="18"/>
        <v>2026763</v>
      </c>
      <c r="G188" s="118">
        <v>0</v>
      </c>
      <c r="H188" s="118">
        <v>0</v>
      </c>
      <c r="I188" s="118">
        <v>4086145</v>
      </c>
      <c r="J188" s="118">
        <f t="shared" si="22"/>
        <v>4086145</v>
      </c>
      <c r="K188" s="118">
        <v>0</v>
      </c>
      <c r="L188" s="118">
        <v>0</v>
      </c>
      <c r="M188" s="118">
        <v>1965221</v>
      </c>
      <c r="N188" s="118">
        <f t="shared" si="20"/>
        <v>1965221</v>
      </c>
      <c r="O188" s="118">
        <v>0</v>
      </c>
      <c r="P188" s="118">
        <v>0</v>
      </c>
      <c r="Q188" s="118">
        <v>0</v>
      </c>
      <c r="R188" s="118">
        <f t="shared" si="21"/>
        <v>6051366</v>
      </c>
    </row>
    <row r="189" spans="1:18" s="70" customFormat="1" ht="12.75" x14ac:dyDescent="0.2">
      <c r="A189" s="114">
        <v>32</v>
      </c>
      <c r="B189" s="114" t="s">
        <v>288</v>
      </c>
      <c r="C189" s="115">
        <v>0</v>
      </c>
      <c r="D189" s="115">
        <v>0</v>
      </c>
      <c r="E189" s="115">
        <v>0</v>
      </c>
      <c r="F189" s="115">
        <f t="shared" si="18"/>
        <v>0</v>
      </c>
      <c r="G189" s="115">
        <v>0</v>
      </c>
      <c r="H189" s="115">
        <v>0</v>
      </c>
      <c r="I189" s="115">
        <v>0</v>
      </c>
      <c r="J189" s="115">
        <f t="shared" si="22"/>
        <v>0</v>
      </c>
      <c r="K189" s="115">
        <v>0</v>
      </c>
      <c r="L189" s="115">
        <v>0</v>
      </c>
      <c r="M189" s="115">
        <v>0</v>
      </c>
      <c r="N189" s="115">
        <f t="shared" si="20"/>
        <v>0</v>
      </c>
      <c r="O189" s="115">
        <v>0</v>
      </c>
      <c r="P189" s="115">
        <v>0</v>
      </c>
      <c r="Q189" s="115">
        <v>0</v>
      </c>
      <c r="R189" s="115">
        <f t="shared" si="21"/>
        <v>0</v>
      </c>
    </row>
    <row r="190" spans="1:18" s="70" customFormat="1" ht="12.75" x14ac:dyDescent="0.2">
      <c r="A190" s="117">
        <v>33</v>
      </c>
      <c r="B190" s="117" t="s">
        <v>289</v>
      </c>
      <c r="C190" s="118">
        <v>0</v>
      </c>
      <c r="D190" s="118">
        <v>0</v>
      </c>
      <c r="E190" s="118">
        <v>0</v>
      </c>
      <c r="F190" s="118">
        <f t="shared" si="18"/>
        <v>0</v>
      </c>
      <c r="G190" s="118">
        <v>0</v>
      </c>
      <c r="H190" s="118">
        <v>0</v>
      </c>
      <c r="I190" s="118">
        <v>535434</v>
      </c>
      <c r="J190" s="118">
        <f t="shared" si="22"/>
        <v>535434</v>
      </c>
      <c r="K190" s="118">
        <v>0</v>
      </c>
      <c r="L190" s="118">
        <v>0</v>
      </c>
      <c r="M190" s="118">
        <v>349573</v>
      </c>
      <c r="N190" s="118">
        <f t="shared" si="20"/>
        <v>349573</v>
      </c>
      <c r="O190" s="118">
        <v>0</v>
      </c>
      <c r="P190" s="118">
        <v>0</v>
      </c>
      <c r="Q190" s="118">
        <v>0</v>
      </c>
      <c r="R190" s="118">
        <f t="shared" si="21"/>
        <v>885007</v>
      </c>
    </row>
    <row r="191" spans="1:18" s="70" customFormat="1" ht="12.75" x14ac:dyDescent="0.2">
      <c r="A191" s="114">
        <v>34</v>
      </c>
      <c r="B191" s="114" t="s">
        <v>290</v>
      </c>
      <c r="C191" s="115">
        <v>0</v>
      </c>
      <c r="D191" s="115">
        <v>382453</v>
      </c>
      <c r="E191" s="115">
        <v>0</v>
      </c>
      <c r="F191" s="115">
        <f t="shared" si="18"/>
        <v>382453</v>
      </c>
      <c r="G191" s="115">
        <v>12705</v>
      </c>
      <c r="H191" s="115">
        <v>0</v>
      </c>
      <c r="I191" s="115">
        <v>306000</v>
      </c>
      <c r="J191" s="115">
        <f t="shared" si="22"/>
        <v>318705</v>
      </c>
      <c r="K191" s="115">
        <v>14695</v>
      </c>
      <c r="L191" s="115">
        <v>0</v>
      </c>
      <c r="M191" s="115">
        <v>49053</v>
      </c>
      <c r="N191" s="115">
        <f t="shared" si="20"/>
        <v>63748</v>
      </c>
      <c r="O191" s="115">
        <v>0</v>
      </c>
      <c r="P191" s="115">
        <v>0</v>
      </c>
      <c r="Q191" s="115">
        <v>0</v>
      </c>
      <c r="R191" s="115">
        <f t="shared" si="21"/>
        <v>382453</v>
      </c>
    </row>
    <row r="192" spans="1:18" s="70" customFormat="1" ht="12.75" x14ac:dyDescent="0.2">
      <c r="A192" s="117">
        <v>35</v>
      </c>
      <c r="B192" s="117" t="s">
        <v>231</v>
      </c>
      <c r="C192" s="118">
        <v>0</v>
      </c>
      <c r="D192" s="118">
        <v>0</v>
      </c>
      <c r="E192" s="118">
        <v>0</v>
      </c>
      <c r="F192" s="118">
        <f t="shared" si="18"/>
        <v>0</v>
      </c>
      <c r="G192" s="118">
        <v>0</v>
      </c>
      <c r="H192" s="118">
        <v>0</v>
      </c>
      <c r="I192" s="118">
        <v>0</v>
      </c>
      <c r="J192" s="118">
        <f t="shared" si="22"/>
        <v>0</v>
      </c>
      <c r="K192" s="118">
        <v>0</v>
      </c>
      <c r="L192" s="118">
        <v>0</v>
      </c>
      <c r="M192" s="118">
        <v>0</v>
      </c>
      <c r="N192" s="118">
        <f t="shared" si="20"/>
        <v>0</v>
      </c>
      <c r="O192" s="118">
        <v>0</v>
      </c>
      <c r="P192" s="118">
        <v>0</v>
      </c>
      <c r="Q192" s="118">
        <v>0</v>
      </c>
      <c r="R192" s="118">
        <f t="shared" si="21"/>
        <v>0</v>
      </c>
    </row>
    <row r="193" spans="1:25" s="70" customFormat="1" ht="12.75" x14ac:dyDescent="0.2">
      <c r="A193" s="114">
        <v>36</v>
      </c>
      <c r="B193" s="114" t="s">
        <v>291</v>
      </c>
      <c r="C193" s="115">
        <v>0</v>
      </c>
      <c r="D193" s="115">
        <v>231727</v>
      </c>
      <c r="E193" s="115">
        <v>0</v>
      </c>
      <c r="F193" s="115">
        <f t="shared" si="18"/>
        <v>231727</v>
      </c>
      <c r="G193" s="115">
        <v>0</v>
      </c>
      <c r="H193" s="115">
        <v>0</v>
      </c>
      <c r="I193" s="115">
        <v>190074</v>
      </c>
      <c r="J193" s="115">
        <f t="shared" si="22"/>
        <v>190074</v>
      </c>
      <c r="K193" s="115">
        <v>0</v>
      </c>
      <c r="L193" s="115">
        <v>0</v>
      </c>
      <c r="M193" s="115">
        <v>41653</v>
      </c>
      <c r="N193" s="115">
        <f t="shared" si="20"/>
        <v>41653</v>
      </c>
      <c r="O193" s="115">
        <v>0</v>
      </c>
      <c r="P193" s="115">
        <v>0</v>
      </c>
      <c r="Q193" s="115">
        <v>0</v>
      </c>
      <c r="R193" s="115">
        <f t="shared" si="21"/>
        <v>231727</v>
      </c>
    </row>
    <row r="194" spans="1:25" s="70" customFormat="1" ht="12.75" x14ac:dyDescent="0.2">
      <c r="A194" s="117">
        <v>37</v>
      </c>
      <c r="B194" s="117" t="s">
        <v>292</v>
      </c>
      <c r="C194" s="122">
        <v>0</v>
      </c>
      <c r="D194" s="122">
        <v>927848</v>
      </c>
      <c r="E194" s="122">
        <v>0</v>
      </c>
      <c r="F194" s="122">
        <f t="shared" si="18"/>
        <v>927848</v>
      </c>
      <c r="G194" s="122">
        <v>0</v>
      </c>
      <c r="H194" s="122">
        <v>0</v>
      </c>
      <c r="I194" s="122">
        <v>716816</v>
      </c>
      <c r="J194" s="122">
        <f t="shared" si="22"/>
        <v>716816</v>
      </c>
      <c r="K194" s="122">
        <v>0</v>
      </c>
      <c r="L194" s="122">
        <v>0</v>
      </c>
      <c r="M194" s="122">
        <v>211032</v>
      </c>
      <c r="N194" s="122">
        <f t="shared" si="20"/>
        <v>211032</v>
      </c>
      <c r="O194" s="122">
        <v>0</v>
      </c>
      <c r="P194" s="122">
        <v>0</v>
      </c>
      <c r="Q194" s="122">
        <v>0</v>
      </c>
      <c r="R194" s="122">
        <f t="shared" si="21"/>
        <v>927848</v>
      </c>
    </row>
    <row r="195" spans="1:25" s="70" customFormat="1" ht="13.5" thickBot="1" x14ac:dyDescent="0.25">
      <c r="A195" s="146">
        <f>A194</f>
        <v>37</v>
      </c>
      <c r="B195" s="135" t="s">
        <v>255</v>
      </c>
      <c r="C195" s="127">
        <f t="shared" ref="C195:R195" si="23">SUM(C158:C194)</f>
        <v>23574670</v>
      </c>
      <c r="D195" s="127">
        <f t="shared" si="23"/>
        <v>20880461</v>
      </c>
      <c r="E195" s="127">
        <f t="shared" si="23"/>
        <v>106472</v>
      </c>
      <c r="F195" s="127">
        <f t="shared" si="23"/>
        <v>44561603</v>
      </c>
      <c r="G195" s="127">
        <f t="shared" si="23"/>
        <v>217705</v>
      </c>
      <c r="H195" s="127">
        <f t="shared" si="23"/>
        <v>27463</v>
      </c>
      <c r="I195" s="127">
        <f t="shared" si="23"/>
        <v>43518652</v>
      </c>
      <c r="J195" s="127">
        <f t="shared" si="23"/>
        <v>43763820</v>
      </c>
      <c r="K195" s="127">
        <f t="shared" si="23"/>
        <v>297515</v>
      </c>
      <c r="L195" s="127">
        <f t="shared" si="23"/>
        <v>9007</v>
      </c>
      <c r="M195" s="127">
        <f t="shared" si="23"/>
        <v>9247626</v>
      </c>
      <c r="N195" s="127">
        <f t="shared" si="23"/>
        <v>9554148</v>
      </c>
      <c r="O195" s="127">
        <f t="shared" si="23"/>
        <v>153722</v>
      </c>
      <c r="P195" s="127">
        <f t="shared" si="23"/>
        <v>3527815</v>
      </c>
      <c r="Q195" s="127">
        <f t="shared" si="23"/>
        <v>9570</v>
      </c>
      <c r="R195" s="147">
        <f t="shared" si="23"/>
        <v>57009075</v>
      </c>
    </row>
    <row r="196" spans="1:25" s="70" customFormat="1" ht="12.75" x14ac:dyDescent="0.2">
      <c r="A196" s="91"/>
    </row>
    <row r="197" spans="1:25" s="83" customFormat="1" ht="13.5" thickBot="1" x14ac:dyDescent="0.25">
      <c r="A197" s="208">
        <f>(A45+A149+A195)</f>
        <v>170</v>
      </c>
      <c r="B197" s="209" t="s">
        <v>293</v>
      </c>
      <c r="C197" s="259">
        <f t="shared" ref="C197:R197" si="24">(C45+C149+C195)</f>
        <v>230507662</v>
      </c>
      <c r="D197" s="259">
        <f t="shared" si="24"/>
        <v>2115758126</v>
      </c>
      <c r="E197" s="259">
        <f t="shared" si="24"/>
        <v>3667842</v>
      </c>
      <c r="F197" s="259">
        <f t="shared" si="24"/>
        <v>2349933630</v>
      </c>
      <c r="G197" s="259">
        <f t="shared" si="24"/>
        <v>974151977</v>
      </c>
      <c r="H197" s="259">
        <f t="shared" si="24"/>
        <v>119113422</v>
      </c>
      <c r="I197" s="259">
        <f t="shared" si="24"/>
        <v>927669819</v>
      </c>
      <c r="J197" s="259">
        <f t="shared" si="24"/>
        <v>2020935218</v>
      </c>
      <c r="K197" s="259">
        <f t="shared" si="24"/>
        <v>375487417</v>
      </c>
      <c r="L197" s="259">
        <f t="shared" si="24"/>
        <v>48187115</v>
      </c>
      <c r="M197" s="259">
        <f t="shared" si="24"/>
        <v>353791679</v>
      </c>
      <c r="N197" s="259">
        <f t="shared" si="24"/>
        <v>777466211</v>
      </c>
      <c r="O197" s="259">
        <f t="shared" si="24"/>
        <v>348098</v>
      </c>
      <c r="P197" s="259">
        <f t="shared" si="24"/>
        <v>14466262</v>
      </c>
      <c r="Q197" s="259">
        <f t="shared" si="24"/>
        <v>17139000</v>
      </c>
      <c r="R197" s="259">
        <f t="shared" si="24"/>
        <v>2830354789</v>
      </c>
    </row>
    <row r="198" spans="1:25" s="70" customFormat="1" ht="13.5" thickTop="1" x14ac:dyDescent="0.2"/>
    <row r="199" spans="1:25" s="70" customFormat="1" ht="13.5" thickBot="1" x14ac:dyDescent="0.25"/>
    <row r="200" spans="1:25" s="70" customFormat="1" ht="12.75" x14ac:dyDescent="0.2">
      <c r="A200" s="223" t="s">
        <v>501</v>
      </c>
      <c r="B200" s="335"/>
      <c r="C200" s="335"/>
      <c r="D200" s="335"/>
      <c r="E200" s="335"/>
      <c r="F200" s="335"/>
      <c r="G200" s="335"/>
      <c r="H200" s="335"/>
      <c r="I200" s="335"/>
      <c r="J200" s="335"/>
      <c r="K200" s="335"/>
      <c r="L200" s="335"/>
      <c r="M200" s="335"/>
      <c r="N200" s="336"/>
      <c r="U200" s="168"/>
      <c r="Y200" s="168"/>
    </row>
    <row r="201" spans="1:25" s="70" customFormat="1" ht="29.25" customHeight="1" thickBot="1" x14ac:dyDescent="0.25">
      <c r="A201" s="410" t="s">
        <v>502</v>
      </c>
      <c r="B201" s="411"/>
      <c r="C201" s="411"/>
      <c r="D201" s="411"/>
      <c r="E201" s="411"/>
      <c r="F201" s="411"/>
      <c r="G201" s="411"/>
      <c r="H201" s="411"/>
      <c r="I201" s="411"/>
      <c r="J201" s="411"/>
      <c r="K201" s="411"/>
      <c r="L201" s="411"/>
      <c r="M201" s="411"/>
      <c r="N201" s="412"/>
      <c r="U201" s="168"/>
      <c r="Y201" s="168"/>
    </row>
    <row r="202" spans="1:25" s="70" customFormat="1" ht="12.75" x14ac:dyDescent="0.2">
      <c r="A202" s="67"/>
      <c r="B202" s="68"/>
      <c r="C202" s="67"/>
      <c r="D202" s="67"/>
      <c r="E202" s="67"/>
      <c r="F202" s="67"/>
      <c r="G202" s="67"/>
      <c r="H202" s="67"/>
      <c r="I202" s="67"/>
      <c r="J202" s="67"/>
      <c r="K202" s="67"/>
      <c r="L202" s="67"/>
      <c r="M202" s="67"/>
      <c r="N202" s="67"/>
      <c r="O202" s="67"/>
      <c r="P202" s="67"/>
      <c r="Q202" s="67"/>
      <c r="R202" s="67"/>
    </row>
    <row r="203" spans="1:25" s="70" customFormat="1" ht="12.75" x14ac:dyDescent="0.2">
      <c r="A203" s="67"/>
      <c r="B203" s="68"/>
      <c r="C203" s="67"/>
      <c r="D203" s="67"/>
      <c r="E203" s="67"/>
      <c r="F203" s="67"/>
      <c r="G203" s="67"/>
      <c r="H203" s="67"/>
      <c r="I203" s="67"/>
      <c r="J203" s="67"/>
      <c r="K203" s="67"/>
      <c r="L203" s="67"/>
      <c r="M203" s="67"/>
      <c r="N203" s="67"/>
      <c r="O203" s="67"/>
      <c r="P203" s="67"/>
      <c r="Q203" s="67"/>
      <c r="R203" s="67"/>
    </row>
    <row r="204" spans="1:25" s="70" customFormat="1" ht="12.75" x14ac:dyDescent="0.2">
      <c r="A204" s="67"/>
      <c r="B204" s="68"/>
      <c r="C204" s="67"/>
      <c r="D204" s="67"/>
      <c r="E204" s="67"/>
      <c r="F204" s="67"/>
      <c r="G204" s="67"/>
      <c r="H204" s="67"/>
      <c r="I204" s="67"/>
      <c r="J204" s="67"/>
      <c r="K204" s="67"/>
      <c r="L204" s="67"/>
      <c r="M204" s="67"/>
      <c r="N204" s="67"/>
      <c r="O204" s="67"/>
      <c r="P204" s="67"/>
      <c r="Q204" s="67"/>
      <c r="R204" s="67"/>
    </row>
    <row r="205" spans="1:25" s="70" customFormat="1" ht="12.75" x14ac:dyDescent="0.2">
      <c r="A205" s="67"/>
      <c r="B205" s="68"/>
      <c r="C205" s="67"/>
      <c r="D205" s="67"/>
      <c r="E205" s="67"/>
      <c r="F205" s="67"/>
      <c r="G205" s="67"/>
      <c r="H205" s="67"/>
      <c r="I205" s="67"/>
      <c r="J205" s="67"/>
      <c r="K205" s="67"/>
      <c r="L205" s="67"/>
      <c r="M205" s="67"/>
      <c r="N205" s="67"/>
      <c r="O205" s="67"/>
      <c r="P205" s="67"/>
      <c r="Q205" s="67"/>
      <c r="R205" s="67"/>
    </row>
    <row r="206" spans="1:25" s="70" customFormat="1" ht="12.75" x14ac:dyDescent="0.2">
      <c r="A206" s="67"/>
      <c r="B206" s="68"/>
      <c r="C206" s="67"/>
      <c r="D206" s="67"/>
      <c r="E206" s="67"/>
      <c r="F206" s="67"/>
      <c r="G206" s="67"/>
      <c r="H206" s="67"/>
      <c r="I206" s="67"/>
      <c r="J206" s="67"/>
      <c r="K206" s="67"/>
      <c r="L206" s="67"/>
      <c r="M206" s="67"/>
      <c r="N206" s="67"/>
      <c r="O206" s="67"/>
      <c r="P206" s="67"/>
      <c r="Q206" s="67"/>
      <c r="R206" s="67"/>
    </row>
    <row r="207" spans="1:25" s="70" customFormat="1" ht="12.75" x14ac:dyDescent="0.2">
      <c r="A207" s="67"/>
      <c r="B207" s="68"/>
      <c r="C207" s="67"/>
      <c r="D207" s="67"/>
      <c r="E207" s="67"/>
      <c r="F207" s="67"/>
      <c r="G207" s="67"/>
      <c r="H207" s="67"/>
      <c r="I207" s="67"/>
      <c r="J207" s="67"/>
      <c r="K207" s="67"/>
      <c r="L207" s="67"/>
      <c r="M207" s="67"/>
      <c r="N207" s="67"/>
      <c r="O207" s="67"/>
      <c r="P207" s="67"/>
      <c r="Q207" s="67"/>
      <c r="R207" s="67"/>
    </row>
    <row r="208" spans="1:25" s="70" customFormat="1" ht="12.75" x14ac:dyDescent="0.2">
      <c r="A208" s="67"/>
      <c r="B208" s="68"/>
      <c r="C208" s="67"/>
      <c r="D208" s="67"/>
      <c r="E208" s="67"/>
      <c r="F208" s="67"/>
      <c r="G208" s="67"/>
      <c r="H208" s="67"/>
      <c r="I208" s="67"/>
      <c r="J208" s="67"/>
      <c r="K208" s="67"/>
      <c r="L208" s="67"/>
      <c r="M208" s="67"/>
      <c r="N208" s="67"/>
      <c r="O208" s="67"/>
      <c r="P208" s="67"/>
      <c r="Q208" s="67"/>
      <c r="R208" s="67"/>
    </row>
    <row r="209" spans="1:18" s="70" customFormat="1" ht="12.75" x14ac:dyDescent="0.2">
      <c r="A209" s="67"/>
      <c r="B209" s="68"/>
      <c r="C209" s="67"/>
      <c r="D209" s="67"/>
      <c r="E209" s="67"/>
      <c r="F209" s="67"/>
      <c r="G209" s="67"/>
      <c r="H209" s="67"/>
      <c r="I209" s="67"/>
      <c r="J209" s="67"/>
      <c r="K209" s="67"/>
      <c r="L209" s="67"/>
      <c r="M209" s="67"/>
      <c r="N209" s="67"/>
      <c r="O209" s="67"/>
      <c r="P209" s="67"/>
      <c r="Q209" s="67"/>
      <c r="R209" s="67"/>
    </row>
    <row r="210" spans="1:18" s="70" customFormat="1" ht="12.75" x14ac:dyDescent="0.2">
      <c r="A210" s="67"/>
      <c r="B210" s="68"/>
      <c r="C210" s="67"/>
      <c r="D210" s="67"/>
      <c r="E210" s="67"/>
      <c r="F210" s="67"/>
      <c r="G210" s="67"/>
      <c r="H210" s="67"/>
      <c r="I210" s="67"/>
      <c r="J210" s="67"/>
      <c r="K210" s="67"/>
      <c r="L210" s="67"/>
      <c r="M210" s="67"/>
      <c r="N210" s="67"/>
      <c r="O210" s="67"/>
      <c r="P210" s="67"/>
      <c r="Q210" s="67"/>
      <c r="R210" s="67"/>
    </row>
    <row r="211" spans="1:18" s="70" customFormat="1" ht="12.75" x14ac:dyDescent="0.2">
      <c r="A211" s="67"/>
      <c r="B211" s="68"/>
      <c r="C211" s="67"/>
      <c r="D211" s="67"/>
      <c r="E211" s="67"/>
      <c r="F211" s="67"/>
      <c r="G211" s="67"/>
      <c r="H211" s="67"/>
      <c r="I211" s="67"/>
      <c r="J211" s="67"/>
      <c r="K211" s="67"/>
      <c r="L211" s="67"/>
      <c r="M211" s="67"/>
      <c r="N211" s="67"/>
      <c r="O211" s="67"/>
      <c r="P211" s="67"/>
      <c r="Q211" s="67"/>
      <c r="R211" s="67"/>
    </row>
    <row r="212" spans="1:18" s="70" customFormat="1" ht="12.75" x14ac:dyDescent="0.2">
      <c r="A212" s="67"/>
      <c r="B212" s="68"/>
      <c r="C212" s="67"/>
      <c r="D212" s="67"/>
      <c r="E212" s="67"/>
      <c r="F212" s="67"/>
      <c r="G212" s="67"/>
      <c r="H212" s="67"/>
      <c r="I212" s="67"/>
      <c r="J212" s="67"/>
      <c r="K212" s="67"/>
      <c r="L212" s="67"/>
      <c r="M212" s="67"/>
      <c r="N212" s="67"/>
      <c r="O212" s="67"/>
      <c r="P212" s="67"/>
      <c r="Q212" s="67"/>
      <c r="R212" s="67"/>
    </row>
    <row r="213" spans="1:18" s="70" customFormat="1" ht="12.75" x14ac:dyDescent="0.2">
      <c r="A213" s="79"/>
      <c r="B213" s="68"/>
      <c r="C213" s="67"/>
      <c r="D213" s="67"/>
      <c r="E213" s="67"/>
      <c r="F213" s="67"/>
      <c r="G213" s="67"/>
      <c r="H213" s="67"/>
      <c r="I213" s="67"/>
      <c r="J213" s="67"/>
      <c r="K213" s="67"/>
      <c r="L213" s="67"/>
      <c r="M213" s="67"/>
      <c r="N213" s="67"/>
      <c r="O213" s="67"/>
      <c r="P213" s="67"/>
      <c r="Q213" s="67"/>
      <c r="R213" s="67"/>
    </row>
    <row r="214" spans="1:18" s="70" customFormat="1" ht="12.75" x14ac:dyDescent="0.2">
      <c r="A214" s="68"/>
      <c r="B214" s="68"/>
      <c r="C214" s="68"/>
      <c r="D214" s="68"/>
      <c r="E214" s="68"/>
      <c r="F214" s="68"/>
      <c r="G214" s="68"/>
      <c r="H214" s="68"/>
      <c r="I214" s="68"/>
      <c r="J214" s="68"/>
      <c r="K214" s="68"/>
      <c r="L214" s="68"/>
      <c r="M214" s="68"/>
      <c r="N214" s="68"/>
      <c r="O214" s="68"/>
      <c r="P214" s="68"/>
      <c r="Q214" s="68"/>
      <c r="R214" s="68"/>
    </row>
    <row r="215" spans="1:18" s="70" customFormat="1" ht="12.75" x14ac:dyDescent="0.2">
      <c r="A215" s="68"/>
      <c r="B215" s="68"/>
      <c r="C215" s="68"/>
      <c r="D215" s="68"/>
      <c r="E215" s="68"/>
      <c r="F215" s="68"/>
      <c r="G215" s="68"/>
      <c r="H215" s="68"/>
      <c r="I215" s="68"/>
      <c r="J215" s="68"/>
      <c r="K215" s="68"/>
      <c r="L215" s="68"/>
      <c r="M215" s="68"/>
      <c r="N215" s="68"/>
      <c r="O215" s="68"/>
      <c r="P215" s="68"/>
      <c r="Q215" s="68"/>
      <c r="R215" s="68"/>
    </row>
    <row r="216" spans="1:18" s="70" customFormat="1" ht="12.75" x14ac:dyDescent="0.2">
      <c r="A216" s="68"/>
      <c r="B216" s="68"/>
      <c r="C216" s="68"/>
      <c r="D216" s="68"/>
      <c r="E216" s="68"/>
      <c r="F216" s="68"/>
      <c r="G216" s="68"/>
      <c r="H216" s="68"/>
      <c r="I216" s="68"/>
      <c r="J216" s="68"/>
      <c r="K216" s="68"/>
      <c r="L216" s="68"/>
      <c r="M216" s="68"/>
      <c r="N216" s="68"/>
      <c r="O216" s="68"/>
      <c r="P216" s="68"/>
      <c r="Q216" s="68"/>
      <c r="R216" s="68"/>
    </row>
    <row r="217" spans="1:18" s="70" customFormat="1" ht="12.75" x14ac:dyDescent="0.2">
      <c r="A217" s="68"/>
      <c r="B217" s="68"/>
      <c r="C217" s="68"/>
      <c r="D217" s="68"/>
      <c r="E217" s="68"/>
      <c r="F217" s="68"/>
      <c r="G217" s="68"/>
      <c r="H217" s="68"/>
      <c r="I217" s="68"/>
      <c r="J217" s="68"/>
      <c r="K217" s="68"/>
      <c r="L217" s="68"/>
      <c r="M217" s="68"/>
      <c r="N217" s="68"/>
      <c r="O217" s="68"/>
      <c r="P217" s="68"/>
      <c r="Q217" s="68"/>
      <c r="R217" s="68"/>
    </row>
    <row r="218" spans="1:18" s="70" customFormat="1" ht="12.75" x14ac:dyDescent="0.2">
      <c r="A218" s="68"/>
      <c r="B218" s="68"/>
      <c r="C218" s="68"/>
      <c r="D218" s="68"/>
      <c r="E218" s="68"/>
      <c r="F218" s="68"/>
      <c r="G218" s="68"/>
      <c r="H218" s="68"/>
      <c r="I218" s="68"/>
      <c r="J218" s="68"/>
      <c r="K218" s="68"/>
      <c r="L218" s="68"/>
      <c r="M218" s="68"/>
      <c r="N218" s="68"/>
      <c r="O218" s="68"/>
      <c r="P218" s="68"/>
      <c r="Q218" s="68"/>
      <c r="R218" s="68"/>
    </row>
    <row r="219" spans="1:18" s="70" customFormat="1" ht="12.75" x14ac:dyDescent="0.2">
      <c r="A219" s="68"/>
      <c r="B219" s="68"/>
      <c r="C219" s="68"/>
      <c r="D219" s="68"/>
      <c r="E219" s="68"/>
      <c r="F219" s="68"/>
      <c r="G219" s="68"/>
      <c r="H219" s="68"/>
      <c r="I219" s="68"/>
      <c r="J219" s="68"/>
      <c r="K219" s="68"/>
      <c r="L219" s="68"/>
      <c r="M219" s="68"/>
      <c r="N219" s="68"/>
      <c r="O219" s="68"/>
      <c r="P219" s="68"/>
      <c r="Q219" s="68"/>
      <c r="R219" s="68"/>
    </row>
    <row r="220" spans="1:18" s="70" customFormat="1" ht="12.75" x14ac:dyDescent="0.2">
      <c r="A220" s="68"/>
      <c r="B220" s="68"/>
      <c r="C220" s="68"/>
      <c r="D220" s="68"/>
      <c r="E220" s="68"/>
      <c r="F220" s="68"/>
      <c r="G220" s="68"/>
      <c r="H220" s="68"/>
      <c r="I220" s="68"/>
      <c r="J220" s="68"/>
      <c r="K220" s="68"/>
      <c r="L220" s="68"/>
      <c r="M220" s="68"/>
      <c r="N220" s="68"/>
      <c r="O220" s="68"/>
      <c r="P220" s="68"/>
      <c r="Q220" s="68"/>
      <c r="R220" s="68"/>
    </row>
    <row r="221" spans="1:18" s="70" customFormat="1" ht="12.75" x14ac:dyDescent="0.2">
      <c r="A221" s="68"/>
      <c r="B221" s="68"/>
      <c r="C221" s="68"/>
      <c r="D221" s="68"/>
      <c r="E221" s="68"/>
      <c r="F221" s="68"/>
      <c r="G221" s="68"/>
      <c r="H221" s="68"/>
      <c r="I221" s="68"/>
      <c r="J221" s="68"/>
      <c r="K221" s="68"/>
      <c r="L221" s="68"/>
      <c r="M221" s="68"/>
      <c r="N221" s="68"/>
      <c r="O221" s="68"/>
      <c r="P221" s="68"/>
      <c r="Q221" s="68"/>
      <c r="R221" s="68"/>
    </row>
    <row r="222" spans="1:18" s="70" customFormat="1" ht="12.75" x14ac:dyDescent="0.2">
      <c r="A222" s="68"/>
      <c r="B222" s="68"/>
      <c r="C222" s="68"/>
      <c r="D222" s="68"/>
      <c r="E222" s="68"/>
      <c r="F222" s="68"/>
      <c r="G222" s="68"/>
      <c r="H222" s="68"/>
      <c r="I222" s="68"/>
      <c r="J222" s="68"/>
      <c r="K222" s="68"/>
      <c r="L222" s="68"/>
      <c r="M222" s="68"/>
      <c r="N222" s="68"/>
      <c r="O222" s="68"/>
      <c r="P222" s="68"/>
      <c r="Q222" s="68"/>
      <c r="R222" s="68"/>
    </row>
    <row r="223" spans="1:18" s="70" customFormat="1" ht="12.75" x14ac:dyDescent="0.2">
      <c r="A223" s="68"/>
      <c r="B223" s="68"/>
      <c r="C223" s="68"/>
      <c r="D223" s="68"/>
      <c r="E223" s="68"/>
      <c r="F223" s="68"/>
      <c r="G223" s="68"/>
      <c r="H223" s="68"/>
      <c r="I223" s="68"/>
      <c r="J223" s="68"/>
      <c r="K223" s="68"/>
      <c r="L223" s="68"/>
      <c r="M223" s="68"/>
      <c r="N223" s="68"/>
      <c r="O223" s="68"/>
      <c r="P223" s="68"/>
      <c r="Q223" s="68"/>
      <c r="R223" s="68"/>
    </row>
    <row r="224" spans="1:18" s="70" customFormat="1" ht="12.75" x14ac:dyDescent="0.2">
      <c r="A224" s="68"/>
      <c r="B224" s="68"/>
      <c r="C224" s="68"/>
      <c r="D224" s="68"/>
      <c r="E224" s="68"/>
      <c r="F224" s="68"/>
      <c r="G224" s="68"/>
      <c r="H224" s="68"/>
      <c r="I224" s="68"/>
      <c r="J224" s="68"/>
      <c r="K224" s="68"/>
      <c r="L224" s="68"/>
      <c r="M224" s="68"/>
      <c r="N224" s="68"/>
      <c r="O224" s="68"/>
      <c r="P224" s="68"/>
      <c r="Q224" s="68"/>
      <c r="R224" s="68"/>
    </row>
    <row r="225" spans="1:18" s="70" customFormat="1" ht="12.75" x14ac:dyDescent="0.2">
      <c r="A225" s="68"/>
      <c r="B225" s="68"/>
      <c r="C225" s="68"/>
      <c r="D225" s="68"/>
      <c r="E225" s="68"/>
      <c r="F225" s="68"/>
      <c r="G225" s="68"/>
      <c r="H225" s="68"/>
      <c r="I225" s="68"/>
      <c r="J225" s="68"/>
      <c r="K225" s="68"/>
      <c r="L225" s="68"/>
      <c r="M225" s="68"/>
      <c r="N225" s="68"/>
      <c r="O225" s="68"/>
      <c r="P225" s="68"/>
      <c r="Q225" s="68"/>
      <c r="R225" s="68"/>
    </row>
    <row r="226" spans="1:18" s="70" customFormat="1" ht="12.75" x14ac:dyDescent="0.2">
      <c r="A226" s="68"/>
      <c r="B226" s="68"/>
      <c r="C226" s="68"/>
      <c r="D226" s="68"/>
      <c r="E226" s="68"/>
      <c r="F226" s="68"/>
      <c r="G226" s="68"/>
      <c r="H226" s="68"/>
      <c r="I226" s="68"/>
      <c r="J226" s="68"/>
      <c r="K226" s="68"/>
      <c r="L226" s="68"/>
      <c r="M226" s="68"/>
      <c r="N226" s="68"/>
      <c r="O226" s="68"/>
      <c r="P226" s="68"/>
      <c r="Q226" s="68"/>
      <c r="R226" s="68"/>
    </row>
    <row r="227" spans="1:18" s="70" customFormat="1" ht="12.75" x14ac:dyDescent="0.2">
      <c r="A227" s="68"/>
      <c r="B227" s="68"/>
      <c r="C227" s="68"/>
      <c r="D227" s="68"/>
      <c r="E227" s="68"/>
      <c r="F227" s="68"/>
      <c r="G227" s="68"/>
      <c r="H227" s="68"/>
      <c r="I227" s="68"/>
      <c r="J227" s="68"/>
      <c r="K227" s="68"/>
      <c r="L227" s="68"/>
      <c r="M227" s="68"/>
      <c r="N227" s="68"/>
      <c r="O227" s="68"/>
      <c r="P227" s="68"/>
      <c r="Q227" s="68"/>
      <c r="R227" s="68"/>
    </row>
    <row r="228" spans="1:18" s="70" customFormat="1" ht="12.75" x14ac:dyDescent="0.2">
      <c r="A228" s="68"/>
      <c r="B228" s="68"/>
      <c r="C228" s="68"/>
      <c r="D228" s="68"/>
      <c r="E228" s="68"/>
      <c r="F228" s="68"/>
      <c r="G228" s="68"/>
      <c r="H228" s="68"/>
      <c r="I228" s="68"/>
      <c r="J228" s="68"/>
      <c r="K228" s="68"/>
      <c r="L228" s="68"/>
      <c r="M228" s="68"/>
      <c r="N228" s="68"/>
      <c r="O228" s="68"/>
      <c r="P228" s="68"/>
      <c r="Q228" s="68"/>
      <c r="R228" s="68"/>
    </row>
    <row r="229" spans="1:18" s="70" customFormat="1" ht="12.75" x14ac:dyDescent="0.2">
      <c r="A229" s="68"/>
      <c r="B229" s="68"/>
      <c r="C229" s="68"/>
      <c r="D229" s="68"/>
      <c r="E229" s="68"/>
      <c r="F229" s="68"/>
      <c r="G229" s="68"/>
      <c r="H229" s="68"/>
      <c r="I229" s="68"/>
      <c r="J229" s="68"/>
      <c r="K229" s="68"/>
      <c r="L229" s="68"/>
      <c r="M229" s="68"/>
      <c r="N229" s="68"/>
      <c r="O229" s="68"/>
      <c r="P229" s="68"/>
      <c r="Q229" s="68"/>
      <c r="R229" s="68"/>
    </row>
    <row r="230" spans="1:18" s="70" customFormat="1" ht="12.75" x14ac:dyDescent="0.2">
      <c r="A230" s="68"/>
      <c r="B230" s="68"/>
      <c r="C230" s="68"/>
      <c r="D230" s="68"/>
      <c r="E230" s="68"/>
      <c r="F230" s="68"/>
      <c r="G230" s="68"/>
      <c r="H230" s="68"/>
      <c r="I230" s="68"/>
      <c r="J230" s="68"/>
      <c r="K230" s="68"/>
      <c r="L230" s="68"/>
      <c r="M230" s="68"/>
      <c r="N230" s="68"/>
      <c r="O230" s="68"/>
      <c r="P230" s="68"/>
      <c r="Q230" s="68"/>
      <c r="R230" s="68"/>
    </row>
    <row r="231" spans="1:18" s="70" customFormat="1" ht="12.75" x14ac:dyDescent="0.2">
      <c r="A231" s="68"/>
      <c r="B231" s="68"/>
      <c r="C231" s="68"/>
      <c r="D231" s="68"/>
      <c r="E231" s="68"/>
      <c r="F231" s="68"/>
      <c r="G231" s="68"/>
      <c r="H231" s="68"/>
      <c r="I231" s="68"/>
      <c r="J231" s="68"/>
      <c r="K231" s="68"/>
      <c r="L231" s="68"/>
      <c r="M231" s="68"/>
      <c r="N231" s="68"/>
      <c r="O231" s="68"/>
      <c r="P231" s="68"/>
      <c r="Q231" s="68"/>
      <c r="R231" s="68"/>
    </row>
    <row r="232" spans="1:18" s="70" customFormat="1" ht="12.75" x14ac:dyDescent="0.2">
      <c r="A232" s="68"/>
      <c r="B232" s="68"/>
      <c r="C232" s="68"/>
      <c r="D232" s="68"/>
      <c r="E232" s="68"/>
      <c r="F232" s="68"/>
      <c r="G232" s="68"/>
      <c r="H232" s="68"/>
      <c r="I232" s="68"/>
      <c r="J232" s="68"/>
      <c r="K232" s="68"/>
      <c r="L232" s="68"/>
      <c r="M232" s="68"/>
      <c r="N232" s="68"/>
      <c r="O232" s="68"/>
      <c r="P232" s="68"/>
      <c r="Q232" s="68"/>
      <c r="R232" s="68"/>
    </row>
    <row r="233" spans="1:18" s="70" customFormat="1" ht="12.75" x14ac:dyDescent="0.2">
      <c r="A233" s="68"/>
      <c r="B233" s="68"/>
      <c r="C233" s="68"/>
      <c r="D233" s="68"/>
      <c r="E233" s="68"/>
      <c r="F233" s="68"/>
      <c r="G233" s="68"/>
      <c r="H233" s="68"/>
      <c r="I233" s="68"/>
      <c r="J233" s="68"/>
      <c r="K233" s="68"/>
      <c r="L233" s="68"/>
      <c r="M233" s="68"/>
      <c r="N233" s="68"/>
      <c r="O233" s="68"/>
      <c r="P233" s="68"/>
      <c r="Q233" s="68"/>
      <c r="R233" s="68"/>
    </row>
    <row r="234" spans="1:18" s="70" customFormat="1" ht="12.75" x14ac:dyDescent="0.2">
      <c r="A234" s="68"/>
      <c r="B234" s="68"/>
      <c r="C234" s="68"/>
      <c r="D234" s="68"/>
      <c r="E234" s="68"/>
      <c r="F234" s="68"/>
      <c r="G234" s="68"/>
      <c r="H234" s="68"/>
      <c r="I234" s="68"/>
      <c r="J234" s="68"/>
      <c r="K234" s="68"/>
      <c r="L234" s="68"/>
      <c r="M234" s="68"/>
      <c r="N234" s="68"/>
      <c r="O234" s="68"/>
      <c r="P234" s="68"/>
      <c r="Q234" s="68"/>
      <c r="R234" s="68"/>
    </row>
    <row r="235" spans="1:18" ht="6.6" customHeight="1" x14ac:dyDescent="0.2"/>
    <row r="236" spans="1:18" ht="9.6" customHeight="1" x14ac:dyDescent="0.2"/>
    <row r="237" spans="1:18" ht="9.6" customHeight="1" x14ac:dyDescent="0.2"/>
    <row r="238" spans="1:18" ht="9.6" customHeight="1" x14ac:dyDescent="0.2"/>
    <row r="239" spans="1:18" ht="9.6" customHeight="1" x14ac:dyDescent="0.2"/>
    <row r="240" spans="1:18" ht="9.6" customHeight="1" x14ac:dyDescent="0.2"/>
    <row r="241" spans="19:19" ht="1.7" customHeight="1" x14ac:dyDescent="0.2"/>
    <row r="242" spans="19:19" ht="9.4" hidden="1" customHeight="1" x14ac:dyDescent="0.2"/>
    <row r="243" spans="19:19" ht="9.4" hidden="1" customHeight="1" x14ac:dyDescent="0.2"/>
    <row r="244" spans="19:19" ht="9.4" hidden="1" customHeight="1" x14ac:dyDescent="0.2"/>
    <row r="245" spans="19:19" ht="9.6" customHeight="1" x14ac:dyDescent="0.2"/>
    <row r="246" spans="19:19" ht="6.75" customHeight="1" x14ac:dyDescent="0.2"/>
    <row r="247" spans="19:19" ht="12" customHeight="1" x14ac:dyDescent="0.2">
      <c r="S247" s="86"/>
    </row>
  </sheetData>
  <mergeCells count="7">
    <mergeCell ref="A201:N201"/>
    <mergeCell ref="C156:E156"/>
    <mergeCell ref="G156:Q156"/>
    <mergeCell ref="C5:E5"/>
    <mergeCell ref="G5:Q5"/>
    <mergeCell ref="C52:E52"/>
    <mergeCell ref="G52:Q52"/>
  </mergeCells>
  <printOptions gridLinesSet="0"/>
  <pageMargins left="3.75" right="0.25" top="0.5" bottom="0.25" header="0" footer="0"/>
  <pageSetup paperSize="17" pageOrder="overThenDown"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9C284-4221-4E21-9CF3-959F5E802600}">
  <sheetPr transitionEvaluation="1" codeName="Sheet3"/>
  <dimension ref="A1:Y245"/>
  <sheetViews>
    <sheetView showGridLines="0" zoomScaleNormal="100" workbookViewId="0">
      <pane xSplit="2" ySplit="6" topLeftCell="C7" activePane="bottomRight" state="frozen"/>
      <selection pane="topRight"/>
      <selection pane="bottomLeft"/>
      <selection pane="bottomRight"/>
    </sheetView>
  </sheetViews>
  <sheetFormatPr defaultColWidth="12.7109375" defaultRowHeight="9.75" customHeight="1" x14ac:dyDescent="0.2"/>
  <cols>
    <col min="1" max="1" width="5.42578125" style="68" customWidth="1"/>
    <col min="2" max="2" width="12.85546875" style="68" customWidth="1"/>
    <col min="3" max="3" width="12.5703125" style="68" customWidth="1"/>
    <col min="4" max="4" width="10.42578125" style="68" customWidth="1"/>
    <col min="5" max="5" width="16.42578125" style="68" customWidth="1"/>
    <col min="6" max="6" width="13.42578125" style="68" customWidth="1"/>
    <col min="7" max="7" width="14" style="68" customWidth="1"/>
    <col min="8" max="8" width="21.42578125" style="68" customWidth="1"/>
    <col min="9" max="9" width="15.140625" style="68" customWidth="1"/>
    <col min="10" max="10" width="15" style="68" customWidth="1"/>
    <col min="11" max="11" width="15.42578125" style="68" customWidth="1"/>
    <col min="12" max="12" width="13.85546875" style="68" customWidth="1"/>
    <col min="13" max="13" width="16.28515625" style="68" customWidth="1"/>
    <col min="14" max="14" width="14.42578125" style="68" customWidth="1"/>
    <col min="15" max="15" width="13.5703125" style="68" customWidth="1"/>
    <col min="16" max="16" width="15.140625" style="68" customWidth="1"/>
    <col min="17" max="17" width="11.5703125" style="68" customWidth="1"/>
    <col min="18" max="18" width="14.28515625" style="68" customWidth="1"/>
    <col min="19" max="19" width="15.5703125" style="68" customWidth="1"/>
    <col min="20" max="20" width="3.28515625" style="68" customWidth="1"/>
    <col min="21" max="21" width="4.42578125" style="68" customWidth="1"/>
    <col min="22" max="22" width="14" style="68" customWidth="1"/>
    <col min="23" max="23" width="17.85546875" style="68" customWidth="1"/>
    <col min="24" max="16384" width="12.7109375" style="68"/>
  </cols>
  <sheetData>
    <row r="1" spans="1:21" s="349" customFormat="1" ht="15.75" x14ac:dyDescent="0.2">
      <c r="A1" s="319" t="s">
        <v>0</v>
      </c>
      <c r="B1" s="319"/>
      <c r="C1" s="319"/>
      <c r="D1" s="319"/>
      <c r="E1" s="319"/>
      <c r="F1" s="319"/>
      <c r="G1" s="319"/>
      <c r="H1" s="319"/>
      <c r="I1" s="319"/>
      <c r="J1" s="319"/>
      <c r="K1" s="319"/>
      <c r="L1" s="319"/>
      <c r="M1" s="319"/>
      <c r="N1" s="319"/>
      <c r="O1" s="319"/>
      <c r="P1" s="319"/>
      <c r="Q1" s="319"/>
      <c r="R1" s="319"/>
      <c r="S1" s="319"/>
    </row>
    <row r="2" spans="1:21" s="349" customFormat="1" ht="15.75" x14ac:dyDescent="0.2">
      <c r="A2" s="321" t="s">
        <v>373</v>
      </c>
      <c r="B2" s="321"/>
      <c r="C2" s="321"/>
      <c r="D2" s="321"/>
      <c r="E2" s="321"/>
      <c r="F2" s="321"/>
      <c r="G2" s="321"/>
      <c r="H2" s="321"/>
      <c r="I2" s="321"/>
      <c r="J2" s="321"/>
      <c r="K2" s="321"/>
      <c r="L2" s="321"/>
      <c r="M2" s="321"/>
      <c r="N2" s="321"/>
      <c r="O2" s="321"/>
      <c r="P2" s="321"/>
      <c r="Q2" s="321"/>
      <c r="R2" s="321"/>
      <c r="S2" s="321"/>
    </row>
    <row r="3" spans="1:21" s="349" customFormat="1" ht="15.75" x14ac:dyDescent="0.2">
      <c r="A3" s="321" t="s">
        <v>370</v>
      </c>
      <c r="B3" s="321"/>
      <c r="C3" s="321"/>
      <c r="D3" s="321"/>
      <c r="E3" s="321"/>
      <c r="F3" s="321"/>
      <c r="G3" s="321"/>
      <c r="H3" s="321"/>
      <c r="I3" s="321"/>
      <c r="J3" s="321"/>
      <c r="K3" s="321"/>
      <c r="L3" s="321"/>
      <c r="M3" s="321"/>
      <c r="N3" s="321"/>
      <c r="O3" s="321"/>
      <c r="P3" s="321"/>
      <c r="Q3" s="321"/>
      <c r="R3" s="321"/>
      <c r="S3" s="321"/>
    </row>
    <row r="4" spans="1:21" s="65" customFormat="1" ht="12.75" thickBot="1" x14ac:dyDescent="0.25">
      <c r="M4" s="80"/>
      <c r="N4" s="445"/>
      <c r="O4" s="445"/>
      <c r="P4" s="445"/>
      <c r="Q4" s="445"/>
      <c r="R4" s="445"/>
      <c r="U4" s="80"/>
    </row>
    <row r="5" spans="1:21" s="90" customFormat="1" ht="48" customHeight="1" thickBot="1" x14ac:dyDescent="0.3">
      <c r="A5" s="89"/>
      <c r="B5" s="89"/>
      <c r="C5" s="449" t="s">
        <v>313</v>
      </c>
      <c r="D5" s="450"/>
      <c r="E5" s="449" t="s">
        <v>311</v>
      </c>
      <c r="F5" s="450"/>
      <c r="G5" s="89"/>
      <c r="H5" s="449" t="s">
        <v>309</v>
      </c>
      <c r="I5" s="451"/>
      <c r="J5" s="451"/>
      <c r="K5" s="450"/>
      <c r="L5" s="89"/>
      <c r="M5" s="89"/>
      <c r="N5" s="446" t="s">
        <v>294</v>
      </c>
      <c r="O5" s="447"/>
      <c r="P5" s="447"/>
      <c r="Q5" s="447"/>
      <c r="R5" s="448"/>
      <c r="S5" s="89"/>
    </row>
    <row r="6" spans="1:21" s="90" customFormat="1" ht="60.75" customHeight="1" thickBot="1" x14ac:dyDescent="0.3">
      <c r="A6" s="120" t="s">
        <v>1</v>
      </c>
      <c r="B6" s="361" t="s">
        <v>2</v>
      </c>
      <c r="C6" s="357" t="s">
        <v>312</v>
      </c>
      <c r="D6" s="358" t="s">
        <v>295</v>
      </c>
      <c r="E6" s="357" t="s">
        <v>360</v>
      </c>
      <c r="F6" s="358" t="s">
        <v>295</v>
      </c>
      <c r="G6" s="120" t="s">
        <v>300</v>
      </c>
      <c r="H6" s="357" t="s">
        <v>310</v>
      </c>
      <c r="I6" s="359" t="s">
        <v>301</v>
      </c>
      <c r="J6" s="359" t="s">
        <v>302</v>
      </c>
      <c r="K6" s="358" t="s">
        <v>297</v>
      </c>
      <c r="L6" s="120" t="s">
        <v>303</v>
      </c>
      <c r="M6" s="120" t="s">
        <v>304</v>
      </c>
      <c r="N6" s="357" t="s">
        <v>298</v>
      </c>
      <c r="O6" s="359" t="s">
        <v>305</v>
      </c>
      <c r="P6" s="359" t="s">
        <v>299</v>
      </c>
      <c r="Q6" s="359" t="s">
        <v>306</v>
      </c>
      <c r="R6" s="358" t="s">
        <v>307</v>
      </c>
      <c r="S6" s="120" t="s">
        <v>308</v>
      </c>
    </row>
    <row r="7" spans="1:21" s="70" customFormat="1" ht="12.75" x14ac:dyDescent="0.2">
      <c r="A7" s="113">
        <v>1</v>
      </c>
      <c r="B7" s="113" t="s">
        <v>12</v>
      </c>
      <c r="C7" s="137">
        <v>0</v>
      </c>
      <c r="D7" s="137">
        <v>0</v>
      </c>
      <c r="E7" s="137">
        <v>25538055</v>
      </c>
      <c r="F7" s="137">
        <v>0</v>
      </c>
      <c r="G7" s="133">
        <v>18729605</v>
      </c>
      <c r="H7" s="137">
        <v>26968031</v>
      </c>
      <c r="I7" s="137">
        <v>0</v>
      </c>
      <c r="J7" s="137">
        <v>7132617</v>
      </c>
      <c r="K7" s="137">
        <v>0</v>
      </c>
      <c r="L7" s="133">
        <v>85330</v>
      </c>
      <c r="M7" s="133">
        <f t="shared" ref="M7:M44" si="0">SUM(G7:L7)</f>
        <v>52915583</v>
      </c>
      <c r="N7" s="137">
        <v>39602817</v>
      </c>
      <c r="O7" s="137">
        <v>5688589</v>
      </c>
      <c r="P7" s="137">
        <v>407770</v>
      </c>
      <c r="Q7" s="137">
        <v>0</v>
      </c>
      <c r="R7" s="137">
        <f t="shared" ref="R7:R44" si="1">SUM(N7:Q7)</f>
        <v>45699176</v>
      </c>
      <c r="S7" s="133">
        <f t="shared" ref="S7:S44" si="2">(M7-R7)</f>
        <v>7216407</v>
      </c>
    </row>
    <row r="8" spans="1:21" s="70" customFormat="1" ht="12.75" x14ac:dyDescent="0.2">
      <c r="A8" s="114">
        <v>2</v>
      </c>
      <c r="B8" s="114" t="s">
        <v>14</v>
      </c>
      <c r="C8" s="115">
        <v>0</v>
      </c>
      <c r="D8" s="115">
        <v>0</v>
      </c>
      <c r="E8" s="115">
        <v>0</v>
      </c>
      <c r="F8" s="115">
        <v>0</v>
      </c>
      <c r="G8" s="115">
        <v>30257</v>
      </c>
      <c r="H8" s="115">
        <v>0</v>
      </c>
      <c r="I8" s="115">
        <v>0</v>
      </c>
      <c r="J8" s="115">
        <v>190726</v>
      </c>
      <c r="K8" s="115">
        <v>341991</v>
      </c>
      <c r="L8" s="115">
        <v>8774</v>
      </c>
      <c r="M8" s="115">
        <f t="shared" si="0"/>
        <v>571748</v>
      </c>
      <c r="N8" s="115">
        <v>411914</v>
      </c>
      <c r="O8" s="115">
        <v>45529</v>
      </c>
      <c r="P8" s="115">
        <v>0</v>
      </c>
      <c r="Q8" s="115">
        <v>0</v>
      </c>
      <c r="R8" s="115">
        <f t="shared" si="1"/>
        <v>457443</v>
      </c>
      <c r="S8" s="115">
        <f t="shared" si="2"/>
        <v>114305</v>
      </c>
    </row>
    <row r="9" spans="1:21" s="70" customFormat="1" ht="12.75" x14ac:dyDescent="0.2">
      <c r="A9" s="117">
        <v>3</v>
      </c>
      <c r="B9" s="117" t="s">
        <v>16</v>
      </c>
      <c r="C9" s="118">
        <v>0</v>
      </c>
      <c r="D9" s="118">
        <v>0</v>
      </c>
      <c r="E9" s="118">
        <v>0</v>
      </c>
      <c r="F9" s="118">
        <v>0</v>
      </c>
      <c r="G9" s="118">
        <v>2482858</v>
      </c>
      <c r="H9" s="118">
        <v>0</v>
      </c>
      <c r="I9" s="118">
        <v>0</v>
      </c>
      <c r="J9" s="118">
        <v>0</v>
      </c>
      <c r="K9" s="118">
        <v>0</v>
      </c>
      <c r="L9" s="118">
        <v>14077</v>
      </c>
      <c r="M9" s="118">
        <f t="shared" si="0"/>
        <v>2496935</v>
      </c>
      <c r="N9" s="118">
        <v>1792421</v>
      </c>
      <c r="O9" s="118">
        <v>392933</v>
      </c>
      <c r="P9" s="118">
        <v>271627</v>
      </c>
      <c r="Q9" s="118">
        <v>0</v>
      </c>
      <c r="R9" s="118">
        <f t="shared" si="1"/>
        <v>2456981</v>
      </c>
      <c r="S9" s="118">
        <f t="shared" si="2"/>
        <v>39954</v>
      </c>
    </row>
    <row r="10" spans="1:21" s="70" customFormat="1" ht="12.75" x14ac:dyDescent="0.2">
      <c r="A10" s="114">
        <v>4</v>
      </c>
      <c r="B10" s="114" t="s">
        <v>18</v>
      </c>
      <c r="C10" s="115">
        <v>0</v>
      </c>
      <c r="D10" s="115">
        <v>0</v>
      </c>
      <c r="E10" s="115">
        <v>1443081</v>
      </c>
      <c r="F10" s="115">
        <v>0</v>
      </c>
      <c r="G10" s="115">
        <v>61078964</v>
      </c>
      <c r="H10" s="115">
        <v>-3231045</v>
      </c>
      <c r="I10" s="115">
        <v>1082441</v>
      </c>
      <c r="J10" s="115">
        <v>5673153</v>
      </c>
      <c r="K10" s="115">
        <v>5486569</v>
      </c>
      <c r="L10" s="115">
        <v>898011</v>
      </c>
      <c r="M10" s="115">
        <f t="shared" si="0"/>
        <v>70988093</v>
      </c>
      <c r="N10" s="115">
        <v>65130419</v>
      </c>
      <c r="O10" s="115">
        <v>5186777</v>
      </c>
      <c r="P10" s="115">
        <v>1079913</v>
      </c>
      <c r="Q10" s="115">
        <v>2089615</v>
      </c>
      <c r="R10" s="115">
        <f t="shared" si="1"/>
        <v>73486724</v>
      </c>
      <c r="S10" s="115">
        <f t="shared" si="2"/>
        <v>-2498631</v>
      </c>
    </row>
    <row r="11" spans="1:21" s="70" customFormat="1" ht="12.75" x14ac:dyDescent="0.2">
      <c r="A11" s="117">
        <v>5</v>
      </c>
      <c r="B11" s="117" t="s">
        <v>20</v>
      </c>
      <c r="C11" s="118">
        <v>2957091</v>
      </c>
      <c r="D11" s="118">
        <v>0</v>
      </c>
      <c r="E11" s="118">
        <v>341282</v>
      </c>
      <c r="F11" s="118">
        <v>0</v>
      </c>
      <c r="G11" s="118">
        <v>118441318</v>
      </c>
      <c r="H11" s="118">
        <v>0</v>
      </c>
      <c r="I11" s="118">
        <v>341282</v>
      </c>
      <c r="J11" s="118">
        <v>258481</v>
      </c>
      <c r="K11" s="118">
        <v>529387</v>
      </c>
      <c r="L11" s="118">
        <v>8673841</v>
      </c>
      <c r="M11" s="118">
        <f t="shared" si="0"/>
        <v>128244309</v>
      </c>
      <c r="N11" s="118">
        <v>64311358</v>
      </c>
      <c r="O11" s="118">
        <v>30754339</v>
      </c>
      <c r="P11" s="118">
        <v>14915202</v>
      </c>
      <c r="Q11" s="118">
        <v>251516</v>
      </c>
      <c r="R11" s="118">
        <f t="shared" si="1"/>
        <v>110232415</v>
      </c>
      <c r="S11" s="118">
        <f t="shared" si="2"/>
        <v>18011894</v>
      </c>
    </row>
    <row r="12" spans="1:21" s="70" customFormat="1" ht="12.75" x14ac:dyDescent="0.2">
      <c r="A12" s="114">
        <v>6</v>
      </c>
      <c r="B12" s="114" t="s">
        <v>22</v>
      </c>
      <c r="C12" s="115">
        <v>0</v>
      </c>
      <c r="D12" s="115">
        <v>0</v>
      </c>
      <c r="E12" s="115">
        <v>0</v>
      </c>
      <c r="F12" s="115">
        <v>0</v>
      </c>
      <c r="G12" s="115">
        <v>0</v>
      </c>
      <c r="H12" s="115">
        <v>0</v>
      </c>
      <c r="I12" s="115">
        <v>0</v>
      </c>
      <c r="J12" s="115">
        <v>0</v>
      </c>
      <c r="K12" s="115">
        <v>0</v>
      </c>
      <c r="L12" s="115">
        <v>0</v>
      </c>
      <c r="M12" s="115">
        <f t="shared" si="0"/>
        <v>0</v>
      </c>
      <c r="N12" s="115">
        <v>0</v>
      </c>
      <c r="O12" s="115">
        <v>0</v>
      </c>
      <c r="P12" s="115">
        <v>0</v>
      </c>
      <c r="Q12" s="115">
        <v>0</v>
      </c>
      <c r="R12" s="115">
        <f t="shared" si="1"/>
        <v>0</v>
      </c>
      <c r="S12" s="115">
        <f t="shared" si="2"/>
        <v>0</v>
      </c>
    </row>
    <row r="13" spans="1:21" s="70" customFormat="1" ht="12.75" x14ac:dyDescent="0.2">
      <c r="A13" s="117">
        <v>7</v>
      </c>
      <c r="B13" s="117" t="s">
        <v>254</v>
      </c>
      <c r="C13" s="118">
        <v>0</v>
      </c>
      <c r="D13" s="118">
        <v>0</v>
      </c>
      <c r="E13" s="118">
        <v>0</v>
      </c>
      <c r="F13" s="118">
        <v>0</v>
      </c>
      <c r="G13" s="118">
        <v>3589791</v>
      </c>
      <c r="H13" s="118">
        <v>0</v>
      </c>
      <c r="I13" s="118">
        <v>0</v>
      </c>
      <c r="J13" s="118">
        <v>0</v>
      </c>
      <c r="K13" s="118">
        <v>0</v>
      </c>
      <c r="L13" s="118">
        <v>42201</v>
      </c>
      <c r="M13" s="118">
        <f t="shared" si="0"/>
        <v>3631992</v>
      </c>
      <c r="N13" s="118">
        <v>2325926</v>
      </c>
      <c r="O13" s="118">
        <v>1005445</v>
      </c>
      <c r="P13" s="118">
        <v>117422</v>
      </c>
      <c r="Q13" s="118">
        <v>0</v>
      </c>
      <c r="R13" s="118">
        <f t="shared" si="1"/>
        <v>3448793</v>
      </c>
      <c r="S13" s="118">
        <f t="shared" si="2"/>
        <v>183199</v>
      </c>
    </row>
    <row r="14" spans="1:21" s="70" customFormat="1" ht="12.75" x14ac:dyDescent="0.2">
      <c r="A14" s="114">
        <v>8</v>
      </c>
      <c r="B14" s="114" t="s">
        <v>26</v>
      </c>
      <c r="C14" s="115">
        <v>0</v>
      </c>
      <c r="D14" s="115">
        <v>0</v>
      </c>
      <c r="E14" s="115">
        <v>0</v>
      </c>
      <c r="F14" s="115">
        <v>0</v>
      </c>
      <c r="G14" s="115">
        <v>169481773</v>
      </c>
      <c r="H14" s="115">
        <v>-15428000</v>
      </c>
      <c r="I14" s="115">
        <v>0</v>
      </c>
      <c r="J14" s="115">
        <v>32532</v>
      </c>
      <c r="K14" s="115">
        <v>2565027</v>
      </c>
      <c r="L14" s="115">
        <v>3584292</v>
      </c>
      <c r="M14" s="115">
        <f t="shared" si="0"/>
        <v>160235624</v>
      </c>
      <c r="N14" s="115">
        <v>152309563</v>
      </c>
      <c r="O14" s="115">
        <v>14389973</v>
      </c>
      <c r="P14" s="115">
        <v>2325755</v>
      </c>
      <c r="Q14" s="115">
        <v>466769</v>
      </c>
      <c r="R14" s="115">
        <f t="shared" si="1"/>
        <v>169492060</v>
      </c>
      <c r="S14" s="115">
        <f t="shared" si="2"/>
        <v>-9256436</v>
      </c>
    </row>
    <row r="15" spans="1:21" s="70" customFormat="1" ht="12.75" x14ac:dyDescent="0.2">
      <c r="A15" s="117">
        <v>9</v>
      </c>
      <c r="B15" s="117" t="s">
        <v>28</v>
      </c>
      <c r="C15" s="118">
        <v>0</v>
      </c>
      <c r="D15" s="118">
        <v>0</v>
      </c>
      <c r="E15" s="118">
        <v>0</v>
      </c>
      <c r="F15" s="118">
        <v>0</v>
      </c>
      <c r="G15" s="118">
        <v>0</v>
      </c>
      <c r="H15" s="118">
        <v>0</v>
      </c>
      <c r="I15" s="118">
        <v>0</v>
      </c>
      <c r="J15" s="118">
        <v>0</v>
      </c>
      <c r="K15" s="118">
        <v>0</v>
      </c>
      <c r="L15" s="118">
        <v>0</v>
      </c>
      <c r="M15" s="118">
        <f t="shared" si="0"/>
        <v>0</v>
      </c>
      <c r="N15" s="118">
        <v>0</v>
      </c>
      <c r="O15" s="118">
        <v>0</v>
      </c>
      <c r="P15" s="118">
        <v>0</v>
      </c>
      <c r="Q15" s="118">
        <v>0</v>
      </c>
      <c r="R15" s="118">
        <f t="shared" si="1"/>
        <v>0</v>
      </c>
      <c r="S15" s="118">
        <f t="shared" si="2"/>
        <v>0</v>
      </c>
    </row>
    <row r="16" spans="1:21" s="70" customFormat="1" ht="12.75" x14ac:dyDescent="0.2">
      <c r="A16" s="114">
        <v>10</v>
      </c>
      <c r="B16" s="114" t="s">
        <v>30</v>
      </c>
      <c r="C16" s="115">
        <v>0</v>
      </c>
      <c r="D16" s="115">
        <v>0</v>
      </c>
      <c r="E16" s="115">
        <v>0</v>
      </c>
      <c r="F16" s="115">
        <v>0</v>
      </c>
      <c r="G16" s="115">
        <v>11780705</v>
      </c>
      <c r="H16" s="115">
        <v>0</v>
      </c>
      <c r="I16" s="115">
        <v>2995056</v>
      </c>
      <c r="J16" s="115">
        <v>0</v>
      </c>
      <c r="K16" s="115">
        <v>0</v>
      </c>
      <c r="L16" s="115">
        <v>2430</v>
      </c>
      <c r="M16" s="115">
        <f t="shared" si="0"/>
        <v>14778191</v>
      </c>
      <c r="N16" s="115">
        <v>9850047</v>
      </c>
      <c r="O16" s="115">
        <v>2757114</v>
      </c>
      <c r="P16" s="115">
        <v>1519174</v>
      </c>
      <c r="Q16" s="115">
        <v>0</v>
      </c>
      <c r="R16" s="115">
        <f t="shared" si="1"/>
        <v>14126335</v>
      </c>
      <c r="S16" s="115">
        <f t="shared" si="2"/>
        <v>651856</v>
      </c>
    </row>
    <row r="17" spans="1:19" s="70" customFormat="1" ht="12.75" x14ac:dyDescent="0.2">
      <c r="A17" s="117">
        <v>11</v>
      </c>
      <c r="B17" s="117" t="s">
        <v>32</v>
      </c>
      <c r="C17" s="118">
        <v>0</v>
      </c>
      <c r="D17" s="118">
        <v>250742</v>
      </c>
      <c r="E17" s="118">
        <v>1067756</v>
      </c>
      <c r="F17" s="118">
        <v>0</v>
      </c>
      <c r="G17" s="118">
        <v>12094496</v>
      </c>
      <c r="H17" s="118">
        <v>0</v>
      </c>
      <c r="I17" s="118">
        <v>0</v>
      </c>
      <c r="J17" s="118">
        <v>0</v>
      </c>
      <c r="K17" s="118">
        <v>0</v>
      </c>
      <c r="L17" s="118">
        <v>259575</v>
      </c>
      <c r="M17" s="118">
        <f t="shared" si="0"/>
        <v>12354071</v>
      </c>
      <c r="N17" s="118">
        <v>2033437</v>
      </c>
      <c r="O17" s="118">
        <v>1298876</v>
      </c>
      <c r="P17" s="118">
        <v>174204</v>
      </c>
      <c r="Q17" s="118">
        <v>3331</v>
      </c>
      <c r="R17" s="118">
        <f t="shared" si="1"/>
        <v>3509848</v>
      </c>
      <c r="S17" s="118">
        <f t="shared" si="2"/>
        <v>8844223</v>
      </c>
    </row>
    <row r="18" spans="1:19" s="70" customFormat="1" ht="12.75" x14ac:dyDescent="0.2">
      <c r="A18" s="114">
        <v>12</v>
      </c>
      <c r="B18" s="114" t="s">
        <v>34</v>
      </c>
      <c r="C18" s="115">
        <v>0</v>
      </c>
      <c r="D18" s="115">
        <v>0</v>
      </c>
      <c r="E18" s="115">
        <v>0</v>
      </c>
      <c r="F18" s="115">
        <v>0</v>
      </c>
      <c r="G18" s="115">
        <v>21068337</v>
      </c>
      <c r="H18" s="115">
        <v>-1001562</v>
      </c>
      <c r="I18" s="115">
        <v>0</v>
      </c>
      <c r="J18" s="115">
        <v>4212</v>
      </c>
      <c r="K18" s="115">
        <v>208623</v>
      </c>
      <c r="L18" s="115">
        <v>56455</v>
      </c>
      <c r="M18" s="115">
        <f t="shared" si="0"/>
        <v>20336065</v>
      </c>
      <c r="N18" s="115">
        <v>17899796</v>
      </c>
      <c r="O18" s="115">
        <v>1156721</v>
      </c>
      <c r="P18" s="115">
        <v>122455</v>
      </c>
      <c r="Q18" s="115">
        <v>10156</v>
      </c>
      <c r="R18" s="115">
        <f t="shared" si="1"/>
        <v>19189128</v>
      </c>
      <c r="S18" s="115">
        <f t="shared" si="2"/>
        <v>1146937</v>
      </c>
    </row>
    <row r="19" spans="1:19" s="70" customFormat="1" ht="12.75" x14ac:dyDescent="0.2">
      <c r="A19" s="117">
        <v>13</v>
      </c>
      <c r="B19" s="117" t="s">
        <v>36</v>
      </c>
      <c r="C19" s="118">
        <v>0</v>
      </c>
      <c r="D19" s="118">
        <v>0</v>
      </c>
      <c r="E19" s="118">
        <v>0</v>
      </c>
      <c r="F19" s="118">
        <v>0</v>
      </c>
      <c r="G19" s="118">
        <v>12526643</v>
      </c>
      <c r="H19" s="118">
        <v>0</v>
      </c>
      <c r="I19" s="118">
        <v>0</v>
      </c>
      <c r="J19" s="118">
        <v>1872420</v>
      </c>
      <c r="K19" s="118">
        <v>2878539</v>
      </c>
      <c r="L19" s="118">
        <v>2228291</v>
      </c>
      <c r="M19" s="118">
        <f t="shared" si="0"/>
        <v>19505893</v>
      </c>
      <c r="N19" s="118">
        <v>12621568</v>
      </c>
      <c r="O19" s="118">
        <v>3051891</v>
      </c>
      <c r="P19" s="118">
        <v>773008</v>
      </c>
      <c r="Q19" s="118">
        <v>1997</v>
      </c>
      <c r="R19" s="118">
        <f t="shared" si="1"/>
        <v>16448464</v>
      </c>
      <c r="S19" s="118">
        <f t="shared" si="2"/>
        <v>3057429</v>
      </c>
    </row>
    <row r="20" spans="1:19" s="70" customFormat="1" ht="12.75" x14ac:dyDescent="0.2">
      <c r="A20" s="114">
        <v>14</v>
      </c>
      <c r="B20" s="114" t="s">
        <v>38</v>
      </c>
      <c r="C20" s="115">
        <v>0</v>
      </c>
      <c r="D20" s="115">
        <v>0</v>
      </c>
      <c r="E20" s="115">
        <v>76560</v>
      </c>
      <c r="F20" s="115">
        <v>0</v>
      </c>
      <c r="G20" s="115">
        <v>3249982</v>
      </c>
      <c r="H20" s="115">
        <v>911611</v>
      </c>
      <c r="I20" s="115">
        <v>0</v>
      </c>
      <c r="J20" s="115">
        <v>0</v>
      </c>
      <c r="K20" s="115">
        <v>234681</v>
      </c>
      <c r="L20" s="115">
        <v>23274</v>
      </c>
      <c r="M20" s="115">
        <f t="shared" si="0"/>
        <v>4419548</v>
      </c>
      <c r="N20" s="115">
        <v>2477722</v>
      </c>
      <c r="O20" s="115">
        <v>654984</v>
      </c>
      <c r="P20" s="115">
        <v>0</v>
      </c>
      <c r="Q20" s="115">
        <v>2513</v>
      </c>
      <c r="R20" s="115">
        <f t="shared" si="1"/>
        <v>3135219</v>
      </c>
      <c r="S20" s="115">
        <f t="shared" si="2"/>
        <v>1284329</v>
      </c>
    </row>
    <row r="21" spans="1:19" s="70" customFormat="1" ht="12.75" x14ac:dyDescent="0.2">
      <c r="A21" s="117">
        <v>15</v>
      </c>
      <c r="B21" s="117" t="s">
        <v>40</v>
      </c>
      <c r="C21" s="118">
        <v>0</v>
      </c>
      <c r="D21" s="118">
        <v>0</v>
      </c>
      <c r="E21" s="118">
        <v>4961140</v>
      </c>
      <c r="F21" s="118">
        <v>0</v>
      </c>
      <c r="G21" s="118">
        <v>33137071</v>
      </c>
      <c r="H21" s="118">
        <v>0</v>
      </c>
      <c r="I21" s="118">
        <v>0</v>
      </c>
      <c r="J21" s="118">
        <v>2944625</v>
      </c>
      <c r="K21" s="118">
        <v>591903</v>
      </c>
      <c r="L21" s="118">
        <v>442567</v>
      </c>
      <c r="M21" s="118">
        <f t="shared" si="0"/>
        <v>37116166</v>
      </c>
      <c r="N21" s="118">
        <v>36598763</v>
      </c>
      <c r="O21" s="118">
        <v>5927221</v>
      </c>
      <c r="P21" s="118">
        <v>1680615</v>
      </c>
      <c r="Q21" s="118">
        <v>386623</v>
      </c>
      <c r="R21" s="118">
        <f t="shared" si="1"/>
        <v>44593222</v>
      </c>
      <c r="S21" s="118">
        <f t="shared" si="2"/>
        <v>-7477056</v>
      </c>
    </row>
    <row r="22" spans="1:19" s="70" customFormat="1" ht="12.75" x14ac:dyDescent="0.2">
      <c r="A22" s="114">
        <v>16</v>
      </c>
      <c r="B22" s="114" t="s">
        <v>42</v>
      </c>
      <c r="C22" s="115">
        <v>0</v>
      </c>
      <c r="D22" s="115">
        <v>0</v>
      </c>
      <c r="E22" s="115">
        <v>67923</v>
      </c>
      <c r="F22" s="115">
        <v>0</v>
      </c>
      <c r="G22" s="115">
        <v>100568428</v>
      </c>
      <c r="H22" s="115">
        <v>-3424022</v>
      </c>
      <c r="I22" s="115">
        <v>0</v>
      </c>
      <c r="J22" s="115">
        <v>1840863</v>
      </c>
      <c r="K22" s="115">
        <v>2143324</v>
      </c>
      <c r="L22" s="115">
        <v>3105588</v>
      </c>
      <c r="M22" s="115">
        <f t="shared" si="0"/>
        <v>104234181</v>
      </c>
      <c r="N22" s="115">
        <v>88343396</v>
      </c>
      <c r="O22" s="115">
        <v>8811887</v>
      </c>
      <c r="P22" s="115">
        <v>1182856</v>
      </c>
      <c r="Q22" s="115">
        <v>0</v>
      </c>
      <c r="R22" s="115">
        <f t="shared" si="1"/>
        <v>98338139</v>
      </c>
      <c r="S22" s="115">
        <f t="shared" si="2"/>
        <v>5896042</v>
      </c>
    </row>
    <row r="23" spans="1:19" s="70" customFormat="1" ht="12.75" x14ac:dyDescent="0.2">
      <c r="A23" s="117">
        <v>17</v>
      </c>
      <c r="B23" s="117" t="s">
        <v>44</v>
      </c>
      <c r="C23" s="118">
        <v>0</v>
      </c>
      <c r="D23" s="118">
        <v>0</v>
      </c>
      <c r="E23" s="118">
        <v>0</v>
      </c>
      <c r="F23" s="118">
        <v>0</v>
      </c>
      <c r="G23" s="118">
        <v>0</v>
      </c>
      <c r="H23" s="118">
        <v>0</v>
      </c>
      <c r="I23" s="118">
        <v>0</v>
      </c>
      <c r="J23" s="118">
        <v>0</v>
      </c>
      <c r="K23" s="118">
        <v>0</v>
      </c>
      <c r="L23" s="118">
        <v>0</v>
      </c>
      <c r="M23" s="118">
        <f t="shared" si="0"/>
        <v>0</v>
      </c>
      <c r="N23" s="118">
        <v>0</v>
      </c>
      <c r="O23" s="118">
        <v>0</v>
      </c>
      <c r="P23" s="118">
        <v>0</v>
      </c>
      <c r="Q23" s="118">
        <v>0</v>
      </c>
      <c r="R23" s="118">
        <f t="shared" si="1"/>
        <v>0</v>
      </c>
      <c r="S23" s="118">
        <f t="shared" si="2"/>
        <v>0</v>
      </c>
    </row>
    <row r="24" spans="1:19" s="70" customFormat="1" ht="12.75" x14ac:dyDescent="0.2">
      <c r="A24" s="114">
        <v>18</v>
      </c>
      <c r="B24" s="114" t="s">
        <v>46</v>
      </c>
      <c r="C24" s="115">
        <v>0</v>
      </c>
      <c r="D24" s="115">
        <v>0</v>
      </c>
      <c r="E24" s="115">
        <v>0</v>
      </c>
      <c r="F24" s="115">
        <v>0</v>
      </c>
      <c r="G24" s="115">
        <v>6291244</v>
      </c>
      <c r="H24" s="115">
        <v>-65000</v>
      </c>
      <c r="I24" s="115">
        <v>0</v>
      </c>
      <c r="J24" s="115">
        <v>0</v>
      </c>
      <c r="K24" s="115">
        <v>0</v>
      </c>
      <c r="L24" s="115">
        <v>85882</v>
      </c>
      <c r="M24" s="115">
        <f t="shared" si="0"/>
        <v>6312126</v>
      </c>
      <c r="N24" s="115">
        <v>4807522</v>
      </c>
      <c r="O24" s="115">
        <v>398697</v>
      </c>
      <c r="P24" s="115">
        <v>215459</v>
      </c>
      <c r="Q24" s="115">
        <v>0</v>
      </c>
      <c r="R24" s="115">
        <f t="shared" si="1"/>
        <v>5421678</v>
      </c>
      <c r="S24" s="115">
        <f t="shared" si="2"/>
        <v>890448</v>
      </c>
    </row>
    <row r="25" spans="1:19" s="70" customFormat="1" ht="12.75" x14ac:dyDescent="0.2">
      <c r="A25" s="117">
        <v>19</v>
      </c>
      <c r="B25" s="117" t="s">
        <v>48</v>
      </c>
      <c r="C25" s="118">
        <v>0</v>
      </c>
      <c r="D25" s="118">
        <v>0</v>
      </c>
      <c r="E25" s="118">
        <v>0</v>
      </c>
      <c r="F25" s="118">
        <v>0</v>
      </c>
      <c r="G25" s="118">
        <v>48515094</v>
      </c>
      <c r="H25" s="118">
        <v>8325170</v>
      </c>
      <c r="I25" s="118">
        <v>77800</v>
      </c>
      <c r="J25" s="118">
        <v>2044808</v>
      </c>
      <c r="K25" s="118">
        <v>7428456</v>
      </c>
      <c r="L25" s="118">
        <v>2461902</v>
      </c>
      <c r="M25" s="118">
        <f t="shared" si="0"/>
        <v>68853230</v>
      </c>
      <c r="N25" s="118">
        <v>38220908</v>
      </c>
      <c r="O25" s="118">
        <v>18090127</v>
      </c>
      <c r="P25" s="118">
        <v>2910710</v>
      </c>
      <c r="Q25" s="118">
        <v>62149</v>
      </c>
      <c r="R25" s="118">
        <f t="shared" si="1"/>
        <v>59283894</v>
      </c>
      <c r="S25" s="118">
        <f t="shared" si="2"/>
        <v>9569336</v>
      </c>
    </row>
    <row r="26" spans="1:19" s="70" customFormat="1" ht="12.75" x14ac:dyDescent="0.2">
      <c r="A26" s="114">
        <v>20</v>
      </c>
      <c r="B26" s="114" t="s">
        <v>50</v>
      </c>
      <c r="C26" s="115">
        <v>0</v>
      </c>
      <c r="D26" s="115">
        <v>0</v>
      </c>
      <c r="E26" s="115">
        <v>0</v>
      </c>
      <c r="F26" s="115">
        <v>0</v>
      </c>
      <c r="G26" s="115">
        <v>82862007</v>
      </c>
      <c r="H26" s="115">
        <v>532649</v>
      </c>
      <c r="I26" s="115">
        <v>0</v>
      </c>
      <c r="J26" s="115">
        <v>20426</v>
      </c>
      <c r="K26" s="115">
        <v>41006</v>
      </c>
      <c r="L26" s="115">
        <v>4017589</v>
      </c>
      <c r="M26" s="115">
        <f t="shared" si="0"/>
        <v>87473677</v>
      </c>
      <c r="N26" s="115">
        <v>69759737</v>
      </c>
      <c r="O26" s="115">
        <v>7838101</v>
      </c>
      <c r="P26" s="115">
        <v>1649287</v>
      </c>
      <c r="Q26" s="115">
        <v>2307470</v>
      </c>
      <c r="R26" s="115">
        <f t="shared" si="1"/>
        <v>81554595</v>
      </c>
      <c r="S26" s="115">
        <f t="shared" si="2"/>
        <v>5919082</v>
      </c>
    </row>
    <row r="27" spans="1:19" s="70" customFormat="1" ht="12.75" x14ac:dyDescent="0.2">
      <c r="A27" s="117">
        <v>21</v>
      </c>
      <c r="B27" s="117" t="s">
        <v>52</v>
      </c>
      <c r="C27" s="118">
        <v>0</v>
      </c>
      <c r="D27" s="118">
        <v>0</v>
      </c>
      <c r="E27" s="118">
        <v>0</v>
      </c>
      <c r="F27" s="118">
        <v>0</v>
      </c>
      <c r="G27" s="118">
        <v>8193662</v>
      </c>
      <c r="H27" s="118">
        <v>0</v>
      </c>
      <c r="I27" s="118">
        <v>0</v>
      </c>
      <c r="J27" s="118">
        <v>0</v>
      </c>
      <c r="K27" s="118">
        <v>0</v>
      </c>
      <c r="L27" s="118">
        <v>1097078</v>
      </c>
      <c r="M27" s="118">
        <f t="shared" si="0"/>
        <v>9290740</v>
      </c>
      <c r="N27" s="118">
        <v>4346027</v>
      </c>
      <c r="O27" s="118">
        <v>695910</v>
      </c>
      <c r="P27" s="118">
        <v>296303</v>
      </c>
      <c r="Q27" s="118">
        <v>1818506</v>
      </c>
      <c r="R27" s="118">
        <f t="shared" si="1"/>
        <v>7156746</v>
      </c>
      <c r="S27" s="118">
        <f t="shared" si="2"/>
        <v>2133994</v>
      </c>
    </row>
    <row r="28" spans="1:19" s="70" customFormat="1" ht="12.75" x14ac:dyDescent="0.2">
      <c r="A28" s="114">
        <v>22</v>
      </c>
      <c r="B28" s="114" t="s">
        <v>54</v>
      </c>
      <c r="C28" s="115">
        <v>0</v>
      </c>
      <c r="D28" s="115">
        <v>0</v>
      </c>
      <c r="E28" s="115">
        <v>0</v>
      </c>
      <c r="F28" s="115">
        <v>0</v>
      </c>
      <c r="G28" s="115">
        <v>28554256</v>
      </c>
      <c r="H28" s="115">
        <v>0</v>
      </c>
      <c r="I28" s="115">
        <v>0</v>
      </c>
      <c r="J28" s="115">
        <v>0</v>
      </c>
      <c r="K28" s="115">
        <v>0</v>
      </c>
      <c r="L28" s="115">
        <v>23386</v>
      </c>
      <c r="M28" s="115">
        <f t="shared" si="0"/>
        <v>28577642</v>
      </c>
      <c r="N28" s="115">
        <v>24565578</v>
      </c>
      <c r="O28" s="115">
        <v>1936754</v>
      </c>
      <c r="P28" s="115">
        <v>137105</v>
      </c>
      <c r="Q28" s="115">
        <v>0</v>
      </c>
      <c r="R28" s="115">
        <f t="shared" si="1"/>
        <v>26639437</v>
      </c>
      <c r="S28" s="115">
        <f t="shared" si="2"/>
        <v>1938205</v>
      </c>
    </row>
    <row r="29" spans="1:19" s="70" customFormat="1" ht="12.75" x14ac:dyDescent="0.2">
      <c r="A29" s="117">
        <v>23</v>
      </c>
      <c r="B29" s="117" t="s">
        <v>56</v>
      </c>
      <c r="C29" s="118">
        <v>0</v>
      </c>
      <c r="D29" s="118">
        <v>0</v>
      </c>
      <c r="E29" s="118">
        <v>7908572</v>
      </c>
      <c r="F29" s="118">
        <v>0</v>
      </c>
      <c r="G29" s="118">
        <v>126657323</v>
      </c>
      <c r="H29" s="118">
        <v>-9500000</v>
      </c>
      <c r="I29" s="118">
        <v>0</v>
      </c>
      <c r="J29" s="118">
        <v>0</v>
      </c>
      <c r="K29" s="118">
        <v>0</v>
      </c>
      <c r="L29" s="118">
        <v>13206189</v>
      </c>
      <c r="M29" s="118">
        <f t="shared" si="0"/>
        <v>130363512</v>
      </c>
      <c r="N29" s="118">
        <v>77902453</v>
      </c>
      <c r="O29" s="118">
        <v>22825042</v>
      </c>
      <c r="P29" s="118">
        <v>6461008</v>
      </c>
      <c r="Q29" s="118">
        <v>1692231</v>
      </c>
      <c r="R29" s="118">
        <f t="shared" si="1"/>
        <v>108880734</v>
      </c>
      <c r="S29" s="118">
        <f t="shared" si="2"/>
        <v>21482778</v>
      </c>
    </row>
    <row r="30" spans="1:19" s="70" customFormat="1" ht="12.75" x14ac:dyDescent="0.2">
      <c r="A30" s="114">
        <v>24</v>
      </c>
      <c r="B30" s="114" t="s">
        <v>58</v>
      </c>
      <c r="C30" s="115">
        <v>0</v>
      </c>
      <c r="D30" s="115">
        <v>0</v>
      </c>
      <c r="E30" s="115">
        <v>21285705</v>
      </c>
      <c r="F30" s="115">
        <v>0</v>
      </c>
      <c r="G30" s="115">
        <v>166198391</v>
      </c>
      <c r="H30" s="115">
        <v>-10805878</v>
      </c>
      <c r="I30" s="115">
        <v>0</v>
      </c>
      <c r="J30" s="115">
        <v>0</v>
      </c>
      <c r="K30" s="115">
        <v>0</v>
      </c>
      <c r="L30" s="115">
        <v>6485179</v>
      </c>
      <c r="M30" s="115">
        <f t="shared" si="0"/>
        <v>161877692</v>
      </c>
      <c r="N30" s="115">
        <v>80178106</v>
      </c>
      <c r="O30" s="115">
        <v>30199948</v>
      </c>
      <c r="P30" s="115">
        <v>14987023</v>
      </c>
      <c r="Q30" s="115">
        <v>0</v>
      </c>
      <c r="R30" s="115">
        <f t="shared" si="1"/>
        <v>125365077</v>
      </c>
      <c r="S30" s="115">
        <f t="shared" si="2"/>
        <v>36512615</v>
      </c>
    </row>
    <row r="31" spans="1:19" s="70" customFormat="1" ht="12.75" x14ac:dyDescent="0.2">
      <c r="A31" s="117">
        <v>25</v>
      </c>
      <c r="B31" s="117" t="s">
        <v>60</v>
      </c>
      <c r="C31" s="118">
        <v>0</v>
      </c>
      <c r="D31" s="118">
        <v>0</v>
      </c>
      <c r="E31" s="118">
        <v>0</v>
      </c>
      <c r="F31" s="118">
        <v>0</v>
      </c>
      <c r="G31" s="118">
        <v>0</v>
      </c>
      <c r="H31" s="118">
        <v>0</v>
      </c>
      <c r="I31" s="118">
        <v>0</v>
      </c>
      <c r="J31" s="118">
        <v>0</v>
      </c>
      <c r="K31" s="118">
        <v>0</v>
      </c>
      <c r="L31" s="118">
        <v>0</v>
      </c>
      <c r="M31" s="118">
        <f t="shared" si="0"/>
        <v>0</v>
      </c>
      <c r="N31" s="118">
        <v>0</v>
      </c>
      <c r="O31" s="118">
        <v>0</v>
      </c>
      <c r="P31" s="118">
        <v>0</v>
      </c>
      <c r="Q31" s="118">
        <v>0</v>
      </c>
      <c r="R31" s="118">
        <f t="shared" si="1"/>
        <v>0</v>
      </c>
      <c r="S31" s="118">
        <f t="shared" si="2"/>
        <v>0</v>
      </c>
    </row>
    <row r="32" spans="1:19" s="70" customFormat="1" ht="12.75" x14ac:dyDescent="0.2">
      <c r="A32" s="114">
        <v>26</v>
      </c>
      <c r="B32" s="114" t="s">
        <v>62</v>
      </c>
      <c r="C32" s="115">
        <v>0</v>
      </c>
      <c r="D32" s="115">
        <v>0</v>
      </c>
      <c r="E32" s="115">
        <v>0</v>
      </c>
      <c r="F32" s="115">
        <v>0</v>
      </c>
      <c r="G32" s="115">
        <v>0</v>
      </c>
      <c r="H32" s="115">
        <v>0</v>
      </c>
      <c r="I32" s="115">
        <v>0</v>
      </c>
      <c r="J32" s="115">
        <v>0</v>
      </c>
      <c r="K32" s="115">
        <v>0</v>
      </c>
      <c r="L32" s="115">
        <v>0</v>
      </c>
      <c r="M32" s="115">
        <f t="shared" si="0"/>
        <v>0</v>
      </c>
      <c r="N32" s="115">
        <v>0</v>
      </c>
      <c r="O32" s="115">
        <v>0</v>
      </c>
      <c r="P32" s="115">
        <v>0</v>
      </c>
      <c r="Q32" s="115">
        <v>0</v>
      </c>
      <c r="R32" s="115">
        <f t="shared" si="1"/>
        <v>0</v>
      </c>
      <c r="S32" s="115">
        <f t="shared" si="2"/>
        <v>0</v>
      </c>
    </row>
    <row r="33" spans="1:19" s="70" customFormat="1" ht="12.75" x14ac:dyDescent="0.2">
      <c r="A33" s="117">
        <v>27</v>
      </c>
      <c r="B33" s="117" t="s">
        <v>64</v>
      </c>
      <c r="C33" s="118">
        <v>0</v>
      </c>
      <c r="D33" s="118">
        <v>0</v>
      </c>
      <c r="E33" s="118">
        <v>0</v>
      </c>
      <c r="F33" s="118">
        <v>0</v>
      </c>
      <c r="G33" s="118">
        <v>1799475</v>
      </c>
      <c r="H33" s="118">
        <v>-250000</v>
      </c>
      <c r="I33" s="118">
        <v>0</v>
      </c>
      <c r="J33" s="118">
        <v>0</v>
      </c>
      <c r="K33" s="118">
        <v>0</v>
      </c>
      <c r="L33" s="118">
        <v>1600160</v>
      </c>
      <c r="M33" s="118">
        <f t="shared" si="0"/>
        <v>3149635</v>
      </c>
      <c r="N33" s="118">
        <v>830454</v>
      </c>
      <c r="O33" s="118">
        <v>576112</v>
      </c>
      <c r="P33" s="118">
        <v>14805</v>
      </c>
      <c r="Q33" s="118">
        <v>0</v>
      </c>
      <c r="R33" s="118">
        <f t="shared" si="1"/>
        <v>1421371</v>
      </c>
      <c r="S33" s="118">
        <f t="shared" si="2"/>
        <v>1728264</v>
      </c>
    </row>
    <row r="34" spans="1:19" s="70" customFormat="1" ht="12.75" x14ac:dyDescent="0.2">
      <c r="A34" s="114">
        <v>28</v>
      </c>
      <c r="B34" s="114" t="s">
        <v>66</v>
      </c>
      <c r="C34" s="115">
        <v>0</v>
      </c>
      <c r="D34" s="115">
        <v>0</v>
      </c>
      <c r="E34" s="115">
        <v>0</v>
      </c>
      <c r="F34" s="115">
        <v>0</v>
      </c>
      <c r="G34" s="115">
        <v>0</v>
      </c>
      <c r="H34" s="115">
        <v>0</v>
      </c>
      <c r="I34" s="115">
        <v>0</v>
      </c>
      <c r="J34" s="115">
        <v>0</v>
      </c>
      <c r="K34" s="115">
        <v>0</v>
      </c>
      <c r="L34" s="115">
        <v>0</v>
      </c>
      <c r="M34" s="115">
        <f t="shared" si="0"/>
        <v>0</v>
      </c>
      <c r="N34" s="115">
        <v>0</v>
      </c>
      <c r="O34" s="115">
        <v>0</v>
      </c>
      <c r="P34" s="115">
        <v>0</v>
      </c>
      <c r="Q34" s="115">
        <v>0</v>
      </c>
      <c r="R34" s="115">
        <f t="shared" si="1"/>
        <v>0</v>
      </c>
      <c r="S34" s="115">
        <f t="shared" si="2"/>
        <v>0</v>
      </c>
    </row>
    <row r="35" spans="1:19" s="70" customFormat="1" ht="12.75" x14ac:dyDescent="0.2">
      <c r="A35" s="117">
        <v>29</v>
      </c>
      <c r="B35" s="117" t="s">
        <v>68</v>
      </c>
      <c r="C35" s="118">
        <v>0</v>
      </c>
      <c r="D35" s="118">
        <v>0</v>
      </c>
      <c r="E35" s="118">
        <v>28490</v>
      </c>
      <c r="F35" s="118">
        <v>0</v>
      </c>
      <c r="G35" s="118">
        <v>25088005</v>
      </c>
      <c r="H35" s="118">
        <v>0</v>
      </c>
      <c r="I35" s="118">
        <v>264306</v>
      </c>
      <c r="J35" s="118">
        <v>693281</v>
      </c>
      <c r="K35" s="118">
        <v>1607018</v>
      </c>
      <c r="L35" s="118">
        <v>93431</v>
      </c>
      <c r="M35" s="118">
        <f t="shared" si="0"/>
        <v>27746041</v>
      </c>
      <c r="N35" s="118">
        <v>26612929</v>
      </c>
      <c r="O35" s="118">
        <v>1399385</v>
      </c>
      <c r="P35" s="118">
        <v>10433</v>
      </c>
      <c r="Q35" s="118">
        <v>0</v>
      </c>
      <c r="R35" s="118">
        <f t="shared" si="1"/>
        <v>28022747</v>
      </c>
      <c r="S35" s="118">
        <f t="shared" si="2"/>
        <v>-276706</v>
      </c>
    </row>
    <row r="36" spans="1:19" s="70" customFormat="1" ht="12.75" x14ac:dyDescent="0.2">
      <c r="A36" s="114">
        <v>30</v>
      </c>
      <c r="B36" s="114" t="s">
        <v>70</v>
      </c>
      <c r="C36" s="115">
        <v>0</v>
      </c>
      <c r="D36" s="115">
        <v>0</v>
      </c>
      <c r="E36" s="115">
        <v>19062362</v>
      </c>
      <c r="F36" s="115">
        <v>0</v>
      </c>
      <c r="G36" s="115">
        <v>432930398</v>
      </c>
      <c r="H36" s="115">
        <v>-2814602</v>
      </c>
      <c r="I36" s="115">
        <v>0</v>
      </c>
      <c r="J36" s="115">
        <v>0</v>
      </c>
      <c r="K36" s="115">
        <v>0</v>
      </c>
      <c r="L36" s="115">
        <v>15826173</v>
      </c>
      <c r="M36" s="115">
        <f t="shared" si="0"/>
        <v>445941969</v>
      </c>
      <c r="N36" s="115">
        <v>312087627</v>
      </c>
      <c r="O36" s="115">
        <v>66193711</v>
      </c>
      <c r="P36" s="115">
        <v>28489466</v>
      </c>
      <c r="Q36" s="115">
        <v>915108</v>
      </c>
      <c r="R36" s="115">
        <f t="shared" si="1"/>
        <v>407685912</v>
      </c>
      <c r="S36" s="115">
        <f t="shared" si="2"/>
        <v>38256057</v>
      </c>
    </row>
    <row r="37" spans="1:19" s="70" customFormat="1" ht="12.75" x14ac:dyDescent="0.2">
      <c r="A37" s="117">
        <v>31</v>
      </c>
      <c r="B37" s="117" t="s">
        <v>72</v>
      </c>
      <c r="C37" s="118">
        <v>0</v>
      </c>
      <c r="D37" s="118">
        <v>0</v>
      </c>
      <c r="E37" s="118">
        <v>0</v>
      </c>
      <c r="F37" s="118">
        <v>0</v>
      </c>
      <c r="G37" s="118">
        <v>15842200</v>
      </c>
      <c r="H37" s="118">
        <v>4551679</v>
      </c>
      <c r="I37" s="118">
        <v>331972</v>
      </c>
      <c r="J37" s="118">
        <v>3453984</v>
      </c>
      <c r="K37" s="118">
        <v>7105952</v>
      </c>
      <c r="L37" s="118">
        <v>1646672</v>
      </c>
      <c r="M37" s="118">
        <f t="shared" si="0"/>
        <v>32932459</v>
      </c>
      <c r="N37" s="118">
        <v>32335637</v>
      </c>
      <c r="O37" s="118">
        <v>4437985</v>
      </c>
      <c r="P37" s="118">
        <v>604159</v>
      </c>
      <c r="Q37" s="118">
        <v>105007</v>
      </c>
      <c r="R37" s="118">
        <f t="shared" si="1"/>
        <v>37482788</v>
      </c>
      <c r="S37" s="118">
        <f t="shared" si="2"/>
        <v>-4550329</v>
      </c>
    </row>
    <row r="38" spans="1:19" s="70" customFormat="1" ht="12.75" x14ac:dyDescent="0.2">
      <c r="A38" s="114">
        <v>32</v>
      </c>
      <c r="B38" s="114" t="s">
        <v>74</v>
      </c>
      <c r="C38" s="115">
        <v>0</v>
      </c>
      <c r="D38" s="115">
        <v>0</v>
      </c>
      <c r="E38" s="115">
        <v>242427</v>
      </c>
      <c r="F38" s="115">
        <v>0</v>
      </c>
      <c r="G38" s="115">
        <v>58549776</v>
      </c>
      <c r="H38" s="115">
        <v>-3314445</v>
      </c>
      <c r="I38" s="115">
        <v>0</v>
      </c>
      <c r="J38" s="115">
        <v>0</v>
      </c>
      <c r="K38" s="115">
        <v>0</v>
      </c>
      <c r="L38" s="115">
        <v>456680</v>
      </c>
      <c r="M38" s="115">
        <f t="shared" si="0"/>
        <v>55692011</v>
      </c>
      <c r="N38" s="115">
        <v>52351015</v>
      </c>
      <c r="O38" s="115">
        <v>4391645</v>
      </c>
      <c r="P38" s="115">
        <v>443559</v>
      </c>
      <c r="Q38" s="115">
        <v>109088</v>
      </c>
      <c r="R38" s="115">
        <f t="shared" si="1"/>
        <v>57295307</v>
      </c>
      <c r="S38" s="115">
        <f t="shared" si="2"/>
        <v>-1603296</v>
      </c>
    </row>
    <row r="39" spans="1:19" s="70" customFormat="1" ht="12.75" x14ac:dyDescent="0.2">
      <c r="A39" s="117">
        <v>33</v>
      </c>
      <c r="B39" s="117" t="s">
        <v>76</v>
      </c>
      <c r="C39" s="118">
        <v>0</v>
      </c>
      <c r="D39" s="118">
        <v>0</v>
      </c>
      <c r="E39" s="118">
        <v>48159</v>
      </c>
      <c r="F39" s="118">
        <v>0</v>
      </c>
      <c r="G39" s="118">
        <v>8725590</v>
      </c>
      <c r="H39" s="118">
        <v>1028529</v>
      </c>
      <c r="I39" s="118">
        <v>0</v>
      </c>
      <c r="J39" s="118">
        <v>1565</v>
      </c>
      <c r="K39" s="118">
        <v>0</v>
      </c>
      <c r="L39" s="118">
        <v>483701</v>
      </c>
      <c r="M39" s="118">
        <f t="shared" si="0"/>
        <v>10239385</v>
      </c>
      <c r="N39" s="118">
        <v>5481906</v>
      </c>
      <c r="O39" s="118">
        <v>2722892</v>
      </c>
      <c r="P39" s="118">
        <v>503013</v>
      </c>
      <c r="Q39" s="118">
        <v>83361</v>
      </c>
      <c r="R39" s="118">
        <f t="shared" si="1"/>
        <v>8791172</v>
      </c>
      <c r="S39" s="118">
        <f t="shared" si="2"/>
        <v>1448213</v>
      </c>
    </row>
    <row r="40" spans="1:19" s="70" customFormat="1" ht="12.75" x14ac:dyDescent="0.2">
      <c r="A40" s="114">
        <v>34</v>
      </c>
      <c r="B40" s="114" t="s">
        <v>78</v>
      </c>
      <c r="C40" s="115">
        <v>0</v>
      </c>
      <c r="D40" s="115">
        <v>0</v>
      </c>
      <c r="E40" s="115">
        <v>31756</v>
      </c>
      <c r="F40" s="115">
        <v>0</v>
      </c>
      <c r="G40" s="115">
        <v>58353164</v>
      </c>
      <c r="H40" s="115">
        <v>-533177</v>
      </c>
      <c r="I40" s="115">
        <v>0</v>
      </c>
      <c r="J40" s="115">
        <v>568736</v>
      </c>
      <c r="K40" s="115">
        <v>1718475</v>
      </c>
      <c r="L40" s="115">
        <v>2761850</v>
      </c>
      <c r="M40" s="115">
        <f t="shared" si="0"/>
        <v>62869048</v>
      </c>
      <c r="N40" s="115">
        <v>29196708</v>
      </c>
      <c r="O40" s="115">
        <v>18714795</v>
      </c>
      <c r="P40" s="115">
        <v>11265789</v>
      </c>
      <c r="Q40" s="115">
        <v>0</v>
      </c>
      <c r="R40" s="115">
        <f t="shared" si="1"/>
        <v>59177292</v>
      </c>
      <c r="S40" s="115">
        <f t="shared" si="2"/>
        <v>3691756</v>
      </c>
    </row>
    <row r="41" spans="1:19" s="70" customFormat="1" ht="12.75" x14ac:dyDescent="0.2">
      <c r="A41" s="117">
        <v>35</v>
      </c>
      <c r="B41" s="117" t="s">
        <v>80</v>
      </c>
      <c r="C41" s="118">
        <v>8256650</v>
      </c>
      <c r="D41" s="118">
        <v>0</v>
      </c>
      <c r="E41" s="118">
        <v>459539</v>
      </c>
      <c r="F41" s="118">
        <v>0</v>
      </c>
      <c r="G41" s="118">
        <v>135952229</v>
      </c>
      <c r="H41" s="118">
        <v>-1431500</v>
      </c>
      <c r="I41" s="118">
        <v>0</v>
      </c>
      <c r="J41" s="118">
        <v>0</v>
      </c>
      <c r="K41" s="118">
        <v>0</v>
      </c>
      <c r="L41" s="118">
        <v>3560486</v>
      </c>
      <c r="M41" s="118">
        <f t="shared" si="0"/>
        <v>138081215</v>
      </c>
      <c r="N41" s="118">
        <v>100955753</v>
      </c>
      <c r="O41" s="118">
        <v>29485372</v>
      </c>
      <c r="P41" s="118">
        <v>3527047</v>
      </c>
      <c r="Q41" s="118">
        <v>0</v>
      </c>
      <c r="R41" s="118">
        <f t="shared" si="1"/>
        <v>133968172</v>
      </c>
      <c r="S41" s="118">
        <f t="shared" si="2"/>
        <v>4113043</v>
      </c>
    </row>
    <row r="42" spans="1:19" s="70" customFormat="1" ht="12.75" x14ac:dyDescent="0.2">
      <c r="A42" s="114">
        <v>36</v>
      </c>
      <c r="B42" s="114" t="s">
        <v>82</v>
      </c>
      <c r="C42" s="115">
        <v>0</v>
      </c>
      <c r="D42" s="115">
        <v>0</v>
      </c>
      <c r="E42" s="115">
        <v>44052</v>
      </c>
      <c r="F42" s="115">
        <v>0</v>
      </c>
      <c r="G42" s="115">
        <v>11765082</v>
      </c>
      <c r="H42" s="115">
        <v>-1283338</v>
      </c>
      <c r="I42" s="115">
        <v>0</v>
      </c>
      <c r="J42" s="115">
        <v>0</v>
      </c>
      <c r="K42" s="115">
        <v>235000</v>
      </c>
      <c r="L42" s="115">
        <v>436365</v>
      </c>
      <c r="M42" s="115">
        <f t="shared" si="0"/>
        <v>11153109</v>
      </c>
      <c r="N42" s="115">
        <v>5401326</v>
      </c>
      <c r="O42" s="115">
        <v>3277085</v>
      </c>
      <c r="P42" s="115">
        <v>903377</v>
      </c>
      <c r="Q42" s="115">
        <v>0</v>
      </c>
      <c r="R42" s="115">
        <f t="shared" si="1"/>
        <v>9581788</v>
      </c>
      <c r="S42" s="115">
        <f t="shared" si="2"/>
        <v>1571321</v>
      </c>
    </row>
    <row r="43" spans="1:19" s="70" customFormat="1" ht="12.75" x14ac:dyDescent="0.2">
      <c r="A43" s="117">
        <v>37</v>
      </c>
      <c r="B43" s="117" t="s">
        <v>84</v>
      </c>
      <c r="C43" s="118">
        <v>0</v>
      </c>
      <c r="D43" s="118">
        <v>0</v>
      </c>
      <c r="E43" s="118">
        <v>0</v>
      </c>
      <c r="F43" s="118">
        <v>0</v>
      </c>
      <c r="G43" s="118">
        <v>8959997</v>
      </c>
      <c r="H43" s="118">
        <v>-194864</v>
      </c>
      <c r="I43" s="118">
        <v>0</v>
      </c>
      <c r="J43" s="118">
        <v>0</v>
      </c>
      <c r="K43" s="118">
        <v>0</v>
      </c>
      <c r="L43" s="118">
        <v>533347</v>
      </c>
      <c r="M43" s="118">
        <f t="shared" si="0"/>
        <v>9298480</v>
      </c>
      <c r="N43" s="118">
        <v>7545176</v>
      </c>
      <c r="O43" s="118">
        <v>860981</v>
      </c>
      <c r="P43" s="118">
        <v>64019</v>
      </c>
      <c r="Q43" s="118">
        <v>0</v>
      </c>
      <c r="R43" s="118">
        <f t="shared" si="1"/>
        <v>8470176</v>
      </c>
      <c r="S43" s="118">
        <f t="shared" si="2"/>
        <v>828304</v>
      </c>
    </row>
    <row r="44" spans="1:19" s="70" customFormat="1" ht="12.75" x14ac:dyDescent="0.2">
      <c r="A44" s="114">
        <v>38</v>
      </c>
      <c r="B44" s="114" t="s">
        <v>86</v>
      </c>
      <c r="C44" s="121">
        <v>0</v>
      </c>
      <c r="D44" s="121">
        <v>0</v>
      </c>
      <c r="E44" s="121">
        <v>58170</v>
      </c>
      <c r="F44" s="121">
        <v>0</v>
      </c>
      <c r="G44" s="121">
        <v>38662125</v>
      </c>
      <c r="H44" s="121">
        <v>-1250000</v>
      </c>
      <c r="I44" s="121">
        <v>0</v>
      </c>
      <c r="J44" s="121">
        <v>0</v>
      </c>
      <c r="K44" s="121">
        <v>109184</v>
      </c>
      <c r="L44" s="121">
        <v>140800</v>
      </c>
      <c r="M44" s="121">
        <f t="shared" si="0"/>
        <v>37662109</v>
      </c>
      <c r="N44" s="121">
        <v>21730283</v>
      </c>
      <c r="O44" s="121">
        <v>7141200</v>
      </c>
      <c r="P44" s="121">
        <v>4842485</v>
      </c>
      <c r="Q44" s="121">
        <v>283311</v>
      </c>
      <c r="R44" s="121">
        <f t="shared" si="1"/>
        <v>33997279</v>
      </c>
      <c r="S44" s="121">
        <f t="shared" si="2"/>
        <v>3664830</v>
      </c>
    </row>
    <row r="45" spans="1:19" s="70" customFormat="1" ht="13.5" thickBot="1" x14ac:dyDescent="0.25">
      <c r="A45" s="129">
        <f>A44</f>
        <v>38</v>
      </c>
      <c r="B45" s="136" t="s">
        <v>255</v>
      </c>
      <c r="C45" s="131">
        <f t="shared" ref="C45:S45" si="3">SUM(C7:C44)</f>
        <v>11213741</v>
      </c>
      <c r="D45" s="131">
        <f t="shared" si="3"/>
        <v>250742</v>
      </c>
      <c r="E45" s="131">
        <f t="shared" si="3"/>
        <v>82665029</v>
      </c>
      <c r="F45" s="131">
        <f t="shared" si="3"/>
        <v>0</v>
      </c>
      <c r="G45" s="131">
        <f t="shared" si="3"/>
        <v>1832160246</v>
      </c>
      <c r="H45" s="131">
        <f t="shared" si="3"/>
        <v>-12209764</v>
      </c>
      <c r="I45" s="131">
        <f t="shared" si="3"/>
        <v>5092857</v>
      </c>
      <c r="J45" s="131">
        <f t="shared" si="3"/>
        <v>26732429</v>
      </c>
      <c r="K45" s="131">
        <f t="shared" si="3"/>
        <v>33225135</v>
      </c>
      <c r="L45" s="131">
        <f t="shared" si="3"/>
        <v>74341576</v>
      </c>
      <c r="M45" s="131">
        <f t="shared" si="3"/>
        <v>1959342479</v>
      </c>
      <c r="N45" s="131">
        <f t="shared" si="3"/>
        <v>1390018292</v>
      </c>
      <c r="O45" s="131">
        <f t="shared" si="3"/>
        <v>302308021</v>
      </c>
      <c r="P45" s="131">
        <f t="shared" si="3"/>
        <v>101895048</v>
      </c>
      <c r="Q45" s="131">
        <f t="shared" si="3"/>
        <v>10588751</v>
      </c>
      <c r="R45" s="131">
        <f t="shared" si="3"/>
        <v>1804810112</v>
      </c>
      <c r="S45" s="131">
        <f t="shared" si="3"/>
        <v>154532367</v>
      </c>
    </row>
    <row r="46" spans="1:19" s="70" customFormat="1" ht="12.75" x14ac:dyDescent="0.2">
      <c r="B46" s="75"/>
      <c r="C46" s="72"/>
      <c r="D46" s="72"/>
      <c r="E46" s="72"/>
      <c r="F46" s="72"/>
      <c r="G46" s="72"/>
      <c r="H46" s="72"/>
      <c r="I46" s="72"/>
      <c r="J46" s="72"/>
      <c r="K46" s="72"/>
      <c r="L46" s="72"/>
      <c r="M46" s="72"/>
      <c r="N46" s="72"/>
      <c r="O46" s="72"/>
      <c r="P46" s="72"/>
      <c r="Q46" s="72"/>
      <c r="R46" s="72"/>
      <c r="S46" s="72"/>
    </row>
    <row r="47" spans="1:19" s="349" customFormat="1" ht="15.75" x14ac:dyDescent="0.2">
      <c r="A47" s="319"/>
      <c r="B47" s="319"/>
      <c r="C47" s="319"/>
      <c r="D47" s="319"/>
      <c r="E47" s="319"/>
      <c r="F47" s="319"/>
      <c r="G47" s="319"/>
      <c r="H47" s="319"/>
      <c r="I47" s="319"/>
      <c r="J47" s="319"/>
      <c r="K47" s="319"/>
      <c r="L47" s="319"/>
      <c r="M47" s="319"/>
      <c r="N47" s="319"/>
      <c r="O47" s="319"/>
      <c r="P47" s="319"/>
      <c r="Q47" s="319"/>
      <c r="R47" s="319"/>
      <c r="S47" s="319"/>
    </row>
    <row r="48" spans="1:19" s="349" customFormat="1" ht="15.75" x14ac:dyDescent="0.2">
      <c r="A48" s="321" t="str">
        <f>A1</f>
        <v>COMPARATIVE REPORT</v>
      </c>
      <c r="B48" s="321"/>
      <c r="C48" s="321"/>
      <c r="D48" s="321"/>
      <c r="E48" s="321"/>
      <c r="F48" s="321"/>
      <c r="G48" s="321"/>
      <c r="H48" s="321"/>
      <c r="I48" s="321"/>
      <c r="J48" s="321"/>
      <c r="K48" s="321"/>
      <c r="L48" s="321"/>
      <c r="M48" s="321"/>
      <c r="N48" s="321"/>
      <c r="O48" s="321"/>
      <c r="P48" s="321"/>
      <c r="Q48" s="321"/>
      <c r="R48" s="321"/>
      <c r="S48" s="321"/>
    </row>
    <row r="49" spans="1:19" s="349" customFormat="1" ht="15.75" x14ac:dyDescent="0.2">
      <c r="A49" s="321" t="str">
        <f t="shared" ref="A49:A50" si="4">A2</f>
        <v>EXHIBIT F: SUMMARY OF ENTERPRISE ACTIVITIES</v>
      </c>
      <c r="B49" s="321"/>
      <c r="C49" s="321"/>
      <c r="D49" s="321"/>
      <c r="E49" s="321"/>
      <c r="F49" s="321"/>
      <c r="G49" s="321"/>
      <c r="H49" s="321"/>
      <c r="I49" s="321"/>
      <c r="J49" s="321"/>
      <c r="K49" s="321"/>
      <c r="L49" s="321"/>
      <c r="M49" s="321"/>
      <c r="N49" s="321"/>
      <c r="O49" s="321"/>
      <c r="P49" s="321"/>
      <c r="Q49" s="321"/>
      <c r="R49" s="321"/>
      <c r="S49" s="321"/>
    </row>
    <row r="50" spans="1:19" s="349" customFormat="1" ht="15.75" x14ac:dyDescent="0.2">
      <c r="A50" s="319" t="str">
        <f t="shared" si="4"/>
        <v>FOR THE YEAR ENDED JUNE 30, 2023</v>
      </c>
      <c r="B50" s="319"/>
      <c r="C50" s="319"/>
      <c r="D50" s="319"/>
      <c r="E50" s="319"/>
      <c r="F50" s="319"/>
      <c r="G50" s="319"/>
      <c r="H50" s="319"/>
      <c r="I50" s="319"/>
      <c r="J50" s="319"/>
      <c r="K50" s="319"/>
      <c r="L50" s="319"/>
      <c r="M50" s="319"/>
      <c r="N50" s="319"/>
      <c r="O50" s="319"/>
      <c r="P50" s="319"/>
      <c r="Q50" s="319"/>
      <c r="R50" s="319"/>
      <c r="S50" s="319"/>
    </row>
    <row r="51" spans="1:19" s="70" customFormat="1" ht="13.5" thickBot="1" x14ac:dyDescent="0.25"/>
    <row r="52" spans="1:19" s="90" customFormat="1" ht="43.5" customHeight="1" thickBot="1" x14ac:dyDescent="0.3">
      <c r="A52" s="89"/>
      <c r="B52" s="89"/>
      <c r="C52" s="449" t="s">
        <v>313</v>
      </c>
      <c r="D52" s="450"/>
      <c r="E52" s="449" t="s">
        <v>311</v>
      </c>
      <c r="F52" s="450"/>
      <c r="G52" s="89"/>
      <c r="H52" s="449" t="s">
        <v>309</v>
      </c>
      <c r="I52" s="451"/>
      <c r="J52" s="451"/>
      <c r="K52" s="450"/>
      <c r="L52" s="89"/>
      <c r="M52" s="89"/>
      <c r="N52" s="446" t="s">
        <v>294</v>
      </c>
      <c r="O52" s="447"/>
      <c r="P52" s="447"/>
      <c r="Q52" s="447"/>
      <c r="R52" s="448"/>
      <c r="S52" s="89"/>
    </row>
    <row r="53" spans="1:19" s="90" customFormat="1" ht="60.75" thickBot="1" x14ac:dyDescent="0.3">
      <c r="A53" s="120" t="s">
        <v>1</v>
      </c>
      <c r="B53" s="361" t="s">
        <v>87</v>
      </c>
      <c r="C53" s="357" t="s">
        <v>312</v>
      </c>
      <c r="D53" s="358" t="s">
        <v>295</v>
      </c>
      <c r="E53" s="357" t="s">
        <v>360</v>
      </c>
      <c r="F53" s="358" t="s">
        <v>295</v>
      </c>
      <c r="G53" s="120" t="s">
        <v>300</v>
      </c>
      <c r="H53" s="357" t="s">
        <v>310</v>
      </c>
      <c r="I53" s="359" t="s">
        <v>301</v>
      </c>
      <c r="J53" s="359" t="s">
        <v>302</v>
      </c>
      <c r="K53" s="358" t="s">
        <v>297</v>
      </c>
      <c r="L53" s="120" t="s">
        <v>303</v>
      </c>
      <c r="M53" s="120" t="s">
        <v>304</v>
      </c>
      <c r="N53" s="357" t="s">
        <v>298</v>
      </c>
      <c r="O53" s="359" t="s">
        <v>305</v>
      </c>
      <c r="P53" s="359" t="s">
        <v>299</v>
      </c>
      <c r="Q53" s="359" t="s">
        <v>306</v>
      </c>
      <c r="R53" s="358" t="s">
        <v>307</v>
      </c>
      <c r="S53" s="120" t="s">
        <v>308</v>
      </c>
    </row>
    <row r="54" spans="1:19" s="70" customFormat="1" ht="12.75" x14ac:dyDescent="0.2">
      <c r="A54" s="113">
        <v>1</v>
      </c>
      <c r="B54" s="113" t="s">
        <v>88</v>
      </c>
      <c r="C54" s="133">
        <v>0</v>
      </c>
      <c r="D54" s="133">
        <v>0</v>
      </c>
      <c r="E54" s="133">
        <v>0</v>
      </c>
      <c r="F54" s="133">
        <v>0</v>
      </c>
      <c r="G54" s="133">
        <v>0</v>
      </c>
      <c r="H54" s="133">
        <v>0</v>
      </c>
      <c r="I54" s="133">
        <v>0</v>
      </c>
      <c r="J54" s="133">
        <v>0</v>
      </c>
      <c r="K54" s="133">
        <v>0</v>
      </c>
      <c r="L54" s="133">
        <v>0</v>
      </c>
      <c r="M54" s="133">
        <f t="shared" ref="M54:M85" si="5">SUM(G54:L54)</f>
        <v>0</v>
      </c>
      <c r="N54" s="133">
        <v>0</v>
      </c>
      <c r="O54" s="133">
        <v>0</v>
      </c>
      <c r="P54" s="133">
        <v>0</v>
      </c>
      <c r="Q54" s="133">
        <v>0</v>
      </c>
      <c r="R54" s="133">
        <f t="shared" ref="R54:R85" si="6">SUM(N54:Q54)</f>
        <v>0</v>
      </c>
      <c r="S54" s="133">
        <f t="shared" ref="S54:S85" si="7">(M54-R54)</f>
        <v>0</v>
      </c>
    </row>
    <row r="55" spans="1:19" s="70" customFormat="1" ht="12.75" x14ac:dyDescent="0.2">
      <c r="A55" s="114">
        <v>2</v>
      </c>
      <c r="B55" s="114" t="s">
        <v>89</v>
      </c>
      <c r="C55" s="115">
        <v>0</v>
      </c>
      <c r="D55" s="115">
        <v>0</v>
      </c>
      <c r="E55" s="115">
        <v>0</v>
      </c>
      <c r="F55" s="115">
        <v>0</v>
      </c>
      <c r="G55" s="115">
        <v>0</v>
      </c>
      <c r="H55" s="115">
        <v>0</v>
      </c>
      <c r="I55" s="115">
        <v>0</v>
      </c>
      <c r="J55" s="115">
        <v>0</v>
      </c>
      <c r="K55" s="115">
        <v>0</v>
      </c>
      <c r="L55" s="115">
        <v>0</v>
      </c>
      <c r="M55" s="115">
        <f t="shared" si="5"/>
        <v>0</v>
      </c>
      <c r="N55" s="115">
        <v>0</v>
      </c>
      <c r="O55" s="115">
        <v>0</v>
      </c>
      <c r="P55" s="115">
        <v>0</v>
      </c>
      <c r="Q55" s="115">
        <v>0</v>
      </c>
      <c r="R55" s="115">
        <f t="shared" si="6"/>
        <v>0</v>
      </c>
      <c r="S55" s="115">
        <f t="shared" si="7"/>
        <v>0</v>
      </c>
    </row>
    <row r="56" spans="1:19" s="70" customFormat="1" ht="12.75" x14ac:dyDescent="0.2">
      <c r="A56" s="117">
        <v>3</v>
      </c>
      <c r="B56" s="117" t="s">
        <v>256</v>
      </c>
      <c r="C56" s="118">
        <v>0</v>
      </c>
      <c r="D56" s="118">
        <v>0</v>
      </c>
      <c r="E56" s="118">
        <v>0</v>
      </c>
      <c r="F56" s="118">
        <v>0</v>
      </c>
      <c r="G56" s="118">
        <v>5359415</v>
      </c>
      <c r="H56" s="118">
        <v>0</v>
      </c>
      <c r="I56" s="118">
        <v>0</v>
      </c>
      <c r="J56" s="118">
        <v>0</v>
      </c>
      <c r="K56" s="118">
        <v>0</v>
      </c>
      <c r="L56" s="118">
        <v>125295</v>
      </c>
      <c r="M56" s="118">
        <f t="shared" si="5"/>
        <v>5484710</v>
      </c>
      <c r="N56" s="118">
        <v>4065210</v>
      </c>
      <c r="O56" s="118">
        <v>1165445</v>
      </c>
      <c r="P56" s="118">
        <v>111824</v>
      </c>
      <c r="Q56" s="118">
        <v>0</v>
      </c>
      <c r="R56" s="118">
        <f t="shared" si="6"/>
        <v>5342479</v>
      </c>
      <c r="S56" s="118">
        <f t="shared" si="7"/>
        <v>142231</v>
      </c>
    </row>
    <row r="57" spans="1:19" s="70" customFormat="1" ht="12.75" x14ac:dyDescent="0.2">
      <c r="A57" s="114">
        <v>4</v>
      </c>
      <c r="B57" s="114" t="s">
        <v>91</v>
      </c>
      <c r="C57" s="115">
        <v>0</v>
      </c>
      <c r="D57" s="115">
        <v>0</v>
      </c>
      <c r="E57" s="115">
        <v>0</v>
      </c>
      <c r="F57" s="115">
        <v>0</v>
      </c>
      <c r="G57" s="115">
        <v>445442</v>
      </c>
      <c r="H57" s="115">
        <v>0</v>
      </c>
      <c r="I57" s="115">
        <v>0</v>
      </c>
      <c r="J57" s="115">
        <v>0</v>
      </c>
      <c r="K57" s="115">
        <v>0</v>
      </c>
      <c r="L57" s="115">
        <v>0</v>
      </c>
      <c r="M57" s="115">
        <f t="shared" si="5"/>
        <v>445442</v>
      </c>
      <c r="N57" s="115">
        <v>542196</v>
      </c>
      <c r="O57" s="115">
        <v>210560</v>
      </c>
      <c r="P57" s="115">
        <v>47481</v>
      </c>
      <c r="Q57" s="115">
        <v>0</v>
      </c>
      <c r="R57" s="115">
        <f t="shared" si="6"/>
        <v>800237</v>
      </c>
      <c r="S57" s="115">
        <f t="shared" si="7"/>
        <v>-354795</v>
      </c>
    </row>
    <row r="58" spans="1:19" s="70" customFormat="1" ht="12.75" x14ac:dyDescent="0.2">
      <c r="A58" s="117">
        <v>5</v>
      </c>
      <c r="B58" s="117" t="s">
        <v>92</v>
      </c>
      <c r="C58" s="118">
        <v>0</v>
      </c>
      <c r="D58" s="118">
        <v>0</v>
      </c>
      <c r="E58" s="118">
        <v>0</v>
      </c>
      <c r="F58" s="118">
        <v>0</v>
      </c>
      <c r="G58" s="118">
        <v>0</v>
      </c>
      <c r="H58" s="118">
        <v>0</v>
      </c>
      <c r="I58" s="118">
        <v>0</v>
      </c>
      <c r="J58" s="118">
        <v>0</v>
      </c>
      <c r="K58" s="118">
        <v>0</v>
      </c>
      <c r="L58" s="118">
        <v>0</v>
      </c>
      <c r="M58" s="118">
        <f t="shared" si="5"/>
        <v>0</v>
      </c>
      <c r="N58" s="118">
        <v>0</v>
      </c>
      <c r="O58" s="118">
        <v>0</v>
      </c>
      <c r="P58" s="118">
        <v>0</v>
      </c>
      <c r="Q58" s="118">
        <v>0</v>
      </c>
      <c r="R58" s="118">
        <f t="shared" si="6"/>
        <v>0</v>
      </c>
      <c r="S58" s="118">
        <f t="shared" si="7"/>
        <v>0</v>
      </c>
    </row>
    <row r="59" spans="1:19" s="70" customFormat="1" ht="12.75" x14ac:dyDescent="0.2">
      <c r="A59" s="114">
        <v>6</v>
      </c>
      <c r="B59" s="114" t="s">
        <v>93</v>
      </c>
      <c r="C59" s="115">
        <v>0</v>
      </c>
      <c r="D59" s="115">
        <v>0</v>
      </c>
      <c r="E59" s="115">
        <v>0</v>
      </c>
      <c r="F59" s="115">
        <v>0</v>
      </c>
      <c r="G59" s="115">
        <v>163226</v>
      </c>
      <c r="H59" s="115">
        <v>0</v>
      </c>
      <c r="I59" s="115">
        <v>0</v>
      </c>
      <c r="J59" s="115">
        <v>0</v>
      </c>
      <c r="K59" s="115">
        <v>0</v>
      </c>
      <c r="L59" s="115">
        <v>0</v>
      </c>
      <c r="M59" s="115">
        <f t="shared" si="5"/>
        <v>163226</v>
      </c>
      <c r="N59" s="115">
        <v>176289</v>
      </c>
      <c r="O59" s="115">
        <v>114245</v>
      </c>
      <c r="P59" s="115">
        <v>0</v>
      </c>
      <c r="Q59" s="115">
        <v>0</v>
      </c>
      <c r="R59" s="115">
        <f t="shared" si="6"/>
        <v>290534</v>
      </c>
      <c r="S59" s="115">
        <f t="shared" si="7"/>
        <v>-127308</v>
      </c>
    </row>
    <row r="60" spans="1:19" s="70" customFormat="1" ht="12.75" x14ac:dyDescent="0.2">
      <c r="A60" s="117">
        <v>7</v>
      </c>
      <c r="B60" s="117" t="s">
        <v>94</v>
      </c>
      <c r="C60" s="118">
        <v>0</v>
      </c>
      <c r="D60" s="118">
        <v>0</v>
      </c>
      <c r="E60" s="118">
        <v>46622208</v>
      </c>
      <c r="F60" s="118">
        <v>0</v>
      </c>
      <c r="G60" s="118">
        <v>121878585</v>
      </c>
      <c r="H60" s="118">
        <v>0</v>
      </c>
      <c r="I60" s="118">
        <v>0</v>
      </c>
      <c r="J60" s="118">
        <v>0</v>
      </c>
      <c r="K60" s="118">
        <v>0</v>
      </c>
      <c r="L60" s="118">
        <v>2763161</v>
      </c>
      <c r="M60" s="118">
        <f t="shared" si="5"/>
        <v>124641746</v>
      </c>
      <c r="N60" s="118">
        <v>67749880</v>
      </c>
      <c r="O60" s="118">
        <v>21065319</v>
      </c>
      <c r="P60" s="118">
        <v>6013661</v>
      </c>
      <c r="Q60" s="118">
        <v>8365532</v>
      </c>
      <c r="R60" s="118">
        <f t="shared" si="6"/>
        <v>103194392</v>
      </c>
      <c r="S60" s="118">
        <f t="shared" si="7"/>
        <v>21447354</v>
      </c>
    </row>
    <row r="61" spans="1:19" s="70" customFormat="1" ht="12.75" x14ac:dyDescent="0.2">
      <c r="A61" s="114">
        <v>8</v>
      </c>
      <c r="B61" s="114" t="s">
        <v>95</v>
      </c>
      <c r="C61" s="115">
        <v>0</v>
      </c>
      <c r="D61" s="115">
        <v>0</v>
      </c>
      <c r="E61" s="115">
        <v>134080</v>
      </c>
      <c r="F61" s="115">
        <v>0</v>
      </c>
      <c r="G61" s="115">
        <v>0</v>
      </c>
      <c r="H61" s="115">
        <v>0</v>
      </c>
      <c r="I61" s="115">
        <v>0</v>
      </c>
      <c r="J61" s="115">
        <v>0</v>
      </c>
      <c r="K61" s="115">
        <v>0</v>
      </c>
      <c r="L61" s="115">
        <v>0</v>
      </c>
      <c r="M61" s="115">
        <f t="shared" si="5"/>
        <v>0</v>
      </c>
      <c r="N61" s="115">
        <v>0</v>
      </c>
      <c r="O61" s="115">
        <v>0</v>
      </c>
      <c r="P61" s="115">
        <v>0</v>
      </c>
      <c r="Q61" s="115">
        <v>0</v>
      </c>
      <c r="R61" s="115">
        <f t="shared" si="6"/>
        <v>0</v>
      </c>
      <c r="S61" s="115">
        <f t="shared" si="7"/>
        <v>0</v>
      </c>
    </row>
    <row r="62" spans="1:19" s="70" customFormat="1" ht="12.75" x14ac:dyDescent="0.2">
      <c r="A62" s="117">
        <v>9</v>
      </c>
      <c r="B62" s="117" t="s">
        <v>96</v>
      </c>
      <c r="C62" s="118">
        <v>0</v>
      </c>
      <c r="D62" s="118">
        <v>0</v>
      </c>
      <c r="E62" s="118">
        <v>0</v>
      </c>
      <c r="F62" s="118">
        <v>0</v>
      </c>
      <c r="G62" s="118">
        <v>1353244</v>
      </c>
      <c r="H62" s="118">
        <v>0</v>
      </c>
      <c r="I62" s="118">
        <v>0</v>
      </c>
      <c r="J62" s="118">
        <v>0</v>
      </c>
      <c r="K62" s="118">
        <v>0</v>
      </c>
      <c r="L62" s="118">
        <v>57675</v>
      </c>
      <c r="M62" s="118">
        <f t="shared" si="5"/>
        <v>1410919</v>
      </c>
      <c r="N62" s="118">
        <v>1465135</v>
      </c>
      <c r="O62" s="118">
        <v>475918</v>
      </c>
      <c r="P62" s="118">
        <v>0</v>
      </c>
      <c r="Q62" s="118">
        <v>0</v>
      </c>
      <c r="R62" s="118">
        <f t="shared" si="6"/>
        <v>1941053</v>
      </c>
      <c r="S62" s="118">
        <f t="shared" si="7"/>
        <v>-530134</v>
      </c>
    </row>
    <row r="63" spans="1:19" s="70" customFormat="1" ht="12.75" x14ac:dyDescent="0.2">
      <c r="A63" s="114">
        <v>10</v>
      </c>
      <c r="B63" s="114" t="s">
        <v>97</v>
      </c>
      <c r="C63" s="115">
        <v>0</v>
      </c>
      <c r="D63" s="115">
        <v>0</v>
      </c>
      <c r="E63" s="115">
        <v>0</v>
      </c>
      <c r="F63" s="115">
        <v>0</v>
      </c>
      <c r="G63" s="115">
        <v>7029183</v>
      </c>
      <c r="H63" s="115">
        <v>0</v>
      </c>
      <c r="I63" s="115">
        <v>0</v>
      </c>
      <c r="J63" s="115">
        <v>0</v>
      </c>
      <c r="K63" s="115">
        <v>0</v>
      </c>
      <c r="L63" s="115">
        <v>422057</v>
      </c>
      <c r="M63" s="115">
        <f t="shared" si="5"/>
        <v>7451240</v>
      </c>
      <c r="N63" s="115">
        <v>7305966</v>
      </c>
      <c r="O63" s="115">
        <v>290029</v>
      </c>
      <c r="P63" s="115">
        <v>0</v>
      </c>
      <c r="Q63" s="115">
        <v>0</v>
      </c>
      <c r="R63" s="115">
        <f t="shared" si="6"/>
        <v>7595995</v>
      </c>
      <c r="S63" s="115">
        <f t="shared" si="7"/>
        <v>-144755</v>
      </c>
    </row>
    <row r="64" spans="1:19" s="70" customFormat="1" ht="12.75" x14ac:dyDescent="0.2">
      <c r="A64" s="117">
        <v>11</v>
      </c>
      <c r="B64" s="117" t="s">
        <v>257</v>
      </c>
      <c r="C64" s="118">
        <v>0</v>
      </c>
      <c r="D64" s="118">
        <v>0</v>
      </c>
      <c r="E64" s="118">
        <v>0</v>
      </c>
      <c r="F64" s="118">
        <v>0</v>
      </c>
      <c r="G64" s="118">
        <v>747223</v>
      </c>
      <c r="H64" s="118">
        <v>0</v>
      </c>
      <c r="I64" s="118">
        <v>0</v>
      </c>
      <c r="J64" s="118">
        <v>0</v>
      </c>
      <c r="K64" s="118">
        <v>0</v>
      </c>
      <c r="L64" s="118">
        <v>1079</v>
      </c>
      <c r="M64" s="118">
        <f t="shared" si="5"/>
        <v>748302</v>
      </c>
      <c r="N64" s="118">
        <v>768015</v>
      </c>
      <c r="O64" s="118">
        <v>703416</v>
      </c>
      <c r="P64" s="118">
        <v>188079</v>
      </c>
      <c r="Q64" s="118">
        <v>0</v>
      </c>
      <c r="R64" s="118">
        <f t="shared" si="6"/>
        <v>1659510</v>
      </c>
      <c r="S64" s="118">
        <f t="shared" si="7"/>
        <v>-911208</v>
      </c>
    </row>
    <row r="65" spans="1:19" s="70" customFormat="1" ht="12.75" x14ac:dyDescent="0.2">
      <c r="A65" s="114">
        <v>12</v>
      </c>
      <c r="B65" s="114" t="s">
        <v>99</v>
      </c>
      <c r="C65" s="115">
        <v>0</v>
      </c>
      <c r="D65" s="115">
        <v>0</v>
      </c>
      <c r="E65" s="115">
        <v>0</v>
      </c>
      <c r="F65" s="115">
        <v>0</v>
      </c>
      <c r="G65" s="115">
        <v>0</v>
      </c>
      <c r="H65" s="115">
        <v>0</v>
      </c>
      <c r="I65" s="115">
        <v>0</v>
      </c>
      <c r="J65" s="115">
        <v>0</v>
      </c>
      <c r="K65" s="115">
        <v>0</v>
      </c>
      <c r="L65" s="115">
        <v>0</v>
      </c>
      <c r="M65" s="115">
        <f t="shared" si="5"/>
        <v>0</v>
      </c>
      <c r="N65" s="115">
        <v>0</v>
      </c>
      <c r="O65" s="115">
        <v>0</v>
      </c>
      <c r="P65" s="115">
        <v>0</v>
      </c>
      <c r="Q65" s="115">
        <v>0</v>
      </c>
      <c r="R65" s="115">
        <f t="shared" si="6"/>
        <v>0</v>
      </c>
      <c r="S65" s="115">
        <f t="shared" si="7"/>
        <v>0</v>
      </c>
    </row>
    <row r="66" spans="1:19" s="70" customFormat="1" ht="12.75" x14ac:dyDescent="0.2">
      <c r="A66" s="117">
        <v>13</v>
      </c>
      <c r="B66" s="117" t="s">
        <v>100</v>
      </c>
      <c r="C66" s="118">
        <v>0</v>
      </c>
      <c r="D66" s="118">
        <v>0</v>
      </c>
      <c r="E66" s="118">
        <v>0</v>
      </c>
      <c r="F66" s="118">
        <v>0</v>
      </c>
      <c r="G66" s="118">
        <v>0</v>
      </c>
      <c r="H66" s="118">
        <v>0</v>
      </c>
      <c r="I66" s="118">
        <v>0</v>
      </c>
      <c r="J66" s="118">
        <v>3723</v>
      </c>
      <c r="K66" s="118">
        <v>0</v>
      </c>
      <c r="L66" s="118">
        <v>5635</v>
      </c>
      <c r="M66" s="118">
        <f t="shared" si="5"/>
        <v>9358</v>
      </c>
      <c r="N66" s="118">
        <v>34372</v>
      </c>
      <c r="O66" s="118">
        <v>0</v>
      </c>
      <c r="P66" s="118">
        <v>0</v>
      </c>
      <c r="Q66" s="118">
        <v>0</v>
      </c>
      <c r="R66" s="118">
        <f t="shared" si="6"/>
        <v>34372</v>
      </c>
      <c r="S66" s="118">
        <f t="shared" si="7"/>
        <v>-25014</v>
      </c>
    </row>
    <row r="67" spans="1:19" s="70" customFormat="1" ht="12.75" x14ac:dyDescent="0.2">
      <c r="A67" s="114">
        <v>14</v>
      </c>
      <c r="B67" s="114" t="s">
        <v>101</v>
      </c>
      <c r="C67" s="115">
        <v>0</v>
      </c>
      <c r="D67" s="115">
        <v>0</v>
      </c>
      <c r="E67" s="115">
        <v>0</v>
      </c>
      <c r="F67" s="115">
        <v>0</v>
      </c>
      <c r="G67" s="115">
        <v>7310337</v>
      </c>
      <c r="H67" s="115">
        <v>1605064</v>
      </c>
      <c r="I67" s="115">
        <v>0</v>
      </c>
      <c r="J67" s="115">
        <v>0</v>
      </c>
      <c r="K67" s="115">
        <v>0</v>
      </c>
      <c r="L67" s="115">
        <v>47333</v>
      </c>
      <c r="M67" s="115">
        <f t="shared" si="5"/>
        <v>8962734</v>
      </c>
      <c r="N67" s="115">
        <v>8927701</v>
      </c>
      <c r="O67" s="115">
        <v>3661604</v>
      </c>
      <c r="P67" s="115">
        <v>160841</v>
      </c>
      <c r="Q67" s="115">
        <v>0</v>
      </c>
      <c r="R67" s="115">
        <f t="shared" si="6"/>
        <v>12750146</v>
      </c>
      <c r="S67" s="115">
        <f t="shared" si="7"/>
        <v>-3787412</v>
      </c>
    </row>
    <row r="68" spans="1:19" s="70" customFormat="1" ht="12.75" x14ac:dyDescent="0.2">
      <c r="A68" s="117">
        <v>15</v>
      </c>
      <c r="B68" s="117" t="s">
        <v>102</v>
      </c>
      <c r="C68" s="118">
        <v>0</v>
      </c>
      <c r="D68" s="118">
        <v>0</v>
      </c>
      <c r="E68" s="118">
        <v>0</v>
      </c>
      <c r="F68" s="118">
        <v>0</v>
      </c>
      <c r="G68" s="118">
        <v>0</v>
      </c>
      <c r="H68" s="118">
        <v>0</v>
      </c>
      <c r="I68" s="118">
        <v>0</v>
      </c>
      <c r="J68" s="118">
        <v>0</v>
      </c>
      <c r="K68" s="118">
        <v>0</v>
      </c>
      <c r="L68" s="118">
        <v>0</v>
      </c>
      <c r="M68" s="118">
        <f t="shared" si="5"/>
        <v>0</v>
      </c>
      <c r="N68" s="118">
        <v>0</v>
      </c>
      <c r="O68" s="118">
        <v>0</v>
      </c>
      <c r="P68" s="118">
        <v>0</v>
      </c>
      <c r="Q68" s="118">
        <v>0</v>
      </c>
      <c r="R68" s="118">
        <f t="shared" si="6"/>
        <v>0</v>
      </c>
      <c r="S68" s="118">
        <f t="shared" si="7"/>
        <v>0</v>
      </c>
    </row>
    <row r="69" spans="1:19" s="70" customFormat="1" ht="12.75" x14ac:dyDescent="0.2">
      <c r="A69" s="114">
        <v>16</v>
      </c>
      <c r="B69" s="114" t="s">
        <v>103</v>
      </c>
      <c r="C69" s="115">
        <v>0</v>
      </c>
      <c r="D69" s="115">
        <v>0</v>
      </c>
      <c r="E69" s="115">
        <v>107838</v>
      </c>
      <c r="F69" s="115">
        <v>0</v>
      </c>
      <c r="G69" s="115">
        <v>0</v>
      </c>
      <c r="H69" s="115">
        <v>0</v>
      </c>
      <c r="I69" s="115">
        <v>0</v>
      </c>
      <c r="J69" s="115">
        <v>0</v>
      </c>
      <c r="K69" s="115">
        <v>0</v>
      </c>
      <c r="L69" s="115">
        <v>0</v>
      </c>
      <c r="M69" s="115">
        <f t="shared" si="5"/>
        <v>0</v>
      </c>
      <c r="N69" s="115">
        <v>0</v>
      </c>
      <c r="O69" s="115">
        <v>0</v>
      </c>
      <c r="P69" s="115">
        <v>0</v>
      </c>
      <c r="Q69" s="115">
        <v>0</v>
      </c>
      <c r="R69" s="115">
        <f t="shared" si="6"/>
        <v>0</v>
      </c>
      <c r="S69" s="115">
        <f t="shared" si="7"/>
        <v>0</v>
      </c>
    </row>
    <row r="70" spans="1:19" s="70" customFormat="1" ht="12.75" x14ac:dyDescent="0.2">
      <c r="A70" s="117">
        <v>17</v>
      </c>
      <c r="B70" s="117" t="s">
        <v>104</v>
      </c>
      <c r="C70" s="118">
        <v>0</v>
      </c>
      <c r="D70" s="118">
        <v>0</v>
      </c>
      <c r="E70" s="118">
        <v>0</v>
      </c>
      <c r="F70" s="118">
        <v>0</v>
      </c>
      <c r="G70" s="118">
        <v>4200391</v>
      </c>
      <c r="H70" s="118">
        <v>203865</v>
      </c>
      <c r="I70" s="118">
        <v>0</v>
      </c>
      <c r="J70" s="118">
        <v>0</v>
      </c>
      <c r="K70" s="118">
        <v>0</v>
      </c>
      <c r="L70" s="118">
        <v>4224097</v>
      </c>
      <c r="M70" s="118">
        <f t="shared" si="5"/>
        <v>8628353</v>
      </c>
      <c r="N70" s="118">
        <v>3907124</v>
      </c>
      <c r="O70" s="118">
        <v>1463251</v>
      </c>
      <c r="P70" s="118">
        <v>1228304</v>
      </c>
      <c r="Q70" s="118">
        <v>0</v>
      </c>
      <c r="R70" s="118">
        <f t="shared" si="6"/>
        <v>6598679</v>
      </c>
      <c r="S70" s="118">
        <f t="shared" si="7"/>
        <v>2029674</v>
      </c>
    </row>
    <row r="71" spans="1:19" s="70" customFormat="1" ht="12.75" x14ac:dyDescent="0.2">
      <c r="A71" s="114">
        <v>18</v>
      </c>
      <c r="B71" s="114" t="s">
        <v>105</v>
      </c>
      <c r="C71" s="115">
        <v>0</v>
      </c>
      <c r="D71" s="115">
        <v>0</v>
      </c>
      <c r="E71" s="115">
        <v>284640</v>
      </c>
      <c r="F71" s="115">
        <v>0</v>
      </c>
      <c r="G71" s="115">
        <v>3440604</v>
      </c>
      <c r="H71" s="115">
        <v>1273000</v>
      </c>
      <c r="I71" s="115">
        <v>0</v>
      </c>
      <c r="J71" s="115">
        <v>0</v>
      </c>
      <c r="K71" s="115">
        <v>0</v>
      </c>
      <c r="L71" s="115">
        <v>328180</v>
      </c>
      <c r="M71" s="115">
        <f t="shared" si="5"/>
        <v>5041784</v>
      </c>
      <c r="N71" s="115">
        <v>2848312</v>
      </c>
      <c r="O71" s="115">
        <v>1469881</v>
      </c>
      <c r="P71" s="115">
        <v>536107</v>
      </c>
      <c r="Q71" s="115">
        <v>0</v>
      </c>
      <c r="R71" s="115">
        <f t="shared" si="6"/>
        <v>4854300</v>
      </c>
      <c r="S71" s="115">
        <f t="shared" si="7"/>
        <v>187484</v>
      </c>
    </row>
    <row r="72" spans="1:19" s="70" customFormat="1" ht="12.75" x14ac:dyDescent="0.2">
      <c r="A72" s="117">
        <v>19</v>
      </c>
      <c r="B72" s="117" t="s">
        <v>106</v>
      </c>
      <c r="C72" s="118">
        <v>0</v>
      </c>
      <c r="D72" s="118">
        <v>0</v>
      </c>
      <c r="E72" s="118">
        <v>0</v>
      </c>
      <c r="F72" s="118">
        <v>0</v>
      </c>
      <c r="G72" s="118">
        <v>62481</v>
      </c>
      <c r="H72" s="118">
        <v>61200</v>
      </c>
      <c r="I72" s="118">
        <v>0</v>
      </c>
      <c r="J72" s="118">
        <v>0</v>
      </c>
      <c r="K72" s="118">
        <v>0</v>
      </c>
      <c r="L72" s="118">
        <v>0</v>
      </c>
      <c r="M72" s="118">
        <f t="shared" si="5"/>
        <v>123681</v>
      </c>
      <c r="N72" s="118">
        <v>1636905</v>
      </c>
      <c r="O72" s="118">
        <v>271891</v>
      </c>
      <c r="P72" s="118">
        <v>0</v>
      </c>
      <c r="Q72" s="118">
        <v>0</v>
      </c>
      <c r="R72" s="118">
        <f t="shared" si="6"/>
        <v>1908796</v>
      </c>
      <c r="S72" s="118">
        <f t="shared" si="7"/>
        <v>-1785115</v>
      </c>
    </row>
    <row r="73" spans="1:19" s="70" customFormat="1" ht="12.75" x14ac:dyDescent="0.2">
      <c r="A73" s="114">
        <v>20</v>
      </c>
      <c r="B73" s="114" t="s">
        <v>107</v>
      </c>
      <c r="C73" s="115">
        <v>0</v>
      </c>
      <c r="D73" s="115">
        <v>0</v>
      </c>
      <c r="E73" s="115">
        <v>0</v>
      </c>
      <c r="F73" s="115">
        <v>0</v>
      </c>
      <c r="G73" s="115">
        <v>0</v>
      </c>
      <c r="H73" s="115">
        <v>0</v>
      </c>
      <c r="I73" s="115">
        <v>0</v>
      </c>
      <c r="J73" s="115">
        <v>0</v>
      </c>
      <c r="K73" s="115">
        <v>0</v>
      </c>
      <c r="L73" s="115">
        <v>0</v>
      </c>
      <c r="M73" s="115">
        <f t="shared" si="5"/>
        <v>0</v>
      </c>
      <c r="N73" s="115">
        <v>0</v>
      </c>
      <c r="O73" s="115">
        <v>0</v>
      </c>
      <c r="P73" s="115">
        <v>0</v>
      </c>
      <c r="Q73" s="115">
        <v>0</v>
      </c>
      <c r="R73" s="115">
        <f t="shared" si="6"/>
        <v>0</v>
      </c>
      <c r="S73" s="115">
        <f t="shared" si="7"/>
        <v>0</v>
      </c>
    </row>
    <row r="74" spans="1:19" s="70" customFormat="1" ht="12.75" x14ac:dyDescent="0.2">
      <c r="A74" s="117">
        <v>21</v>
      </c>
      <c r="B74" s="117" t="s">
        <v>108</v>
      </c>
      <c r="C74" s="118">
        <v>0</v>
      </c>
      <c r="D74" s="118">
        <v>0</v>
      </c>
      <c r="E74" s="118">
        <v>22639</v>
      </c>
      <c r="F74" s="118">
        <v>1292252</v>
      </c>
      <c r="G74" s="118">
        <v>123276731</v>
      </c>
      <c r="H74" s="118">
        <v>168632</v>
      </c>
      <c r="I74" s="118">
        <v>0</v>
      </c>
      <c r="J74" s="118">
        <v>0</v>
      </c>
      <c r="K74" s="118">
        <v>0</v>
      </c>
      <c r="L74" s="118">
        <v>10716473</v>
      </c>
      <c r="M74" s="118">
        <f t="shared" si="5"/>
        <v>134161836</v>
      </c>
      <c r="N74" s="118">
        <v>67044782</v>
      </c>
      <c r="O74" s="118">
        <v>36594939</v>
      </c>
      <c r="P74" s="118">
        <v>514762</v>
      </c>
      <c r="Q74" s="118">
        <v>2682005</v>
      </c>
      <c r="R74" s="118">
        <f t="shared" si="6"/>
        <v>106836488</v>
      </c>
      <c r="S74" s="118">
        <f t="shared" si="7"/>
        <v>27325348</v>
      </c>
    </row>
    <row r="75" spans="1:19" s="70" customFormat="1" ht="12.75" x14ac:dyDescent="0.2">
      <c r="A75" s="114">
        <v>22</v>
      </c>
      <c r="B75" s="114" t="s">
        <v>109</v>
      </c>
      <c r="C75" s="115">
        <v>0</v>
      </c>
      <c r="D75" s="115">
        <v>0</v>
      </c>
      <c r="E75" s="115">
        <v>0</v>
      </c>
      <c r="F75" s="115">
        <v>0</v>
      </c>
      <c r="G75" s="115">
        <v>822018</v>
      </c>
      <c r="H75" s="115">
        <v>207000</v>
      </c>
      <c r="I75" s="115">
        <v>0</v>
      </c>
      <c r="J75" s="115">
        <v>0</v>
      </c>
      <c r="K75" s="115">
        <v>0</v>
      </c>
      <c r="L75" s="115">
        <v>160004</v>
      </c>
      <c r="M75" s="115">
        <f t="shared" si="5"/>
        <v>1189022</v>
      </c>
      <c r="N75" s="115">
        <v>652333</v>
      </c>
      <c r="O75" s="115">
        <v>364105</v>
      </c>
      <c r="P75" s="115">
        <v>15388</v>
      </c>
      <c r="Q75" s="115">
        <v>0</v>
      </c>
      <c r="R75" s="115">
        <f t="shared" si="6"/>
        <v>1031826</v>
      </c>
      <c r="S75" s="115">
        <f t="shared" si="7"/>
        <v>157196</v>
      </c>
    </row>
    <row r="76" spans="1:19" s="70" customFormat="1" ht="12.75" x14ac:dyDescent="0.2">
      <c r="A76" s="117">
        <v>23</v>
      </c>
      <c r="B76" s="117" t="s">
        <v>110</v>
      </c>
      <c r="C76" s="118">
        <v>0</v>
      </c>
      <c r="D76" s="118">
        <v>0</v>
      </c>
      <c r="E76" s="118">
        <v>0</v>
      </c>
      <c r="F76" s="118">
        <v>0</v>
      </c>
      <c r="G76" s="118">
        <v>0</v>
      </c>
      <c r="H76" s="118">
        <v>0</v>
      </c>
      <c r="I76" s="118">
        <v>0</v>
      </c>
      <c r="J76" s="118">
        <v>0</v>
      </c>
      <c r="K76" s="118">
        <v>0</v>
      </c>
      <c r="L76" s="118">
        <v>0</v>
      </c>
      <c r="M76" s="118">
        <f t="shared" si="5"/>
        <v>0</v>
      </c>
      <c r="N76" s="118">
        <v>0</v>
      </c>
      <c r="O76" s="118">
        <v>0</v>
      </c>
      <c r="P76" s="118">
        <v>0</v>
      </c>
      <c r="Q76" s="118">
        <v>0</v>
      </c>
      <c r="R76" s="118">
        <f t="shared" si="6"/>
        <v>0</v>
      </c>
      <c r="S76" s="118">
        <f t="shared" si="7"/>
        <v>0</v>
      </c>
    </row>
    <row r="77" spans="1:19" s="70" customFormat="1" ht="12.75" x14ac:dyDescent="0.2">
      <c r="A77" s="114">
        <v>24</v>
      </c>
      <c r="B77" s="114" t="s">
        <v>111</v>
      </c>
      <c r="C77" s="115">
        <v>0</v>
      </c>
      <c r="D77" s="115">
        <v>0</v>
      </c>
      <c r="E77" s="115">
        <v>0</v>
      </c>
      <c r="F77" s="115">
        <v>0</v>
      </c>
      <c r="G77" s="115">
        <v>1852772</v>
      </c>
      <c r="H77" s="115">
        <v>1490617</v>
      </c>
      <c r="I77" s="115">
        <v>0</v>
      </c>
      <c r="J77" s="115">
        <v>60287</v>
      </c>
      <c r="K77" s="115">
        <v>0</v>
      </c>
      <c r="L77" s="115">
        <v>0</v>
      </c>
      <c r="M77" s="115">
        <f t="shared" si="5"/>
        <v>3403676</v>
      </c>
      <c r="N77" s="115">
        <v>3210576</v>
      </c>
      <c r="O77" s="115">
        <v>1471354</v>
      </c>
      <c r="P77" s="115">
        <v>81637</v>
      </c>
      <c r="Q77" s="115">
        <v>0</v>
      </c>
      <c r="R77" s="115">
        <f t="shared" si="6"/>
        <v>4763567</v>
      </c>
      <c r="S77" s="115">
        <f t="shared" si="7"/>
        <v>-1359891</v>
      </c>
    </row>
    <row r="78" spans="1:19" s="70" customFormat="1" ht="12.75" x14ac:dyDescent="0.2">
      <c r="A78" s="117">
        <v>25</v>
      </c>
      <c r="B78" s="117" t="s">
        <v>112</v>
      </c>
      <c r="C78" s="118">
        <v>0</v>
      </c>
      <c r="D78" s="118">
        <v>0</v>
      </c>
      <c r="E78" s="118">
        <v>0</v>
      </c>
      <c r="F78" s="118">
        <v>0</v>
      </c>
      <c r="G78" s="118">
        <v>417119</v>
      </c>
      <c r="H78" s="118">
        <v>142343</v>
      </c>
      <c r="I78" s="118">
        <v>0</v>
      </c>
      <c r="J78" s="118">
        <v>0</v>
      </c>
      <c r="K78" s="118">
        <v>0</v>
      </c>
      <c r="L78" s="118">
        <v>7375</v>
      </c>
      <c r="M78" s="118">
        <f t="shared" si="5"/>
        <v>566837</v>
      </c>
      <c r="N78" s="118">
        <v>457385</v>
      </c>
      <c r="O78" s="118">
        <v>350255</v>
      </c>
      <c r="P78" s="118">
        <v>37809</v>
      </c>
      <c r="Q78" s="118">
        <v>0</v>
      </c>
      <c r="R78" s="118">
        <f t="shared" si="6"/>
        <v>845449</v>
      </c>
      <c r="S78" s="118">
        <f t="shared" si="7"/>
        <v>-278612</v>
      </c>
    </row>
    <row r="79" spans="1:19" s="70" customFormat="1" ht="12.75" x14ac:dyDescent="0.2">
      <c r="A79" s="114">
        <v>26</v>
      </c>
      <c r="B79" s="114" t="s">
        <v>113</v>
      </c>
      <c r="C79" s="115">
        <v>0</v>
      </c>
      <c r="D79" s="115">
        <v>0</v>
      </c>
      <c r="E79" s="115">
        <v>0</v>
      </c>
      <c r="F79" s="115">
        <v>0</v>
      </c>
      <c r="G79" s="115">
        <v>0</v>
      </c>
      <c r="H79" s="115">
        <v>0</v>
      </c>
      <c r="I79" s="115">
        <v>0</v>
      </c>
      <c r="J79" s="115">
        <v>0</v>
      </c>
      <c r="K79" s="115">
        <v>0</v>
      </c>
      <c r="L79" s="115">
        <v>0</v>
      </c>
      <c r="M79" s="115">
        <f t="shared" si="5"/>
        <v>0</v>
      </c>
      <c r="N79" s="115">
        <v>0</v>
      </c>
      <c r="O79" s="115">
        <v>0</v>
      </c>
      <c r="P79" s="115">
        <v>0</v>
      </c>
      <c r="Q79" s="115">
        <v>0</v>
      </c>
      <c r="R79" s="115">
        <f t="shared" si="6"/>
        <v>0</v>
      </c>
      <c r="S79" s="115">
        <f t="shared" si="7"/>
        <v>0</v>
      </c>
    </row>
    <row r="80" spans="1:19" s="70" customFormat="1" ht="12.75" x14ac:dyDescent="0.2">
      <c r="A80" s="117">
        <v>27</v>
      </c>
      <c r="B80" s="117" t="s">
        <v>114</v>
      </c>
      <c r="C80" s="118">
        <v>0</v>
      </c>
      <c r="D80" s="118">
        <v>0</v>
      </c>
      <c r="E80" s="118">
        <v>0</v>
      </c>
      <c r="F80" s="118">
        <v>0</v>
      </c>
      <c r="G80" s="118">
        <v>4743003</v>
      </c>
      <c r="H80" s="118">
        <v>0</v>
      </c>
      <c r="I80" s="118">
        <v>0</v>
      </c>
      <c r="J80" s="118">
        <v>64586</v>
      </c>
      <c r="K80" s="118">
        <v>66291</v>
      </c>
      <c r="L80" s="118">
        <v>412436</v>
      </c>
      <c r="M80" s="118">
        <f t="shared" si="5"/>
        <v>5286316</v>
      </c>
      <c r="N80" s="118">
        <v>4034484</v>
      </c>
      <c r="O80" s="118">
        <v>1532638</v>
      </c>
      <c r="P80" s="118">
        <v>103616</v>
      </c>
      <c r="Q80" s="118">
        <v>74389</v>
      </c>
      <c r="R80" s="118">
        <f t="shared" si="6"/>
        <v>5745127</v>
      </c>
      <c r="S80" s="118">
        <f t="shared" si="7"/>
        <v>-458811</v>
      </c>
    </row>
    <row r="81" spans="1:19" s="70" customFormat="1" ht="12.75" x14ac:dyDescent="0.2">
      <c r="A81" s="114">
        <v>28</v>
      </c>
      <c r="B81" s="114" t="s">
        <v>115</v>
      </c>
      <c r="C81" s="115">
        <v>0</v>
      </c>
      <c r="D81" s="115">
        <v>0</v>
      </c>
      <c r="E81" s="115">
        <v>0</v>
      </c>
      <c r="F81" s="115">
        <v>0</v>
      </c>
      <c r="G81" s="115">
        <v>366779</v>
      </c>
      <c r="H81" s="115">
        <v>0</v>
      </c>
      <c r="I81" s="115">
        <v>31041</v>
      </c>
      <c r="J81" s="115">
        <v>66330</v>
      </c>
      <c r="K81" s="115">
        <v>0</v>
      </c>
      <c r="L81" s="115">
        <v>1411</v>
      </c>
      <c r="M81" s="115">
        <f t="shared" si="5"/>
        <v>465561</v>
      </c>
      <c r="N81" s="115">
        <v>435223</v>
      </c>
      <c r="O81" s="115">
        <v>509777</v>
      </c>
      <c r="P81" s="115">
        <v>7837</v>
      </c>
      <c r="Q81" s="115">
        <v>0</v>
      </c>
      <c r="R81" s="115">
        <f t="shared" si="6"/>
        <v>952837</v>
      </c>
      <c r="S81" s="115">
        <f t="shared" si="7"/>
        <v>-487276</v>
      </c>
    </row>
    <row r="82" spans="1:19" s="70" customFormat="1" ht="12.75" x14ac:dyDescent="0.2">
      <c r="A82" s="117">
        <v>29</v>
      </c>
      <c r="B82" s="117" t="s">
        <v>30</v>
      </c>
      <c r="C82" s="118">
        <v>0</v>
      </c>
      <c r="D82" s="118">
        <v>0</v>
      </c>
      <c r="E82" s="118">
        <v>97438915</v>
      </c>
      <c r="F82" s="118">
        <v>0</v>
      </c>
      <c r="G82" s="118">
        <v>249342373</v>
      </c>
      <c r="H82" s="118">
        <v>80152229</v>
      </c>
      <c r="I82" s="118">
        <v>0</v>
      </c>
      <c r="J82" s="118">
        <v>43860329</v>
      </c>
      <c r="K82" s="118">
        <v>0</v>
      </c>
      <c r="L82" s="118">
        <v>30130136</v>
      </c>
      <c r="M82" s="118">
        <f t="shared" si="5"/>
        <v>403485067</v>
      </c>
      <c r="N82" s="118">
        <v>229847428</v>
      </c>
      <c r="O82" s="118">
        <v>78793150</v>
      </c>
      <c r="P82" s="118">
        <v>25119429</v>
      </c>
      <c r="Q82" s="118">
        <v>0</v>
      </c>
      <c r="R82" s="118">
        <f t="shared" si="6"/>
        <v>333760007</v>
      </c>
      <c r="S82" s="118">
        <f t="shared" si="7"/>
        <v>69725060</v>
      </c>
    </row>
    <row r="83" spans="1:19" s="70" customFormat="1" ht="12.75" x14ac:dyDescent="0.2">
      <c r="A83" s="114">
        <v>30</v>
      </c>
      <c r="B83" s="114" t="s">
        <v>116</v>
      </c>
      <c r="C83" s="115">
        <v>0</v>
      </c>
      <c r="D83" s="115">
        <v>0</v>
      </c>
      <c r="E83" s="115">
        <v>522940</v>
      </c>
      <c r="F83" s="115">
        <v>0</v>
      </c>
      <c r="G83" s="115">
        <v>3019243</v>
      </c>
      <c r="H83" s="115">
        <v>579029</v>
      </c>
      <c r="I83" s="115">
        <v>0</v>
      </c>
      <c r="J83" s="115">
        <v>73828</v>
      </c>
      <c r="K83" s="115">
        <v>209773</v>
      </c>
      <c r="L83" s="115">
        <v>409656</v>
      </c>
      <c r="M83" s="115">
        <f t="shared" si="5"/>
        <v>4291529</v>
      </c>
      <c r="N83" s="115">
        <v>1371885</v>
      </c>
      <c r="O83" s="115">
        <v>940108</v>
      </c>
      <c r="P83" s="115">
        <v>247</v>
      </c>
      <c r="Q83" s="115">
        <v>47519</v>
      </c>
      <c r="R83" s="115">
        <f t="shared" si="6"/>
        <v>2359759</v>
      </c>
      <c r="S83" s="115">
        <f t="shared" si="7"/>
        <v>1931770</v>
      </c>
    </row>
    <row r="84" spans="1:19" s="70" customFormat="1" ht="12.75" x14ac:dyDescent="0.2">
      <c r="A84" s="117">
        <v>31</v>
      </c>
      <c r="B84" s="117" t="s">
        <v>117</v>
      </c>
      <c r="C84" s="118">
        <v>0</v>
      </c>
      <c r="D84" s="118">
        <v>0</v>
      </c>
      <c r="E84" s="118">
        <v>0</v>
      </c>
      <c r="F84" s="118">
        <v>0</v>
      </c>
      <c r="G84" s="118">
        <v>0</v>
      </c>
      <c r="H84" s="118">
        <v>0</v>
      </c>
      <c r="I84" s="118">
        <v>0</v>
      </c>
      <c r="J84" s="118">
        <v>0</v>
      </c>
      <c r="K84" s="118">
        <v>0</v>
      </c>
      <c r="L84" s="118">
        <v>0</v>
      </c>
      <c r="M84" s="118">
        <f t="shared" si="5"/>
        <v>0</v>
      </c>
      <c r="N84" s="118">
        <v>0</v>
      </c>
      <c r="O84" s="118">
        <v>0</v>
      </c>
      <c r="P84" s="118">
        <v>0</v>
      </c>
      <c r="Q84" s="118">
        <v>0</v>
      </c>
      <c r="R84" s="118">
        <f t="shared" si="6"/>
        <v>0</v>
      </c>
      <c r="S84" s="118">
        <f t="shared" si="7"/>
        <v>0</v>
      </c>
    </row>
    <row r="85" spans="1:19" s="70" customFormat="1" ht="12.75" x14ac:dyDescent="0.2">
      <c r="A85" s="114">
        <v>32</v>
      </c>
      <c r="B85" s="114" t="s">
        <v>118</v>
      </c>
      <c r="C85" s="115">
        <v>0</v>
      </c>
      <c r="D85" s="115">
        <v>0</v>
      </c>
      <c r="E85" s="115">
        <v>250512</v>
      </c>
      <c r="F85" s="115">
        <v>0</v>
      </c>
      <c r="G85" s="115">
        <v>324432</v>
      </c>
      <c r="H85" s="115">
        <v>917142</v>
      </c>
      <c r="I85" s="115">
        <v>0</v>
      </c>
      <c r="J85" s="115">
        <v>0</v>
      </c>
      <c r="K85" s="115">
        <v>0</v>
      </c>
      <c r="L85" s="115">
        <v>126478</v>
      </c>
      <c r="M85" s="115">
        <f t="shared" si="5"/>
        <v>1368052</v>
      </c>
      <c r="N85" s="115">
        <v>641215</v>
      </c>
      <c r="O85" s="115">
        <v>174031</v>
      </c>
      <c r="P85" s="115">
        <v>256537</v>
      </c>
      <c r="Q85" s="115">
        <v>0</v>
      </c>
      <c r="R85" s="115">
        <f t="shared" si="6"/>
        <v>1071783</v>
      </c>
      <c r="S85" s="115">
        <f t="shared" si="7"/>
        <v>296269</v>
      </c>
    </row>
    <row r="86" spans="1:19" s="70" customFormat="1" ht="12.75" x14ac:dyDescent="0.2">
      <c r="A86" s="117">
        <v>33</v>
      </c>
      <c r="B86" s="117" t="s">
        <v>34</v>
      </c>
      <c r="C86" s="118">
        <v>0</v>
      </c>
      <c r="D86" s="118">
        <v>0</v>
      </c>
      <c r="E86" s="118">
        <v>0</v>
      </c>
      <c r="F86" s="118">
        <v>1022460</v>
      </c>
      <c r="G86" s="118">
        <v>16083</v>
      </c>
      <c r="H86" s="118">
        <v>0</v>
      </c>
      <c r="I86" s="118">
        <v>0</v>
      </c>
      <c r="J86" s="118">
        <v>0</v>
      </c>
      <c r="K86" s="118">
        <v>0</v>
      </c>
      <c r="L86" s="118">
        <v>0</v>
      </c>
      <c r="M86" s="118">
        <f t="shared" ref="M86:M117" si="8">SUM(G86:L86)</f>
        <v>16083</v>
      </c>
      <c r="N86" s="118">
        <v>12033</v>
      </c>
      <c r="O86" s="118">
        <v>32845</v>
      </c>
      <c r="P86" s="118">
        <v>0</v>
      </c>
      <c r="Q86" s="118">
        <v>0</v>
      </c>
      <c r="R86" s="118">
        <f t="shared" ref="R86:R117" si="9">SUM(N86:Q86)</f>
        <v>44878</v>
      </c>
      <c r="S86" s="118">
        <f t="shared" ref="S86:S117" si="10">(M86-R86)</f>
        <v>-28795</v>
      </c>
    </row>
    <row r="87" spans="1:19" s="70" customFormat="1" ht="12.75" x14ac:dyDescent="0.2">
      <c r="A87" s="114">
        <v>34</v>
      </c>
      <c r="B87" s="114" t="s">
        <v>119</v>
      </c>
      <c r="C87" s="115">
        <v>0</v>
      </c>
      <c r="D87" s="115">
        <v>0</v>
      </c>
      <c r="E87" s="115">
        <v>56250</v>
      </c>
      <c r="F87" s="115">
        <v>118260</v>
      </c>
      <c r="G87" s="115">
        <v>0</v>
      </c>
      <c r="H87" s="115">
        <v>0</v>
      </c>
      <c r="I87" s="115">
        <v>0</v>
      </c>
      <c r="J87" s="115">
        <v>0</v>
      </c>
      <c r="K87" s="115">
        <v>0</v>
      </c>
      <c r="L87" s="115">
        <v>0</v>
      </c>
      <c r="M87" s="115">
        <f t="shared" si="8"/>
        <v>0</v>
      </c>
      <c r="N87" s="115">
        <v>0</v>
      </c>
      <c r="O87" s="115">
        <v>0</v>
      </c>
      <c r="P87" s="115">
        <v>0</v>
      </c>
      <c r="Q87" s="115">
        <v>0</v>
      </c>
      <c r="R87" s="115">
        <f t="shared" si="9"/>
        <v>0</v>
      </c>
      <c r="S87" s="115">
        <f t="shared" si="10"/>
        <v>0</v>
      </c>
    </row>
    <row r="88" spans="1:19" s="70" customFormat="1" ht="12.75" x14ac:dyDescent="0.2">
      <c r="A88" s="117">
        <v>35</v>
      </c>
      <c r="B88" s="117" t="s">
        <v>120</v>
      </c>
      <c r="C88" s="118">
        <v>0</v>
      </c>
      <c r="D88" s="118">
        <v>0</v>
      </c>
      <c r="E88" s="118">
        <v>0</v>
      </c>
      <c r="F88" s="118">
        <v>0</v>
      </c>
      <c r="G88" s="118">
        <v>655414</v>
      </c>
      <c r="H88" s="118">
        <v>0</v>
      </c>
      <c r="I88" s="118">
        <v>0</v>
      </c>
      <c r="J88" s="118">
        <v>0</v>
      </c>
      <c r="K88" s="118">
        <v>0</v>
      </c>
      <c r="L88" s="118">
        <v>54634</v>
      </c>
      <c r="M88" s="118">
        <f t="shared" si="8"/>
        <v>710048</v>
      </c>
      <c r="N88" s="118">
        <v>961498</v>
      </c>
      <c r="O88" s="118">
        <v>597399</v>
      </c>
      <c r="P88" s="118">
        <v>28732</v>
      </c>
      <c r="Q88" s="118">
        <v>0</v>
      </c>
      <c r="R88" s="118">
        <f t="shared" si="9"/>
        <v>1587629</v>
      </c>
      <c r="S88" s="118">
        <f t="shared" si="10"/>
        <v>-877581</v>
      </c>
    </row>
    <row r="89" spans="1:19" s="70" customFormat="1" ht="12.75" x14ac:dyDescent="0.2">
      <c r="A89" s="114">
        <v>36</v>
      </c>
      <c r="B89" s="114" t="s">
        <v>121</v>
      </c>
      <c r="C89" s="115">
        <v>0</v>
      </c>
      <c r="D89" s="115">
        <v>0</v>
      </c>
      <c r="E89" s="115">
        <v>0</v>
      </c>
      <c r="F89" s="115">
        <v>0</v>
      </c>
      <c r="G89" s="115">
        <v>4987411</v>
      </c>
      <c r="H89" s="115">
        <v>0</v>
      </c>
      <c r="I89" s="115">
        <v>0</v>
      </c>
      <c r="J89" s="115">
        <v>0</v>
      </c>
      <c r="K89" s="115">
        <v>0</v>
      </c>
      <c r="L89" s="115">
        <v>182840</v>
      </c>
      <c r="M89" s="115">
        <f t="shared" si="8"/>
        <v>5170251</v>
      </c>
      <c r="N89" s="115">
        <v>3966696</v>
      </c>
      <c r="O89" s="115">
        <v>1104964</v>
      </c>
      <c r="P89" s="115">
        <v>16214</v>
      </c>
      <c r="Q89" s="115">
        <v>0</v>
      </c>
      <c r="R89" s="115">
        <f t="shared" si="9"/>
        <v>5087874</v>
      </c>
      <c r="S89" s="115">
        <f t="shared" si="10"/>
        <v>82377</v>
      </c>
    </row>
    <row r="90" spans="1:19" s="70" customFormat="1" ht="12.75" x14ac:dyDescent="0.2">
      <c r="A90" s="117">
        <v>37</v>
      </c>
      <c r="B90" s="117" t="s">
        <v>122</v>
      </c>
      <c r="C90" s="118">
        <v>0</v>
      </c>
      <c r="D90" s="118">
        <v>0</v>
      </c>
      <c r="E90" s="118">
        <v>0</v>
      </c>
      <c r="F90" s="118">
        <v>0</v>
      </c>
      <c r="G90" s="118">
        <v>25134398</v>
      </c>
      <c r="H90" s="118">
        <v>0</v>
      </c>
      <c r="I90" s="118">
        <v>0</v>
      </c>
      <c r="J90" s="118">
        <v>0</v>
      </c>
      <c r="K90" s="118">
        <v>0</v>
      </c>
      <c r="L90" s="118">
        <v>857837</v>
      </c>
      <c r="M90" s="118">
        <f t="shared" si="8"/>
        <v>25992235</v>
      </c>
      <c r="N90" s="118">
        <v>9580886</v>
      </c>
      <c r="O90" s="118">
        <v>2962573</v>
      </c>
      <c r="P90" s="118">
        <v>5313123</v>
      </c>
      <c r="Q90" s="118">
        <v>0</v>
      </c>
      <c r="R90" s="118">
        <f t="shared" si="9"/>
        <v>17856582</v>
      </c>
      <c r="S90" s="118">
        <f t="shared" si="10"/>
        <v>8135653</v>
      </c>
    </row>
    <row r="91" spans="1:19" s="70" customFormat="1" ht="12.75" x14ac:dyDescent="0.2">
      <c r="A91" s="114">
        <v>38</v>
      </c>
      <c r="B91" s="114" t="s">
        <v>123</v>
      </c>
      <c r="C91" s="115">
        <v>0</v>
      </c>
      <c r="D91" s="115">
        <v>0</v>
      </c>
      <c r="E91" s="115">
        <v>73799</v>
      </c>
      <c r="F91" s="115">
        <v>0</v>
      </c>
      <c r="G91" s="115">
        <v>224333</v>
      </c>
      <c r="H91" s="115">
        <v>0</v>
      </c>
      <c r="I91" s="115">
        <v>0</v>
      </c>
      <c r="J91" s="115">
        <v>0</v>
      </c>
      <c r="K91" s="115">
        <v>0</v>
      </c>
      <c r="L91" s="115">
        <v>0</v>
      </c>
      <c r="M91" s="115">
        <f t="shared" si="8"/>
        <v>224333</v>
      </c>
      <c r="N91" s="115">
        <v>303921</v>
      </c>
      <c r="O91" s="115">
        <v>95816</v>
      </c>
      <c r="P91" s="115">
        <v>230</v>
      </c>
      <c r="Q91" s="115">
        <v>0</v>
      </c>
      <c r="R91" s="115">
        <f t="shared" si="9"/>
        <v>399967</v>
      </c>
      <c r="S91" s="115">
        <f t="shared" si="10"/>
        <v>-175634</v>
      </c>
    </row>
    <row r="92" spans="1:19" s="70" customFormat="1" ht="12.75" x14ac:dyDescent="0.2">
      <c r="A92" s="117">
        <v>39</v>
      </c>
      <c r="B92" s="117" t="s">
        <v>125</v>
      </c>
      <c r="C92" s="118">
        <v>0</v>
      </c>
      <c r="D92" s="118">
        <v>0</v>
      </c>
      <c r="E92" s="118">
        <v>0</v>
      </c>
      <c r="F92" s="118">
        <v>0</v>
      </c>
      <c r="G92" s="118">
        <v>1350447</v>
      </c>
      <c r="H92" s="118">
        <v>4884834</v>
      </c>
      <c r="I92" s="118">
        <v>0</v>
      </c>
      <c r="J92" s="118">
        <v>0</v>
      </c>
      <c r="K92" s="118">
        <v>0</v>
      </c>
      <c r="L92" s="118">
        <v>10305</v>
      </c>
      <c r="M92" s="118">
        <f t="shared" si="8"/>
        <v>6245586</v>
      </c>
      <c r="N92" s="118">
        <v>805627</v>
      </c>
      <c r="O92" s="118">
        <v>589446</v>
      </c>
      <c r="P92" s="118">
        <v>693876</v>
      </c>
      <c r="Q92" s="118">
        <v>0</v>
      </c>
      <c r="R92" s="118">
        <f t="shared" si="9"/>
        <v>2088949</v>
      </c>
      <c r="S92" s="118">
        <f t="shared" si="10"/>
        <v>4156637</v>
      </c>
    </row>
    <row r="93" spans="1:19" s="70" customFormat="1" ht="12.75" x14ac:dyDescent="0.2">
      <c r="A93" s="114">
        <v>40</v>
      </c>
      <c r="B93" s="114" t="s">
        <v>127</v>
      </c>
      <c r="C93" s="121">
        <v>0</v>
      </c>
      <c r="D93" s="121">
        <v>0</v>
      </c>
      <c r="E93" s="121">
        <v>0</v>
      </c>
      <c r="F93" s="121">
        <v>0</v>
      </c>
      <c r="G93" s="121">
        <v>0</v>
      </c>
      <c r="H93" s="121">
        <v>0</v>
      </c>
      <c r="I93" s="121">
        <v>0</v>
      </c>
      <c r="J93" s="121">
        <v>0</v>
      </c>
      <c r="K93" s="121">
        <v>0</v>
      </c>
      <c r="L93" s="121">
        <v>0</v>
      </c>
      <c r="M93" s="121">
        <f t="shared" si="8"/>
        <v>0</v>
      </c>
      <c r="N93" s="121">
        <v>0</v>
      </c>
      <c r="O93" s="121">
        <v>0</v>
      </c>
      <c r="P93" s="121">
        <v>0</v>
      </c>
      <c r="Q93" s="121">
        <v>0</v>
      </c>
      <c r="R93" s="121">
        <f t="shared" si="9"/>
        <v>0</v>
      </c>
      <c r="S93" s="121">
        <f t="shared" si="10"/>
        <v>0</v>
      </c>
    </row>
    <row r="94" spans="1:19" s="70" customFormat="1" ht="12.75" x14ac:dyDescent="0.2">
      <c r="A94" s="117">
        <v>41</v>
      </c>
      <c r="B94" s="117" t="s">
        <v>258</v>
      </c>
      <c r="C94" s="118">
        <v>0</v>
      </c>
      <c r="D94" s="118">
        <v>0</v>
      </c>
      <c r="E94" s="118">
        <v>0</v>
      </c>
      <c r="F94" s="118">
        <v>0</v>
      </c>
      <c r="G94" s="118">
        <v>0</v>
      </c>
      <c r="H94" s="118">
        <v>0</v>
      </c>
      <c r="I94" s="118">
        <v>0</v>
      </c>
      <c r="J94" s="118">
        <v>5700</v>
      </c>
      <c r="K94" s="118">
        <v>0</v>
      </c>
      <c r="L94" s="118">
        <v>131161</v>
      </c>
      <c r="M94" s="118">
        <f t="shared" si="8"/>
        <v>136861</v>
      </c>
      <c r="N94" s="118">
        <v>113778</v>
      </c>
      <c r="O94" s="118">
        <v>0</v>
      </c>
      <c r="P94" s="118">
        <v>0</v>
      </c>
      <c r="Q94" s="118">
        <v>0</v>
      </c>
      <c r="R94" s="118">
        <f t="shared" si="9"/>
        <v>113778</v>
      </c>
      <c r="S94" s="118">
        <f t="shared" si="10"/>
        <v>23083</v>
      </c>
    </row>
    <row r="95" spans="1:19" s="70" customFormat="1" ht="12.75" x14ac:dyDescent="0.2">
      <c r="A95" s="114">
        <v>42</v>
      </c>
      <c r="B95" s="114" t="s">
        <v>131</v>
      </c>
      <c r="C95" s="115">
        <v>0</v>
      </c>
      <c r="D95" s="115">
        <v>0</v>
      </c>
      <c r="E95" s="115">
        <v>0</v>
      </c>
      <c r="F95" s="115">
        <v>154102</v>
      </c>
      <c r="G95" s="115">
        <v>30279775</v>
      </c>
      <c r="H95" s="115">
        <v>128500</v>
      </c>
      <c r="I95" s="115">
        <v>0</v>
      </c>
      <c r="J95" s="115">
        <v>5588</v>
      </c>
      <c r="K95" s="115">
        <v>61439</v>
      </c>
      <c r="L95" s="115">
        <v>2130444</v>
      </c>
      <c r="M95" s="115">
        <f t="shared" si="8"/>
        <v>32605746</v>
      </c>
      <c r="N95" s="115">
        <v>21861678</v>
      </c>
      <c r="O95" s="115">
        <v>11683705</v>
      </c>
      <c r="P95" s="115">
        <v>319600</v>
      </c>
      <c r="Q95" s="115">
        <v>527856</v>
      </c>
      <c r="R95" s="115">
        <f t="shared" si="9"/>
        <v>34392839</v>
      </c>
      <c r="S95" s="115">
        <f t="shared" si="10"/>
        <v>-1787093</v>
      </c>
    </row>
    <row r="96" spans="1:19" s="70" customFormat="1" ht="12.75" x14ac:dyDescent="0.2">
      <c r="A96" s="117">
        <v>43</v>
      </c>
      <c r="B96" s="117" t="s">
        <v>133</v>
      </c>
      <c r="C96" s="118">
        <v>0</v>
      </c>
      <c r="D96" s="118">
        <v>0</v>
      </c>
      <c r="E96" s="118">
        <v>4599526</v>
      </c>
      <c r="F96" s="118">
        <v>3495105</v>
      </c>
      <c r="G96" s="118">
        <v>142204027</v>
      </c>
      <c r="H96" s="118">
        <v>0</v>
      </c>
      <c r="I96" s="118">
        <v>0</v>
      </c>
      <c r="J96" s="118">
        <v>0</v>
      </c>
      <c r="K96" s="118">
        <v>0</v>
      </c>
      <c r="L96" s="118">
        <v>40752711</v>
      </c>
      <c r="M96" s="118">
        <f t="shared" si="8"/>
        <v>182956738</v>
      </c>
      <c r="N96" s="118">
        <v>78812826</v>
      </c>
      <c r="O96" s="118">
        <v>33610084</v>
      </c>
      <c r="P96" s="118">
        <v>12199690</v>
      </c>
      <c r="Q96" s="118">
        <v>166313</v>
      </c>
      <c r="R96" s="118">
        <f t="shared" si="9"/>
        <v>124788913</v>
      </c>
      <c r="S96" s="118">
        <f t="shared" si="10"/>
        <v>58167825</v>
      </c>
    </row>
    <row r="97" spans="1:19" s="70" customFormat="1" ht="12.75" x14ac:dyDescent="0.2">
      <c r="A97" s="114">
        <v>44</v>
      </c>
      <c r="B97" s="114" t="s">
        <v>135</v>
      </c>
      <c r="C97" s="115">
        <v>0</v>
      </c>
      <c r="D97" s="115">
        <v>0</v>
      </c>
      <c r="E97" s="115">
        <v>0</v>
      </c>
      <c r="F97" s="115">
        <v>0</v>
      </c>
      <c r="G97" s="115">
        <v>0</v>
      </c>
      <c r="H97" s="115">
        <v>0</v>
      </c>
      <c r="I97" s="115">
        <v>0</v>
      </c>
      <c r="J97" s="115">
        <v>0</v>
      </c>
      <c r="K97" s="115">
        <v>0</v>
      </c>
      <c r="L97" s="115">
        <v>0</v>
      </c>
      <c r="M97" s="115">
        <f t="shared" si="8"/>
        <v>0</v>
      </c>
      <c r="N97" s="115">
        <v>0</v>
      </c>
      <c r="O97" s="115">
        <v>0</v>
      </c>
      <c r="P97" s="115">
        <v>0</v>
      </c>
      <c r="Q97" s="115">
        <v>0</v>
      </c>
      <c r="R97" s="115">
        <f t="shared" si="9"/>
        <v>0</v>
      </c>
      <c r="S97" s="115">
        <f t="shared" si="10"/>
        <v>0</v>
      </c>
    </row>
    <row r="98" spans="1:19" s="70" customFormat="1" ht="12.75" x14ac:dyDescent="0.2">
      <c r="A98" s="117">
        <v>45</v>
      </c>
      <c r="B98" s="117" t="s">
        <v>137</v>
      </c>
      <c r="C98" s="118">
        <v>0</v>
      </c>
      <c r="D98" s="118">
        <v>0</v>
      </c>
      <c r="E98" s="118">
        <v>0</v>
      </c>
      <c r="F98" s="118">
        <v>0</v>
      </c>
      <c r="G98" s="118">
        <v>35976</v>
      </c>
      <c r="H98" s="118">
        <v>0</v>
      </c>
      <c r="I98" s="118">
        <v>0</v>
      </c>
      <c r="J98" s="118">
        <v>0</v>
      </c>
      <c r="K98" s="118">
        <v>0</v>
      </c>
      <c r="L98" s="118">
        <v>36</v>
      </c>
      <c r="M98" s="118">
        <f t="shared" si="8"/>
        <v>36012</v>
      </c>
      <c r="N98" s="118">
        <v>24811</v>
      </c>
      <c r="O98" s="118">
        <v>23971</v>
      </c>
      <c r="P98" s="118">
        <v>4790</v>
      </c>
      <c r="Q98" s="118">
        <v>0</v>
      </c>
      <c r="R98" s="118">
        <f t="shared" si="9"/>
        <v>53572</v>
      </c>
      <c r="S98" s="118">
        <f t="shared" si="10"/>
        <v>-17560</v>
      </c>
    </row>
    <row r="99" spans="1:19" s="70" customFormat="1" ht="12.75" x14ac:dyDescent="0.2">
      <c r="A99" s="114">
        <v>46</v>
      </c>
      <c r="B99" s="114" t="s">
        <v>139</v>
      </c>
      <c r="C99" s="115">
        <v>0</v>
      </c>
      <c r="D99" s="115">
        <v>0</v>
      </c>
      <c r="E99" s="115">
        <v>0</v>
      </c>
      <c r="F99" s="115">
        <v>1223322</v>
      </c>
      <c r="G99" s="115">
        <v>7121849</v>
      </c>
      <c r="H99" s="115">
        <v>4208849</v>
      </c>
      <c r="I99" s="115">
        <v>0</v>
      </c>
      <c r="J99" s="115">
        <v>0</v>
      </c>
      <c r="K99" s="115">
        <v>0</v>
      </c>
      <c r="L99" s="115">
        <v>35294</v>
      </c>
      <c r="M99" s="115">
        <f t="shared" si="8"/>
        <v>11365992</v>
      </c>
      <c r="N99" s="115">
        <v>6908161</v>
      </c>
      <c r="O99" s="115">
        <v>868766</v>
      </c>
      <c r="P99" s="115">
        <v>959231</v>
      </c>
      <c r="Q99" s="115">
        <v>56520</v>
      </c>
      <c r="R99" s="115">
        <f t="shared" si="9"/>
        <v>8792678</v>
      </c>
      <c r="S99" s="115">
        <f t="shared" si="10"/>
        <v>2573314</v>
      </c>
    </row>
    <row r="100" spans="1:19" s="70" customFormat="1" ht="12.75" x14ac:dyDescent="0.2">
      <c r="A100" s="117">
        <v>47</v>
      </c>
      <c r="B100" s="117" t="s">
        <v>141</v>
      </c>
      <c r="C100" s="118">
        <v>0</v>
      </c>
      <c r="D100" s="118">
        <v>0</v>
      </c>
      <c r="E100" s="118">
        <v>708760</v>
      </c>
      <c r="F100" s="118">
        <v>0</v>
      </c>
      <c r="G100" s="118">
        <v>21182512</v>
      </c>
      <c r="H100" s="118">
        <v>0</v>
      </c>
      <c r="I100" s="118">
        <v>0</v>
      </c>
      <c r="J100" s="118">
        <v>0</v>
      </c>
      <c r="K100" s="118">
        <v>0</v>
      </c>
      <c r="L100" s="118">
        <v>709582</v>
      </c>
      <c r="M100" s="118">
        <f t="shared" si="8"/>
        <v>21892094</v>
      </c>
      <c r="N100" s="118">
        <v>15594561</v>
      </c>
      <c r="O100" s="118">
        <v>8239658</v>
      </c>
      <c r="P100" s="118">
        <v>782495</v>
      </c>
      <c r="Q100" s="118">
        <v>0</v>
      </c>
      <c r="R100" s="118">
        <f t="shared" si="9"/>
        <v>24616714</v>
      </c>
      <c r="S100" s="118">
        <f t="shared" si="10"/>
        <v>-2724620</v>
      </c>
    </row>
    <row r="101" spans="1:19" s="70" customFormat="1" ht="12.75" x14ac:dyDescent="0.2">
      <c r="A101" s="114">
        <v>48</v>
      </c>
      <c r="B101" s="114" t="s">
        <v>143</v>
      </c>
      <c r="C101" s="115">
        <v>0</v>
      </c>
      <c r="D101" s="115">
        <v>0</v>
      </c>
      <c r="E101" s="115">
        <v>90786</v>
      </c>
      <c r="F101" s="115">
        <v>0</v>
      </c>
      <c r="G101" s="115">
        <v>50399</v>
      </c>
      <c r="H101" s="115">
        <v>0</v>
      </c>
      <c r="I101" s="115">
        <v>0</v>
      </c>
      <c r="J101" s="115">
        <v>0</v>
      </c>
      <c r="K101" s="115">
        <v>0</v>
      </c>
      <c r="L101" s="115">
        <v>59</v>
      </c>
      <c r="M101" s="115">
        <f t="shared" si="8"/>
        <v>50458</v>
      </c>
      <c r="N101" s="115">
        <v>205039</v>
      </c>
      <c r="O101" s="115">
        <v>12651</v>
      </c>
      <c r="P101" s="115">
        <v>0</v>
      </c>
      <c r="Q101" s="115">
        <v>0</v>
      </c>
      <c r="R101" s="115">
        <f t="shared" si="9"/>
        <v>217690</v>
      </c>
      <c r="S101" s="115">
        <f t="shared" si="10"/>
        <v>-167232</v>
      </c>
    </row>
    <row r="102" spans="1:19" s="70" customFormat="1" ht="12.75" x14ac:dyDescent="0.2">
      <c r="A102" s="117">
        <v>49</v>
      </c>
      <c r="B102" s="117" t="s">
        <v>145</v>
      </c>
      <c r="C102" s="118">
        <v>0</v>
      </c>
      <c r="D102" s="118">
        <v>0</v>
      </c>
      <c r="E102" s="118">
        <v>0</v>
      </c>
      <c r="F102" s="118">
        <v>0</v>
      </c>
      <c r="G102" s="118">
        <v>7676926</v>
      </c>
      <c r="H102" s="118">
        <v>0</v>
      </c>
      <c r="I102" s="118">
        <v>0</v>
      </c>
      <c r="J102" s="118">
        <v>0</v>
      </c>
      <c r="K102" s="118">
        <v>0</v>
      </c>
      <c r="L102" s="118">
        <v>833678</v>
      </c>
      <c r="M102" s="118">
        <f t="shared" si="8"/>
        <v>8510604</v>
      </c>
      <c r="N102" s="118">
        <v>5243027</v>
      </c>
      <c r="O102" s="118">
        <v>1589463</v>
      </c>
      <c r="P102" s="118">
        <v>646117</v>
      </c>
      <c r="Q102" s="118">
        <v>0</v>
      </c>
      <c r="R102" s="118">
        <f t="shared" si="9"/>
        <v>7478607</v>
      </c>
      <c r="S102" s="118">
        <f t="shared" si="10"/>
        <v>1031997</v>
      </c>
    </row>
    <row r="103" spans="1:19" s="70" customFormat="1" ht="12.75" x14ac:dyDescent="0.2">
      <c r="A103" s="114">
        <v>50</v>
      </c>
      <c r="B103" s="114" t="s">
        <v>147</v>
      </c>
      <c r="C103" s="121">
        <v>0</v>
      </c>
      <c r="D103" s="121">
        <v>0</v>
      </c>
      <c r="E103" s="121">
        <v>30000</v>
      </c>
      <c r="F103" s="121">
        <v>0</v>
      </c>
      <c r="G103" s="121">
        <v>881142</v>
      </c>
      <c r="H103" s="121">
        <v>-60000</v>
      </c>
      <c r="I103" s="121">
        <v>0</v>
      </c>
      <c r="J103" s="121">
        <v>0</v>
      </c>
      <c r="K103" s="121">
        <v>0</v>
      </c>
      <c r="L103" s="121">
        <v>52272</v>
      </c>
      <c r="M103" s="121">
        <f t="shared" si="8"/>
        <v>873414</v>
      </c>
      <c r="N103" s="121">
        <v>869348</v>
      </c>
      <c r="O103" s="121">
        <v>115771</v>
      </c>
      <c r="P103" s="121">
        <v>90665</v>
      </c>
      <c r="Q103" s="121">
        <v>0</v>
      </c>
      <c r="R103" s="121">
        <f t="shared" si="9"/>
        <v>1075784</v>
      </c>
      <c r="S103" s="121">
        <f t="shared" si="10"/>
        <v>-202370</v>
      </c>
    </row>
    <row r="104" spans="1:19" s="70" customFormat="1" ht="12.75" x14ac:dyDescent="0.2">
      <c r="A104" s="117">
        <v>51</v>
      </c>
      <c r="B104" s="117" t="s">
        <v>149</v>
      </c>
      <c r="C104" s="122">
        <v>0</v>
      </c>
      <c r="D104" s="122">
        <v>0</v>
      </c>
      <c r="E104" s="122">
        <v>0</v>
      </c>
      <c r="F104" s="122">
        <v>0</v>
      </c>
      <c r="G104" s="122">
        <v>26194</v>
      </c>
      <c r="H104" s="122">
        <v>0</v>
      </c>
      <c r="I104" s="122">
        <v>0</v>
      </c>
      <c r="J104" s="122">
        <v>0</v>
      </c>
      <c r="K104" s="122">
        <v>0</v>
      </c>
      <c r="L104" s="122">
        <v>46</v>
      </c>
      <c r="M104" s="122">
        <f t="shared" si="8"/>
        <v>26240</v>
      </c>
      <c r="N104" s="122">
        <v>18694</v>
      </c>
      <c r="O104" s="122">
        <v>52848</v>
      </c>
      <c r="P104" s="122">
        <v>2146</v>
      </c>
      <c r="Q104" s="122">
        <v>0</v>
      </c>
      <c r="R104" s="122">
        <f t="shared" si="9"/>
        <v>73688</v>
      </c>
      <c r="S104" s="122">
        <f t="shared" si="10"/>
        <v>-47448</v>
      </c>
    </row>
    <row r="105" spans="1:19" s="70" customFormat="1" ht="12.75" x14ac:dyDescent="0.2">
      <c r="A105" s="114">
        <v>52</v>
      </c>
      <c r="B105" s="114" t="s">
        <v>151</v>
      </c>
      <c r="C105" s="115">
        <v>0</v>
      </c>
      <c r="D105" s="115">
        <v>0</v>
      </c>
      <c r="E105" s="115">
        <v>0</v>
      </c>
      <c r="F105" s="115">
        <v>0</v>
      </c>
      <c r="G105" s="115">
        <v>0</v>
      </c>
      <c r="H105" s="115">
        <v>0</v>
      </c>
      <c r="I105" s="115">
        <v>0</v>
      </c>
      <c r="J105" s="115">
        <v>0</v>
      </c>
      <c r="K105" s="115">
        <v>0</v>
      </c>
      <c r="L105" s="115">
        <v>0</v>
      </c>
      <c r="M105" s="115">
        <f t="shared" si="8"/>
        <v>0</v>
      </c>
      <c r="N105" s="115">
        <v>0</v>
      </c>
      <c r="O105" s="115">
        <v>0</v>
      </c>
      <c r="P105" s="115">
        <v>0</v>
      </c>
      <c r="Q105" s="115">
        <v>0</v>
      </c>
      <c r="R105" s="115">
        <f t="shared" si="9"/>
        <v>0</v>
      </c>
      <c r="S105" s="115">
        <f t="shared" si="10"/>
        <v>0</v>
      </c>
    </row>
    <row r="106" spans="1:19" s="70" customFormat="1" ht="12.75" x14ac:dyDescent="0.2">
      <c r="A106" s="117">
        <v>53</v>
      </c>
      <c r="B106" s="117" t="s">
        <v>153</v>
      </c>
      <c r="C106" s="118">
        <v>0</v>
      </c>
      <c r="D106" s="118">
        <v>0</v>
      </c>
      <c r="E106" s="118">
        <v>1521998</v>
      </c>
      <c r="F106" s="118">
        <v>0</v>
      </c>
      <c r="G106" s="118">
        <v>20208164</v>
      </c>
      <c r="H106" s="118">
        <v>51245033</v>
      </c>
      <c r="I106" s="118">
        <v>0</v>
      </c>
      <c r="J106" s="118">
        <v>20703650</v>
      </c>
      <c r="K106" s="118">
        <v>3348667</v>
      </c>
      <c r="L106" s="118">
        <v>0</v>
      </c>
      <c r="M106" s="118">
        <f t="shared" si="8"/>
        <v>95505514</v>
      </c>
      <c r="N106" s="118">
        <v>89277649</v>
      </c>
      <c r="O106" s="118">
        <v>3494983</v>
      </c>
      <c r="P106" s="118">
        <v>10548237</v>
      </c>
      <c r="Q106" s="118">
        <v>0</v>
      </c>
      <c r="R106" s="118">
        <f t="shared" si="9"/>
        <v>103320869</v>
      </c>
      <c r="S106" s="118">
        <f t="shared" si="10"/>
        <v>-7815355</v>
      </c>
    </row>
    <row r="107" spans="1:19" s="70" customFormat="1" ht="12.75" x14ac:dyDescent="0.2">
      <c r="A107" s="114">
        <v>54</v>
      </c>
      <c r="B107" s="114" t="s">
        <v>155</v>
      </c>
      <c r="C107" s="115">
        <v>0</v>
      </c>
      <c r="D107" s="115">
        <v>0</v>
      </c>
      <c r="E107" s="115">
        <v>0</v>
      </c>
      <c r="F107" s="115">
        <v>0</v>
      </c>
      <c r="G107" s="115">
        <v>3010833</v>
      </c>
      <c r="H107" s="115">
        <v>0</v>
      </c>
      <c r="I107" s="115">
        <v>0</v>
      </c>
      <c r="J107" s="115">
        <v>0</v>
      </c>
      <c r="K107" s="115">
        <v>0</v>
      </c>
      <c r="L107" s="115">
        <v>42179</v>
      </c>
      <c r="M107" s="115">
        <f t="shared" si="8"/>
        <v>3053012</v>
      </c>
      <c r="N107" s="115">
        <v>3267335</v>
      </c>
      <c r="O107" s="115">
        <v>794809</v>
      </c>
      <c r="P107" s="115">
        <v>0</v>
      </c>
      <c r="Q107" s="115">
        <v>0</v>
      </c>
      <c r="R107" s="115">
        <f t="shared" si="9"/>
        <v>4062144</v>
      </c>
      <c r="S107" s="115">
        <f t="shared" si="10"/>
        <v>-1009132</v>
      </c>
    </row>
    <row r="108" spans="1:19" s="70" customFormat="1" ht="12.75" x14ac:dyDescent="0.2">
      <c r="A108" s="117">
        <v>55</v>
      </c>
      <c r="B108" s="117" t="s">
        <v>157</v>
      </c>
      <c r="C108" s="118">
        <v>0</v>
      </c>
      <c r="D108" s="118">
        <v>0</v>
      </c>
      <c r="E108" s="118">
        <v>0</v>
      </c>
      <c r="F108" s="118">
        <v>0</v>
      </c>
      <c r="G108" s="118">
        <v>0</v>
      </c>
      <c r="H108" s="118">
        <v>0</v>
      </c>
      <c r="I108" s="118">
        <v>0</v>
      </c>
      <c r="J108" s="118">
        <v>0</v>
      </c>
      <c r="K108" s="118">
        <v>0</v>
      </c>
      <c r="L108" s="118">
        <v>0</v>
      </c>
      <c r="M108" s="118">
        <f t="shared" si="8"/>
        <v>0</v>
      </c>
      <c r="N108" s="118">
        <v>0</v>
      </c>
      <c r="O108" s="118">
        <v>0</v>
      </c>
      <c r="P108" s="118">
        <v>0</v>
      </c>
      <c r="Q108" s="118">
        <v>0</v>
      </c>
      <c r="R108" s="118">
        <f t="shared" si="9"/>
        <v>0</v>
      </c>
      <c r="S108" s="118">
        <f t="shared" si="10"/>
        <v>0</v>
      </c>
    </row>
    <row r="109" spans="1:19" s="70" customFormat="1" ht="12.75" x14ac:dyDescent="0.2">
      <c r="A109" s="114">
        <v>56</v>
      </c>
      <c r="B109" s="114" t="s">
        <v>159</v>
      </c>
      <c r="C109" s="115">
        <v>0</v>
      </c>
      <c r="D109" s="115">
        <v>0</v>
      </c>
      <c r="E109" s="115">
        <v>0</v>
      </c>
      <c r="F109" s="115">
        <v>0</v>
      </c>
      <c r="G109" s="115">
        <v>0</v>
      </c>
      <c r="H109" s="115">
        <v>0</v>
      </c>
      <c r="I109" s="115">
        <v>0</v>
      </c>
      <c r="J109" s="115">
        <v>0</v>
      </c>
      <c r="K109" s="115">
        <v>0</v>
      </c>
      <c r="L109" s="115">
        <v>0</v>
      </c>
      <c r="M109" s="115">
        <f t="shared" si="8"/>
        <v>0</v>
      </c>
      <c r="N109" s="115">
        <v>0</v>
      </c>
      <c r="O109" s="115">
        <v>0</v>
      </c>
      <c r="P109" s="115">
        <v>0</v>
      </c>
      <c r="Q109" s="115">
        <v>0</v>
      </c>
      <c r="R109" s="115">
        <f t="shared" si="9"/>
        <v>0</v>
      </c>
      <c r="S109" s="115">
        <f t="shared" si="10"/>
        <v>0</v>
      </c>
    </row>
    <row r="110" spans="1:19" s="70" customFormat="1" ht="12.75" x14ac:dyDescent="0.2">
      <c r="A110" s="117">
        <v>57</v>
      </c>
      <c r="B110" s="117" t="s">
        <v>161</v>
      </c>
      <c r="C110" s="118">
        <v>0</v>
      </c>
      <c r="D110" s="118">
        <v>0</v>
      </c>
      <c r="E110" s="118">
        <v>0</v>
      </c>
      <c r="F110" s="118">
        <v>0</v>
      </c>
      <c r="G110" s="118">
        <v>0</v>
      </c>
      <c r="H110" s="118">
        <v>0</v>
      </c>
      <c r="I110" s="118">
        <v>0</v>
      </c>
      <c r="J110" s="118">
        <v>0</v>
      </c>
      <c r="K110" s="118">
        <v>0</v>
      </c>
      <c r="L110" s="118">
        <v>0</v>
      </c>
      <c r="M110" s="118">
        <f t="shared" si="8"/>
        <v>0</v>
      </c>
      <c r="N110" s="118">
        <v>0</v>
      </c>
      <c r="O110" s="118">
        <v>0</v>
      </c>
      <c r="P110" s="118">
        <v>0</v>
      </c>
      <c r="Q110" s="118">
        <v>0</v>
      </c>
      <c r="R110" s="118">
        <f t="shared" si="9"/>
        <v>0</v>
      </c>
      <c r="S110" s="118">
        <f t="shared" si="10"/>
        <v>0</v>
      </c>
    </row>
    <row r="111" spans="1:19" s="70" customFormat="1" ht="12.75" x14ac:dyDescent="0.2">
      <c r="A111" s="114">
        <v>58</v>
      </c>
      <c r="B111" s="114" t="s">
        <v>163</v>
      </c>
      <c r="C111" s="115">
        <v>0</v>
      </c>
      <c r="D111" s="115">
        <v>0</v>
      </c>
      <c r="E111" s="115">
        <v>122000</v>
      </c>
      <c r="F111" s="115">
        <v>0</v>
      </c>
      <c r="G111" s="115">
        <v>0</v>
      </c>
      <c r="H111" s="115">
        <v>0</v>
      </c>
      <c r="I111" s="115">
        <v>0</v>
      </c>
      <c r="J111" s="115">
        <v>0</v>
      </c>
      <c r="K111" s="115">
        <v>0</v>
      </c>
      <c r="L111" s="115">
        <v>0</v>
      </c>
      <c r="M111" s="115">
        <f t="shared" si="8"/>
        <v>0</v>
      </c>
      <c r="N111" s="115">
        <v>0</v>
      </c>
      <c r="O111" s="115">
        <v>0</v>
      </c>
      <c r="P111" s="115">
        <v>0</v>
      </c>
      <c r="Q111" s="115">
        <v>0</v>
      </c>
      <c r="R111" s="115">
        <f t="shared" si="9"/>
        <v>0</v>
      </c>
      <c r="S111" s="115">
        <f t="shared" si="10"/>
        <v>0</v>
      </c>
    </row>
    <row r="112" spans="1:19" s="70" customFormat="1" ht="12.75" x14ac:dyDescent="0.2">
      <c r="A112" s="117">
        <v>59</v>
      </c>
      <c r="B112" s="117" t="s">
        <v>165</v>
      </c>
      <c r="C112" s="118">
        <v>0</v>
      </c>
      <c r="D112" s="118">
        <v>0</v>
      </c>
      <c r="E112" s="118">
        <v>0</v>
      </c>
      <c r="F112" s="118">
        <v>0</v>
      </c>
      <c r="G112" s="118">
        <v>853092</v>
      </c>
      <c r="H112" s="118">
        <v>0</v>
      </c>
      <c r="I112" s="118">
        <v>0</v>
      </c>
      <c r="J112" s="118">
        <v>0</v>
      </c>
      <c r="K112" s="118">
        <v>0</v>
      </c>
      <c r="L112" s="118">
        <v>0</v>
      </c>
      <c r="M112" s="118">
        <f t="shared" si="8"/>
        <v>853092</v>
      </c>
      <c r="N112" s="118">
        <v>1106535</v>
      </c>
      <c r="O112" s="118">
        <v>0</v>
      </c>
      <c r="P112" s="118">
        <v>255960</v>
      </c>
      <c r="Q112" s="118">
        <v>0</v>
      </c>
      <c r="R112" s="118">
        <f t="shared" si="9"/>
        <v>1362495</v>
      </c>
      <c r="S112" s="118">
        <f t="shared" si="10"/>
        <v>-509403</v>
      </c>
    </row>
    <row r="113" spans="1:19" s="70" customFormat="1" ht="12.75" x14ac:dyDescent="0.2">
      <c r="A113" s="114">
        <v>60</v>
      </c>
      <c r="B113" s="114" t="s">
        <v>167</v>
      </c>
      <c r="C113" s="115">
        <v>0</v>
      </c>
      <c r="D113" s="115">
        <v>0</v>
      </c>
      <c r="E113" s="115">
        <v>80400</v>
      </c>
      <c r="F113" s="115">
        <v>0</v>
      </c>
      <c r="G113" s="115">
        <v>4891281</v>
      </c>
      <c r="H113" s="115">
        <v>0</v>
      </c>
      <c r="I113" s="115">
        <v>0</v>
      </c>
      <c r="J113" s="115">
        <v>587211</v>
      </c>
      <c r="K113" s="115">
        <v>1535247</v>
      </c>
      <c r="L113" s="115">
        <v>510367</v>
      </c>
      <c r="M113" s="115">
        <f t="shared" si="8"/>
        <v>7524106</v>
      </c>
      <c r="N113" s="115">
        <v>4157297</v>
      </c>
      <c r="O113" s="115">
        <v>888751</v>
      </c>
      <c r="P113" s="115">
        <v>110747</v>
      </c>
      <c r="Q113" s="115">
        <v>0</v>
      </c>
      <c r="R113" s="115">
        <f t="shared" si="9"/>
        <v>5156795</v>
      </c>
      <c r="S113" s="115">
        <f t="shared" si="10"/>
        <v>2367311</v>
      </c>
    </row>
    <row r="114" spans="1:19" s="70" customFormat="1" ht="12.75" x14ac:dyDescent="0.2">
      <c r="A114" s="117">
        <v>61</v>
      </c>
      <c r="B114" s="117" t="s">
        <v>169</v>
      </c>
      <c r="C114" s="118">
        <v>0</v>
      </c>
      <c r="D114" s="118">
        <v>0</v>
      </c>
      <c r="E114" s="118">
        <v>49946</v>
      </c>
      <c r="F114" s="118">
        <v>0</v>
      </c>
      <c r="G114" s="118">
        <v>326018</v>
      </c>
      <c r="H114" s="118">
        <v>0</v>
      </c>
      <c r="I114" s="118">
        <v>0</v>
      </c>
      <c r="J114" s="118">
        <v>0</v>
      </c>
      <c r="K114" s="118">
        <v>0</v>
      </c>
      <c r="L114" s="118">
        <v>50684</v>
      </c>
      <c r="M114" s="118">
        <f t="shared" si="8"/>
        <v>376702</v>
      </c>
      <c r="N114" s="118">
        <v>246159</v>
      </c>
      <c r="O114" s="118">
        <v>251031</v>
      </c>
      <c r="P114" s="118">
        <v>0</v>
      </c>
      <c r="Q114" s="118">
        <v>0</v>
      </c>
      <c r="R114" s="118">
        <f t="shared" si="9"/>
        <v>497190</v>
      </c>
      <c r="S114" s="118">
        <f t="shared" si="10"/>
        <v>-120488</v>
      </c>
    </row>
    <row r="115" spans="1:19" s="70" customFormat="1" ht="12.75" x14ac:dyDescent="0.2">
      <c r="A115" s="114">
        <v>62</v>
      </c>
      <c r="B115" s="114" t="s">
        <v>259</v>
      </c>
      <c r="C115" s="115">
        <v>0</v>
      </c>
      <c r="D115" s="115">
        <v>0</v>
      </c>
      <c r="E115" s="115">
        <v>0</v>
      </c>
      <c r="F115" s="115">
        <v>0</v>
      </c>
      <c r="G115" s="115">
        <v>5981277</v>
      </c>
      <c r="H115" s="115">
        <v>0</v>
      </c>
      <c r="I115" s="115">
        <v>0</v>
      </c>
      <c r="J115" s="115">
        <v>11997</v>
      </c>
      <c r="K115" s="115">
        <v>45000</v>
      </c>
      <c r="L115" s="115">
        <v>2402979</v>
      </c>
      <c r="M115" s="115">
        <f t="shared" si="8"/>
        <v>8441253</v>
      </c>
      <c r="N115" s="115">
        <v>4099460</v>
      </c>
      <c r="O115" s="115">
        <v>1552329</v>
      </c>
      <c r="P115" s="115">
        <v>468217</v>
      </c>
      <c r="Q115" s="115">
        <v>141721</v>
      </c>
      <c r="R115" s="115">
        <f t="shared" si="9"/>
        <v>6261727</v>
      </c>
      <c r="S115" s="115">
        <f t="shared" si="10"/>
        <v>2179526</v>
      </c>
    </row>
    <row r="116" spans="1:19" s="70" customFormat="1" ht="12.75" x14ac:dyDescent="0.2">
      <c r="A116" s="117">
        <v>63</v>
      </c>
      <c r="B116" s="117" t="s">
        <v>173</v>
      </c>
      <c r="C116" s="118">
        <v>0</v>
      </c>
      <c r="D116" s="118">
        <v>0</v>
      </c>
      <c r="E116" s="118">
        <v>0</v>
      </c>
      <c r="F116" s="118">
        <v>0</v>
      </c>
      <c r="G116" s="118">
        <v>228050</v>
      </c>
      <c r="H116" s="118">
        <v>0</v>
      </c>
      <c r="I116" s="118">
        <v>0</v>
      </c>
      <c r="J116" s="118">
        <v>0</v>
      </c>
      <c r="K116" s="118">
        <v>0</v>
      </c>
      <c r="L116" s="118">
        <v>0</v>
      </c>
      <c r="M116" s="118">
        <f t="shared" si="8"/>
        <v>228050</v>
      </c>
      <c r="N116" s="118">
        <v>133896</v>
      </c>
      <c r="O116" s="118">
        <v>4438</v>
      </c>
      <c r="P116" s="118">
        <v>0</v>
      </c>
      <c r="Q116" s="118">
        <v>0</v>
      </c>
      <c r="R116" s="118">
        <f t="shared" si="9"/>
        <v>138334</v>
      </c>
      <c r="S116" s="118">
        <f t="shared" si="10"/>
        <v>89716</v>
      </c>
    </row>
    <row r="117" spans="1:19" s="70" customFormat="1" ht="12.75" x14ac:dyDescent="0.2">
      <c r="A117" s="114">
        <v>64</v>
      </c>
      <c r="B117" s="114" t="s">
        <v>175</v>
      </c>
      <c r="C117" s="115">
        <v>0</v>
      </c>
      <c r="D117" s="115">
        <v>0</v>
      </c>
      <c r="E117" s="115">
        <v>0</v>
      </c>
      <c r="F117" s="115">
        <v>0</v>
      </c>
      <c r="G117" s="115">
        <v>793425</v>
      </c>
      <c r="H117" s="115">
        <v>656243</v>
      </c>
      <c r="I117" s="115">
        <v>0</v>
      </c>
      <c r="J117" s="115">
        <v>0</v>
      </c>
      <c r="K117" s="115">
        <v>0</v>
      </c>
      <c r="L117" s="115">
        <v>14669</v>
      </c>
      <c r="M117" s="115">
        <f t="shared" si="8"/>
        <v>1464337</v>
      </c>
      <c r="N117" s="115">
        <v>744226</v>
      </c>
      <c r="O117" s="115">
        <v>345544</v>
      </c>
      <c r="P117" s="115">
        <v>73102</v>
      </c>
      <c r="Q117" s="115">
        <v>0</v>
      </c>
      <c r="R117" s="115">
        <f t="shared" si="9"/>
        <v>1162872</v>
      </c>
      <c r="S117" s="115">
        <f t="shared" si="10"/>
        <v>301465</v>
      </c>
    </row>
    <row r="118" spans="1:19" s="70" customFormat="1" ht="12.75" x14ac:dyDescent="0.2">
      <c r="A118" s="117">
        <v>65</v>
      </c>
      <c r="B118" s="117" t="s">
        <v>177</v>
      </c>
      <c r="C118" s="118">
        <v>0</v>
      </c>
      <c r="D118" s="118">
        <v>0</v>
      </c>
      <c r="E118" s="118">
        <v>0</v>
      </c>
      <c r="F118" s="118">
        <v>0</v>
      </c>
      <c r="G118" s="118">
        <v>0</v>
      </c>
      <c r="H118" s="118">
        <v>0</v>
      </c>
      <c r="I118" s="118">
        <v>0</v>
      </c>
      <c r="J118" s="118">
        <v>0</v>
      </c>
      <c r="K118" s="118">
        <v>0</v>
      </c>
      <c r="L118" s="118">
        <v>0</v>
      </c>
      <c r="M118" s="118">
        <f t="shared" ref="M118:M148" si="11">SUM(G118:L118)</f>
        <v>0</v>
      </c>
      <c r="N118" s="118">
        <v>0</v>
      </c>
      <c r="O118" s="118">
        <v>0</v>
      </c>
      <c r="P118" s="118">
        <v>0</v>
      </c>
      <c r="Q118" s="118">
        <v>0</v>
      </c>
      <c r="R118" s="118">
        <f t="shared" ref="R118:R148" si="12">SUM(N118:Q118)</f>
        <v>0</v>
      </c>
      <c r="S118" s="118">
        <f t="shared" ref="S118:S148" si="13">(M118-R118)</f>
        <v>0</v>
      </c>
    </row>
    <row r="119" spans="1:19" s="70" customFormat="1" ht="12.75" x14ac:dyDescent="0.2">
      <c r="A119" s="114">
        <v>66</v>
      </c>
      <c r="B119" s="114" t="s">
        <v>179</v>
      </c>
      <c r="C119" s="115">
        <v>0</v>
      </c>
      <c r="D119" s="115">
        <v>0</v>
      </c>
      <c r="E119" s="115">
        <v>0</v>
      </c>
      <c r="F119" s="115">
        <v>0</v>
      </c>
      <c r="G119" s="115">
        <v>345533</v>
      </c>
      <c r="H119" s="115">
        <v>0</v>
      </c>
      <c r="I119" s="115">
        <v>0</v>
      </c>
      <c r="J119" s="115">
        <v>12562</v>
      </c>
      <c r="K119" s="115">
        <v>0</v>
      </c>
      <c r="L119" s="115">
        <v>51558</v>
      </c>
      <c r="M119" s="115">
        <f t="shared" si="11"/>
        <v>409653</v>
      </c>
      <c r="N119" s="115">
        <v>932862</v>
      </c>
      <c r="O119" s="115">
        <v>405509</v>
      </c>
      <c r="P119" s="115">
        <v>0</v>
      </c>
      <c r="Q119" s="115">
        <v>0</v>
      </c>
      <c r="R119" s="115">
        <f t="shared" si="12"/>
        <v>1338371</v>
      </c>
      <c r="S119" s="115">
        <f t="shared" si="13"/>
        <v>-928718</v>
      </c>
    </row>
    <row r="120" spans="1:19" s="70" customFormat="1" ht="12.75" x14ac:dyDescent="0.2">
      <c r="A120" s="117">
        <v>67</v>
      </c>
      <c r="B120" s="117" t="s">
        <v>260</v>
      </c>
      <c r="C120" s="118">
        <v>0</v>
      </c>
      <c r="D120" s="118">
        <v>0</v>
      </c>
      <c r="E120" s="118">
        <v>50450</v>
      </c>
      <c r="F120" s="118">
        <v>0</v>
      </c>
      <c r="G120" s="118">
        <v>0</v>
      </c>
      <c r="H120" s="118">
        <v>0</v>
      </c>
      <c r="I120" s="118">
        <v>0</v>
      </c>
      <c r="J120" s="118">
        <v>0</v>
      </c>
      <c r="K120" s="118">
        <v>0</v>
      </c>
      <c r="L120" s="118">
        <v>0</v>
      </c>
      <c r="M120" s="118">
        <f t="shared" si="11"/>
        <v>0</v>
      </c>
      <c r="N120" s="118">
        <v>0</v>
      </c>
      <c r="O120" s="118">
        <v>0</v>
      </c>
      <c r="P120" s="118">
        <v>0</v>
      </c>
      <c r="Q120" s="118">
        <v>0</v>
      </c>
      <c r="R120" s="118">
        <f t="shared" si="12"/>
        <v>0</v>
      </c>
      <c r="S120" s="118">
        <f t="shared" si="13"/>
        <v>0</v>
      </c>
    </row>
    <row r="121" spans="1:19" s="70" customFormat="1" ht="12.75" x14ac:dyDescent="0.2">
      <c r="A121" s="114">
        <v>68</v>
      </c>
      <c r="B121" s="114" t="s">
        <v>183</v>
      </c>
      <c r="C121" s="115">
        <v>0</v>
      </c>
      <c r="D121" s="115">
        <v>0</v>
      </c>
      <c r="E121" s="115">
        <v>0</v>
      </c>
      <c r="F121" s="115">
        <v>0</v>
      </c>
      <c r="G121" s="115">
        <v>153580</v>
      </c>
      <c r="H121" s="115">
        <v>0</v>
      </c>
      <c r="I121" s="115">
        <v>0</v>
      </c>
      <c r="J121" s="115">
        <v>0</v>
      </c>
      <c r="K121" s="115">
        <v>0</v>
      </c>
      <c r="L121" s="115">
        <v>0</v>
      </c>
      <c r="M121" s="115">
        <f t="shared" si="11"/>
        <v>153580</v>
      </c>
      <c r="N121" s="115">
        <v>100921</v>
      </c>
      <c r="O121" s="115">
        <v>126338</v>
      </c>
      <c r="P121" s="115">
        <v>0</v>
      </c>
      <c r="Q121" s="115">
        <v>0</v>
      </c>
      <c r="R121" s="115">
        <f t="shared" si="12"/>
        <v>227259</v>
      </c>
      <c r="S121" s="115">
        <f t="shared" si="13"/>
        <v>-73679</v>
      </c>
    </row>
    <row r="122" spans="1:19" s="70" customFormat="1" ht="12.75" x14ac:dyDescent="0.2">
      <c r="A122" s="117">
        <v>69</v>
      </c>
      <c r="B122" s="117" t="s">
        <v>185</v>
      </c>
      <c r="C122" s="118">
        <v>0</v>
      </c>
      <c r="D122" s="118">
        <v>0</v>
      </c>
      <c r="E122" s="118">
        <v>0</v>
      </c>
      <c r="F122" s="118">
        <v>0</v>
      </c>
      <c r="G122" s="118">
        <v>2896602</v>
      </c>
      <c r="H122" s="118">
        <v>0</v>
      </c>
      <c r="I122" s="118">
        <v>0</v>
      </c>
      <c r="J122" s="118">
        <v>0</v>
      </c>
      <c r="K122" s="118">
        <v>0</v>
      </c>
      <c r="L122" s="118">
        <v>18284</v>
      </c>
      <c r="M122" s="118">
        <f t="shared" si="11"/>
        <v>2914886</v>
      </c>
      <c r="N122" s="118">
        <v>2760506</v>
      </c>
      <c r="O122" s="118">
        <v>706921</v>
      </c>
      <c r="P122" s="118">
        <v>0</v>
      </c>
      <c r="Q122" s="118">
        <v>0</v>
      </c>
      <c r="R122" s="118">
        <f t="shared" si="12"/>
        <v>3467427</v>
      </c>
      <c r="S122" s="118">
        <f t="shared" si="13"/>
        <v>-552541</v>
      </c>
    </row>
    <row r="123" spans="1:19" s="70" customFormat="1" ht="12.75" x14ac:dyDescent="0.2">
      <c r="A123" s="114">
        <v>70</v>
      </c>
      <c r="B123" s="114" t="s">
        <v>187</v>
      </c>
      <c r="C123" s="115">
        <v>0</v>
      </c>
      <c r="D123" s="115">
        <v>0</v>
      </c>
      <c r="E123" s="115">
        <v>0</v>
      </c>
      <c r="F123" s="115">
        <v>0</v>
      </c>
      <c r="G123" s="115">
        <v>531868</v>
      </c>
      <c r="H123" s="115">
        <v>1879105</v>
      </c>
      <c r="I123" s="115">
        <v>0</v>
      </c>
      <c r="J123" s="115">
        <v>0</v>
      </c>
      <c r="K123" s="115">
        <v>0</v>
      </c>
      <c r="L123" s="115">
        <v>252556</v>
      </c>
      <c r="M123" s="115">
        <f t="shared" si="11"/>
        <v>2663529</v>
      </c>
      <c r="N123" s="115">
        <v>1280048</v>
      </c>
      <c r="O123" s="115">
        <v>606214</v>
      </c>
      <c r="P123" s="115">
        <v>488415</v>
      </c>
      <c r="Q123" s="115">
        <v>0</v>
      </c>
      <c r="R123" s="115">
        <f t="shared" si="12"/>
        <v>2374677</v>
      </c>
      <c r="S123" s="115">
        <f t="shared" si="13"/>
        <v>288852</v>
      </c>
    </row>
    <row r="124" spans="1:19" s="70" customFormat="1" ht="12.75" x14ac:dyDescent="0.2">
      <c r="A124" s="117">
        <v>71</v>
      </c>
      <c r="B124" s="117" t="s">
        <v>189</v>
      </c>
      <c r="C124" s="118">
        <v>0</v>
      </c>
      <c r="D124" s="118">
        <v>0</v>
      </c>
      <c r="E124" s="118">
        <v>0</v>
      </c>
      <c r="F124" s="118">
        <v>0</v>
      </c>
      <c r="G124" s="118">
        <v>4857</v>
      </c>
      <c r="H124" s="118">
        <v>0</v>
      </c>
      <c r="I124" s="118">
        <v>0</v>
      </c>
      <c r="J124" s="118">
        <v>0</v>
      </c>
      <c r="K124" s="118">
        <v>0</v>
      </c>
      <c r="L124" s="118">
        <v>0</v>
      </c>
      <c r="M124" s="118">
        <f t="shared" si="11"/>
        <v>4857</v>
      </c>
      <c r="N124" s="118">
        <v>15436</v>
      </c>
      <c r="O124" s="118">
        <v>86965</v>
      </c>
      <c r="P124" s="118">
        <v>75522</v>
      </c>
      <c r="Q124" s="118">
        <v>0</v>
      </c>
      <c r="R124" s="118">
        <f t="shared" si="12"/>
        <v>177923</v>
      </c>
      <c r="S124" s="118">
        <f t="shared" si="13"/>
        <v>-173066</v>
      </c>
    </row>
    <row r="125" spans="1:19" s="70" customFormat="1" ht="12.75" x14ac:dyDescent="0.2">
      <c r="A125" s="114">
        <v>72</v>
      </c>
      <c r="B125" s="114" t="s">
        <v>191</v>
      </c>
      <c r="C125" s="115">
        <v>0</v>
      </c>
      <c r="D125" s="115">
        <v>0</v>
      </c>
      <c r="E125" s="115">
        <v>376395</v>
      </c>
      <c r="F125" s="115">
        <v>0</v>
      </c>
      <c r="G125" s="115">
        <v>6839696</v>
      </c>
      <c r="H125" s="115">
        <v>-2155500</v>
      </c>
      <c r="I125" s="115">
        <v>0</v>
      </c>
      <c r="J125" s="115">
        <v>0</v>
      </c>
      <c r="K125" s="115">
        <v>0</v>
      </c>
      <c r="L125" s="115">
        <v>1229123</v>
      </c>
      <c r="M125" s="115">
        <f t="shared" si="11"/>
        <v>5913319</v>
      </c>
      <c r="N125" s="115">
        <v>4286896</v>
      </c>
      <c r="O125" s="115">
        <v>1127713</v>
      </c>
      <c r="P125" s="115">
        <v>209248</v>
      </c>
      <c r="Q125" s="115">
        <v>0</v>
      </c>
      <c r="R125" s="115">
        <f t="shared" si="12"/>
        <v>5623857</v>
      </c>
      <c r="S125" s="115">
        <f t="shared" si="13"/>
        <v>289462</v>
      </c>
    </row>
    <row r="126" spans="1:19" s="70" customFormat="1" ht="12.75" x14ac:dyDescent="0.2">
      <c r="A126" s="117">
        <v>73</v>
      </c>
      <c r="B126" s="117" t="s">
        <v>193</v>
      </c>
      <c r="C126" s="118">
        <v>0</v>
      </c>
      <c r="D126" s="118">
        <v>0</v>
      </c>
      <c r="E126" s="118">
        <v>2348000</v>
      </c>
      <c r="F126" s="118">
        <v>0</v>
      </c>
      <c r="G126" s="118">
        <v>0</v>
      </c>
      <c r="H126" s="118">
        <v>0</v>
      </c>
      <c r="I126" s="118">
        <v>0</v>
      </c>
      <c r="J126" s="118">
        <v>0</v>
      </c>
      <c r="K126" s="118">
        <v>0</v>
      </c>
      <c r="L126" s="118">
        <v>0</v>
      </c>
      <c r="M126" s="118">
        <f t="shared" si="11"/>
        <v>0</v>
      </c>
      <c r="N126" s="118">
        <v>0</v>
      </c>
      <c r="O126" s="118">
        <v>0</v>
      </c>
      <c r="P126" s="118">
        <v>0</v>
      </c>
      <c r="Q126" s="118">
        <v>0</v>
      </c>
      <c r="R126" s="118">
        <f t="shared" si="12"/>
        <v>0</v>
      </c>
      <c r="S126" s="118">
        <f t="shared" si="13"/>
        <v>0</v>
      </c>
    </row>
    <row r="127" spans="1:19" s="70" customFormat="1" ht="12.75" x14ac:dyDescent="0.2">
      <c r="A127" s="114">
        <v>74</v>
      </c>
      <c r="B127" s="114" t="s">
        <v>195</v>
      </c>
      <c r="C127" s="115">
        <v>0</v>
      </c>
      <c r="D127" s="115">
        <v>0</v>
      </c>
      <c r="E127" s="115">
        <v>0</v>
      </c>
      <c r="F127" s="115">
        <v>0</v>
      </c>
      <c r="G127" s="115">
        <v>0</v>
      </c>
      <c r="H127" s="115">
        <v>0</v>
      </c>
      <c r="I127" s="115">
        <v>0</v>
      </c>
      <c r="J127" s="115">
        <v>0</v>
      </c>
      <c r="K127" s="115">
        <v>0</v>
      </c>
      <c r="L127" s="115">
        <v>0</v>
      </c>
      <c r="M127" s="115">
        <f t="shared" si="11"/>
        <v>0</v>
      </c>
      <c r="N127" s="115">
        <v>0</v>
      </c>
      <c r="O127" s="115">
        <v>0</v>
      </c>
      <c r="P127" s="115">
        <v>0</v>
      </c>
      <c r="Q127" s="115">
        <v>0</v>
      </c>
      <c r="R127" s="115">
        <f t="shared" si="12"/>
        <v>0</v>
      </c>
      <c r="S127" s="115">
        <f t="shared" si="13"/>
        <v>0</v>
      </c>
    </row>
    <row r="128" spans="1:19" s="70" customFormat="1" ht="12.75" x14ac:dyDescent="0.2">
      <c r="A128" s="117">
        <v>75</v>
      </c>
      <c r="B128" s="117" t="s">
        <v>197</v>
      </c>
      <c r="C128" s="118">
        <v>0</v>
      </c>
      <c r="D128" s="118">
        <v>0</v>
      </c>
      <c r="E128" s="118">
        <v>0</v>
      </c>
      <c r="F128" s="118">
        <v>0</v>
      </c>
      <c r="G128" s="118">
        <v>0</v>
      </c>
      <c r="H128" s="118">
        <v>0</v>
      </c>
      <c r="I128" s="118">
        <v>0</v>
      </c>
      <c r="J128" s="118">
        <v>0</v>
      </c>
      <c r="K128" s="118">
        <v>0</v>
      </c>
      <c r="L128" s="118">
        <v>0</v>
      </c>
      <c r="M128" s="118">
        <f t="shared" si="11"/>
        <v>0</v>
      </c>
      <c r="N128" s="118">
        <v>0</v>
      </c>
      <c r="O128" s="118">
        <v>0</v>
      </c>
      <c r="P128" s="118">
        <v>0</v>
      </c>
      <c r="Q128" s="118">
        <v>0</v>
      </c>
      <c r="R128" s="118">
        <f t="shared" si="12"/>
        <v>0</v>
      </c>
      <c r="S128" s="118">
        <f t="shared" si="13"/>
        <v>0</v>
      </c>
    </row>
    <row r="129" spans="1:19" s="70" customFormat="1" ht="12.75" x14ac:dyDescent="0.2">
      <c r="A129" s="114">
        <v>76</v>
      </c>
      <c r="B129" s="114" t="s">
        <v>70</v>
      </c>
      <c r="C129" s="115">
        <v>0</v>
      </c>
      <c r="D129" s="115">
        <v>0</v>
      </c>
      <c r="E129" s="115">
        <v>0</v>
      </c>
      <c r="F129" s="115">
        <v>0</v>
      </c>
      <c r="G129" s="115">
        <v>0</v>
      </c>
      <c r="H129" s="115">
        <v>0</v>
      </c>
      <c r="I129" s="115">
        <v>0</v>
      </c>
      <c r="J129" s="115">
        <v>0</v>
      </c>
      <c r="K129" s="115">
        <v>0</v>
      </c>
      <c r="L129" s="115">
        <v>0</v>
      </c>
      <c r="M129" s="115">
        <f t="shared" si="11"/>
        <v>0</v>
      </c>
      <c r="N129" s="115">
        <v>0</v>
      </c>
      <c r="O129" s="115">
        <v>0</v>
      </c>
      <c r="P129" s="115">
        <v>0</v>
      </c>
      <c r="Q129" s="115">
        <v>0</v>
      </c>
      <c r="R129" s="115">
        <f t="shared" si="12"/>
        <v>0</v>
      </c>
      <c r="S129" s="115">
        <f t="shared" si="13"/>
        <v>0</v>
      </c>
    </row>
    <row r="130" spans="1:19" s="70" customFormat="1" ht="12.75" x14ac:dyDescent="0.2">
      <c r="A130" s="117">
        <v>77</v>
      </c>
      <c r="B130" s="117" t="s">
        <v>72</v>
      </c>
      <c r="C130" s="118">
        <v>0</v>
      </c>
      <c r="D130" s="118">
        <v>0</v>
      </c>
      <c r="E130" s="118">
        <v>0</v>
      </c>
      <c r="F130" s="118">
        <v>0</v>
      </c>
      <c r="G130" s="118">
        <v>0</v>
      </c>
      <c r="H130" s="118">
        <v>0</v>
      </c>
      <c r="I130" s="118">
        <v>0</v>
      </c>
      <c r="J130" s="118">
        <v>0</v>
      </c>
      <c r="K130" s="118">
        <v>0</v>
      </c>
      <c r="L130" s="118">
        <v>0</v>
      </c>
      <c r="M130" s="118">
        <f t="shared" si="11"/>
        <v>0</v>
      </c>
      <c r="N130" s="118">
        <v>0</v>
      </c>
      <c r="O130" s="118">
        <v>0</v>
      </c>
      <c r="P130" s="118">
        <v>0</v>
      </c>
      <c r="Q130" s="118">
        <v>0</v>
      </c>
      <c r="R130" s="118">
        <f t="shared" si="12"/>
        <v>0</v>
      </c>
      <c r="S130" s="118">
        <f t="shared" si="13"/>
        <v>0</v>
      </c>
    </row>
    <row r="131" spans="1:19" s="70" customFormat="1" ht="12.75" x14ac:dyDescent="0.2">
      <c r="A131" s="114">
        <v>78</v>
      </c>
      <c r="B131" s="114" t="s">
        <v>201</v>
      </c>
      <c r="C131" s="115">
        <v>0</v>
      </c>
      <c r="D131" s="115">
        <v>0</v>
      </c>
      <c r="E131" s="115">
        <v>0</v>
      </c>
      <c r="F131" s="115">
        <v>0</v>
      </c>
      <c r="G131" s="115">
        <v>4010507</v>
      </c>
      <c r="H131" s="115">
        <v>0</v>
      </c>
      <c r="I131" s="115">
        <v>274670</v>
      </c>
      <c r="J131" s="115">
        <v>0</v>
      </c>
      <c r="K131" s="115">
        <v>0</v>
      </c>
      <c r="L131" s="115">
        <v>23963</v>
      </c>
      <c r="M131" s="115">
        <f t="shared" si="11"/>
        <v>4309140</v>
      </c>
      <c r="N131" s="115">
        <v>3267969</v>
      </c>
      <c r="O131" s="115">
        <v>1064743</v>
      </c>
      <c r="P131" s="115">
        <v>110129</v>
      </c>
      <c r="Q131" s="115">
        <v>35618</v>
      </c>
      <c r="R131" s="115">
        <f t="shared" si="12"/>
        <v>4478459</v>
      </c>
      <c r="S131" s="115">
        <f t="shared" si="13"/>
        <v>-169319</v>
      </c>
    </row>
    <row r="132" spans="1:19" s="70" customFormat="1" ht="12.75" x14ac:dyDescent="0.2">
      <c r="A132" s="117">
        <v>79</v>
      </c>
      <c r="B132" s="117" t="s">
        <v>203</v>
      </c>
      <c r="C132" s="118">
        <v>0</v>
      </c>
      <c r="D132" s="118">
        <v>0</v>
      </c>
      <c r="E132" s="118">
        <v>1918311</v>
      </c>
      <c r="F132" s="118">
        <v>1807578</v>
      </c>
      <c r="G132" s="118">
        <v>9034170</v>
      </c>
      <c r="H132" s="118">
        <v>0</v>
      </c>
      <c r="I132" s="118">
        <v>0</v>
      </c>
      <c r="J132" s="118">
        <v>0</v>
      </c>
      <c r="K132" s="118">
        <v>1268</v>
      </c>
      <c r="L132" s="118">
        <v>4400122</v>
      </c>
      <c r="M132" s="118">
        <f t="shared" si="11"/>
        <v>13435560</v>
      </c>
      <c r="N132" s="118">
        <v>4382569</v>
      </c>
      <c r="O132" s="118">
        <v>1451830</v>
      </c>
      <c r="P132" s="118">
        <v>391547</v>
      </c>
      <c r="Q132" s="118">
        <v>0</v>
      </c>
      <c r="R132" s="118">
        <f t="shared" si="12"/>
        <v>6225946</v>
      </c>
      <c r="S132" s="118">
        <f t="shared" si="13"/>
        <v>7209614</v>
      </c>
    </row>
    <row r="133" spans="1:19" s="70" customFormat="1" ht="12.75" x14ac:dyDescent="0.2">
      <c r="A133" s="114">
        <v>80</v>
      </c>
      <c r="B133" s="114" t="s">
        <v>205</v>
      </c>
      <c r="C133" s="115">
        <v>0</v>
      </c>
      <c r="D133" s="115">
        <v>0</v>
      </c>
      <c r="E133" s="115">
        <v>0</v>
      </c>
      <c r="F133" s="115">
        <v>0</v>
      </c>
      <c r="G133" s="115">
        <v>3577681</v>
      </c>
      <c r="H133" s="115">
        <v>0</v>
      </c>
      <c r="I133" s="115">
        <v>0</v>
      </c>
      <c r="J133" s="115">
        <v>0</v>
      </c>
      <c r="K133" s="115">
        <v>0</v>
      </c>
      <c r="L133" s="115">
        <v>2541</v>
      </c>
      <c r="M133" s="115">
        <f t="shared" si="11"/>
        <v>3580222</v>
      </c>
      <c r="N133" s="115">
        <v>3055696</v>
      </c>
      <c r="O133" s="115">
        <v>1235179</v>
      </c>
      <c r="P133" s="115">
        <v>286173</v>
      </c>
      <c r="Q133" s="115">
        <v>28800</v>
      </c>
      <c r="R133" s="115">
        <f t="shared" si="12"/>
        <v>4605848</v>
      </c>
      <c r="S133" s="115">
        <f t="shared" si="13"/>
        <v>-1025626</v>
      </c>
    </row>
    <row r="134" spans="1:19" s="70" customFormat="1" ht="12.75" x14ac:dyDescent="0.2">
      <c r="A134" s="117">
        <v>81</v>
      </c>
      <c r="B134" s="117" t="s">
        <v>207</v>
      </c>
      <c r="C134" s="118">
        <v>0</v>
      </c>
      <c r="D134" s="118">
        <v>0</v>
      </c>
      <c r="E134" s="118">
        <v>0</v>
      </c>
      <c r="F134" s="118">
        <v>0</v>
      </c>
      <c r="G134" s="118">
        <v>0</v>
      </c>
      <c r="H134" s="118">
        <v>0</v>
      </c>
      <c r="I134" s="118">
        <v>0</v>
      </c>
      <c r="J134" s="118">
        <v>0</v>
      </c>
      <c r="K134" s="118">
        <v>0</v>
      </c>
      <c r="L134" s="118">
        <v>0</v>
      </c>
      <c r="M134" s="118">
        <f t="shared" si="11"/>
        <v>0</v>
      </c>
      <c r="N134" s="118">
        <v>0</v>
      </c>
      <c r="O134" s="118">
        <v>0</v>
      </c>
      <c r="P134" s="118">
        <v>0</v>
      </c>
      <c r="Q134" s="118">
        <v>0</v>
      </c>
      <c r="R134" s="118">
        <f t="shared" si="12"/>
        <v>0</v>
      </c>
      <c r="S134" s="118">
        <f t="shared" si="13"/>
        <v>0</v>
      </c>
    </row>
    <row r="135" spans="1:19" s="70" customFormat="1" ht="12.75" x14ac:dyDescent="0.2">
      <c r="A135" s="114">
        <v>82</v>
      </c>
      <c r="B135" s="114" t="s">
        <v>209</v>
      </c>
      <c r="C135" s="115">
        <v>0</v>
      </c>
      <c r="D135" s="115">
        <v>0</v>
      </c>
      <c r="E135" s="115">
        <v>0</v>
      </c>
      <c r="F135" s="115">
        <v>0</v>
      </c>
      <c r="G135" s="115">
        <v>2081653</v>
      </c>
      <c r="H135" s="115">
        <v>-5229</v>
      </c>
      <c r="I135" s="115">
        <v>0</v>
      </c>
      <c r="J135" s="115">
        <v>0</v>
      </c>
      <c r="K135" s="115">
        <v>0</v>
      </c>
      <c r="L135" s="115">
        <v>628130</v>
      </c>
      <c r="M135" s="115">
        <f t="shared" si="11"/>
        <v>2704554</v>
      </c>
      <c r="N135" s="115">
        <v>2374911</v>
      </c>
      <c r="O135" s="115">
        <v>341598</v>
      </c>
      <c r="P135" s="115">
        <v>8994</v>
      </c>
      <c r="Q135" s="115">
        <v>0</v>
      </c>
      <c r="R135" s="115">
        <f t="shared" si="12"/>
        <v>2725503</v>
      </c>
      <c r="S135" s="115">
        <f t="shared" si="13"/>
        <v>-20949</v>
      </c>
    </row>
    <row r="136" spans="1:19" s="70" customFormat="1" ht="12.75" x14ac:dyDescent="0.2">
      <c r="A136" s="117">
        <v>83</v>
      </c>
      <c r="B136" s="117" t="s">
        <v>211</v>
      </c>
      <c r="C136" s="118">
        <v>0</v>
      </c>
      <c r="D136" s="118">
        <v>0</v>
      </c>
      <c r="E136" s="118">
        <v>66133</v>
      </c>
      <c r="F136" s="118">
        <v>0</v>
      </c>
      <c r="G136" s="118">
        <v>2459091</v>
      </c>
      <c r="H136" s="118">
        <v>175247</v>
      </c>
      <c r="I136" s="118">
        <v>0</v>
      </c>
      <c r="J136" s="118">
        <v>0</v>
      </c>
      <c r="K136" s="118">
        <v>0</v>
      </c>
      <c r="L136" s="118">
        <v>0</v>
      </c>
      <c r="M136" s="118">
        <f t="shared" si="11"/>
        <v>2634338</v>
      </c>
      <c r="N136" s="118">
        <v>1630918</v>
      </c>
      <c r="O136" s="118">
        <v>1485138</v>
      </c>
      <c r="P136" s="118">
        <v>196754</v>
      </c>
      <c r="Q136" s="118">
        <v>0</v>
      </c>
      <c r="R136" s="118">
        <f t="shared" si="12"/>
        <v>3312810</v>
      </c>
      <c r="S136" s="118">
        <f t="shared" si="13"/>
        <v>-678472</v>
      </c>
    </row>
    <row r="137" spans="1:19" s="70" customFormat="1" ht="12.75" x14ac:dyDescent="0.2">
      <c r="A137" s="114">
        <v>84</v>
      </c>
      <c r="B137" s="114" t="s">
        <v>213</v>
      </c>
      <c r="C137" s="115">
        <v>0</v>
      </c>
      <c r="D137" s="115">
        <v>0</v>
      </c>
      <c r="E137" s="115">
        <v>0</v>
      </c>
      <c r="F137" s="115">
        <v>0</v>
      </c>
      <c r="G137" s="115">
        <v>1386290</v>
      </c>
      <c r="H137" s="115">
        <v>0</v>
      </c>
      <c r="I137" s="115">
        <v>0</v>
      </c>
      <c r="J137" s="115">
        <v>0</v>
      </c>
      <c r="K137" s="115">
        <v>0</v>
      </c>
      <c r="L137" s="115">
        <v>139733</v>
      </c>
      <c r="M137" s="115">
        <f t="shared" si="11"/>
        <v>1526023</v>
      </c>
      <c r="N137" s="115">
        <v>1809786</v>
      </c>
      <c r="O137" s="115">
        <v>1232471</v>
      </c>
      <c r="P137" s="115">
        <v>936797</v>
      </c>
      <c r="Q137" s="115">
        <v>6680</v>
      </c>
      <c r="R137" s="115">
        <f t="shared" si="12"/>
        <v>3985734</v>
      </c>
      <c r="S137" s="115">
        <f t="shared" si="13"/>
        <v>-2459711</v>
      </c>
    </row>
    <row r="138" spans="1:19" s="70" customFormat="1" ht="12.75" x14ac:dyDescent="0.2">
      <c r="A138" s="117">
        <v>85</v>
      </c>
      <c r="B138" s="117" t="s">
        <v>215</v>
      </c>
      <c r="C138" s="118">
        <v>0</v>
      </c>
      <c r="D138" s="118">
        <v>0</v>
      </c>
      <c r="E138" s="118">
        <v>0</v>
      </c>
      <c r="F138" s="118">
        <v>0</v>
      </c>
      <c r="G138" s="118">
        <v>40829626</v>
      </c>
      <c r="H138" s="118">
        <v>-54683</v>
      </c>
      <c r="I138" s="118">
        <v>0</v>
      </c>
      <c r="J138" s="118">
        <v>0</v>
      </c>
      <c r="K138" s="118">
        <v>7499186</v>
      </c>
      <c r="L138" s="118">
        <v>6462132</v>
      </c>
      <c r="M138" s="118">
        <f t="shared" si="11"/>
        <v>54736261</v>
      </c>
      <c r="N138" s="118">
        <v>28479880</v>
      </c>
      <c r="O138" s="118">
        <v>13243512</v>
      </c>
      <c r="P138" s="118">
        <v>5880480</v>
      </c>
      <c r="Q138" s="118">
        <v>0</v>
      </c>
      <c r="R138" s="118">
        <f t="shared" si="12"/>
        <v>47603872</v>
      </c>
      <c r="S138" s="118">
        <f t="shared" si="13"/>
        <v>7132389</v>
      </c>
    </row>
    <row r="139" spans="1:19" s="70" customFormat="1" ht="12.75" x14ac:dyDescent="0.2">
      <c r="A139" s="114">
        <v>86</v>
      </c>
      <c r="B139" s="114" t="s">
        <v>217</v>
      </c>
      <c r="C139" s="115">
        <v>0</v>
      </c>
      <c r="D139" s="115">
        <v>0</v>
      </c>
      <c r="E139" s="115">
        <v>0</v>
      </c>
      <c r="F139" s="115">
        <v>2069949</v>
      </c>
      <c r="G139" s="115">
        <v>50163010</v>
      </c>
      <c r="H139" s="115">
        <v>240020</v>
      </c>
      <c r="I139" s="115">
        <v>0</v>
      </c>
      <c r="J139" s="115">
        <v>0</v>
      </c>
      <c r="K139" s="115">
        <v>39751</v>
      </c>
      <c r="L139" s="115">
        <v>4908564</v>
      </c>
      <c r="M139" s="115">
        <f t="shared" si="11"/>
        <v>55351345</v>
      </c>
      <c r="N139" s="115">
        <v>36669957</v>
      </c>
      <c r="O139" s="115">
        <v>16516582</v>
      </c>
      <c r="P139" s="115">
        <v>2871201</v>
      </c>
      <c r="Q139" s="115">
        <v>522861</v>
      </c>
      <c r="R139" s="115">
        <f t="shared" si="12"/>
        <v>56580601</v>
      </c>
      <c r="S139" s="115">
        <f t="shared" si="13"/>
        <v>-1229256</v>
      </c>
    </row>
    <row r="140" spans="1:19" s="70" customFormat="1" ht="12.75" x14ac:dyDescent="0.2">
      <c r="A140" s="117">
        <v>87</v>
      </c>
      <c r="B140" s="117" t="s">
        <v>219</v>
      </c>
      <c r="C140" s="118">
        <v>0</v>
      </c>
      <c r="D140" s="118">
        <v>0</v>
      </c>
      <c r="E140" s="118">
        <v>0</v>
      </c>
      <c r="F140" s="118">
        <v>0</v>
      </c>
      <c r="G140" s="118">
        <v>96695</v>
      </c>
      <c r="H140" s="118">
        <v>82100</v>
      </c>
      <c r="I140" s="118">
        <v>0</v>
      </c>
      <c r="J140" s="118">
        <v>0</v>
      </c>
      <c r="K140" s="118">
        <v>0</v>
      </c>
      <c r="L140" s="118">
        <v>0</v>
      </c>
      <c r="M140" s="118">
        <f t="shared" si="11"/>
        <v>178795</v>
      </c>
      <c r="N140" s="118">
        <v>164950</v>
      </c>
      <c r="O140" s="118">
        <v>110406</v>
      </c>
      <c r="P140" s="118">
        <v>0</v>
      </c>
      <c r="Q140" s="118">
        <v>0</v>
      </c>
      <c r="R140" s="118">
        <f t="shared" si="12"/>
        <v>275356</v>
      </c>
      <c r="S140" s="118">
        <f t="shared" si="13"/>
        <v>-96561</v>
      </c>
    </row>
    <row r="141" spans="1:19" s="70" customFormat="1" ht="12.75" x14ac:dyDescent="0.2">
      <c r="A141" s="114">
        <v>88</v>
      </c>
      <c r="B141" s="114" t="s">
        <v>221</v>
      </c>
      <c r="C141" s="115">
        <v>0</v>
      </c>
      <c r="D141" s="115">
        <v>0</v>
      </c>
      <c r="E141" s="115">
        <v>0</v>
      </c>
      <c r="F141" s="115">
        <v>0</v>
      </c>
      <c r="G141" s="115">
        <v>0</v>
      </c>
      <c r="H141" s="115">
        <v>0</v>
      </c>
      <c r="I141" s="115">
        <v>0</v>
      </c>
      <c r="J141" s="115">
        <v>0</v>
      </c>
      <c r="K141" s="115">
        <v>0</v>
      </c>
      <c r="L141" s="115">
        <v>0</v>
      </c>
      <c r="M141" s="115">
        <f t="shared" si="11"/>
        <v>0</v>
      </c>
      <c r="N141" s="115">
        <v>0</v>
      </c>
      <c r="O141" s="115">
        <v>0</v>
      </c>
      <c r="P141" s="115">
        <v>0</v>
      </c>
      <c r="Q141" s="115">
        <v>0</v>
      </c>
      <c r="R141" s="115">
        <f t="shared" si="12"/>
        <v>0</v>
      </c>
      <c r="S141" s="115">
        <f t="shared" si="13"/>
        <v>0</v>
      </c>
    </row>
    <row r="142" spans="1:19" s="70" customFormat="1" ht="12.75" x14ac:dyDescent="0.2">
      <c r="A142" s="117">
        <v>89</v>
      </c>
      <c r="B142" s="117" t="s">
        <v>223</v>
      </c>
      <c r="C142" s="118">
        <v>0</v>
      </c>
      <c r="D142" s="118">
        <v>0</v>
      </c>
      <c r="E142" s="118">
        <v>0</v>
      </c>
      <c r="F142" s="118">
        <v>0</v>
      </c>
      <c r="G142" s="118">
        <v>8273496</v>
      </c>
      <c r="H142" s="118">
        <v>1168588</v>
      </c>
      <c r="I142" s="118">
        <v>32824</v>
      </c>
      <c r="J142" s="118">
        <v>473638</v>
      </c>
      <c r="K142" s="118">
        <v>728198</v>
      </c>
      <c r="L142" s="118">
        <v>384843</v>
      </c>
      <c r="M142" s="118">
        <f t="shared" si="11"/>
        <v>11061587</v>
      </c>
      <c r="N142" s="118">
        <v>8046226</v>
      </c>
      <c r="O142" s="118">
        <v>3014932</v>
      </c>
      <c r="P142" s="118">
        <v>348087</v>
      </c>
      <c r="Q142" s="118">
        <v>0</v>
      </c>
      <c r="R142" s="118">
        <f t="shared" si="12"/>
        <v>11409245</v>
      </c>
      <c r="S142" s="118">
        <f t="shared" si="13"/>
        <v>-347658</v>
      </c>
    </row>
    <row r="143" spans="1:19" s="70" customFormat="1" ht="12.75" x14ac:dyDescent="0.2">
      <c r="A143" s="114">
        <v>90</v>
      </c>
      <c r="B143" s="114" t="s">
        <v>225</v>
      </c>
      <c r="C143" s="121">
        <v>0</v>
      </c>
      <c r="D143" s="121">
        <v>0</v>
      </c>
      <c r="E143" s="121">
        <v>0</v>
      </c>
      <c r="F143" s="121">
        <v>0</v>
      </c>
      <c r="G143" s="121">
        <v>0</v>
      </c>
      <c r="H143" s="121">
        <v>0</v>
      </c>
      <c r="I143" s="121">
        <v>0</v>
      </c>
      <c r="J143" s="121">
        <v>0</v>
      </c>
      <c r="K143" s="121">
        <v>0</v>
      </c>
      <c r="L143" s="121">
        <v>0</v>
      </c>
      <c r="M143" s="121">
        <f t="shared" si="11"/>
        <v>0</v>
      </c>
      <c r="N143" s="121">
        <v>0</v>
      </c>
      <c r="O143" s="121">
        <v>0</v>
      </c>
      <c r="P143" s="121">
        <v>0</v>
      </c>
      <c r="Q143" s="121">
        <v>0</v>
      </c>
      <c r="R143" s="121">
        <f t="shared" si="12"/>
        <v>0</v>
      </c>
      <c r="S143" s="121">
        <f t="shared" si="13"/>
        <v>0</v>
      </c>
    </row>
    <row r="144" spans="1:19" s="70" customFormat="1" ht="12.75" x14ac:dyDescent="0.2">
      <c r="A144" s="117">
        <v>91</v>
      </c>
      <c r="B144" s="117" t="s">
        <v>227</v>
      </c>
      <c r="C144" s="118">
        <v>0</v>
      </c>
      <c r="D144" s="118">
        <v>0</v>
      </c>
      <c r="E144" s="118">
        <v>0</v>
      </c>
      <c r="F144" s="118">
        <v>0</v>
      </c>
      <c r="G144" s="118">
        <v>2199916</v>
      </c>
      <c r="H144" s="118">
        <v>0</v>
      </c>
      <c r="I144" s="118">
        <v>0</v>
      </c>
      <c r="J144" s="118">
        <v>177164</v>
      </c>
      <c r="K144" s="118">
        <v>0</v>
      </c>
      <c r="L144" s="118">
        <v>14863</v>
      </c>
      <c r="M144" s="118">
        <f t="shared" si="11"/>
        <v>2391943</v>
      </c>
      <c r="N144" s="118">
        <v>2361083</v>
      </c>
      <c r="O144" s="118">
        <v>217903</v>
      </c>
      <c r="P144" s="118">
        <v>20908</v>
      </c>
      <c r="Q144" s="118">
        <v>0</v>
      </c>
      <c r="R144" s="118">
        <f t="shared" si="12"/>
        <v>2599894</v>
      </c>
      <c r="S144" s="118">
        <f t="shared" si="13"/>
        <v>-207951</v>
      </c>
    </row>
    <row r="145" spans="1:19" s="70" customFormat="1" ht="12.75" x14ac:dyDescent="0.2">
      <c r="A145" s="114">
        <v>92</v>
      </c>
      <c r="B145" s="114" t="s">
        <v>229</v>
      </c>
      <c r="C145" s="115">
        <v>0</v>
      </c>
      <c r="D145" s="115">
        <v>0</v>
      </c>
      <c r="E145" s="115">
        <v>0</v>
      </c>
      <c r="F145" s="115">
        <v>0</v>
      </c>
      <c r="G145" s="115">
        <v>0</v>
      </c>
      <c r="H145" s="115">
        <v>0</v>
      </c>
      <c r="I145" s="115">
        <v>0</v>
      </c>
      <c r="J145" s="115">
        <v>0</v>
      </c>
      <c r="K145" s="115">
        <v>0</v>
      </c>
      <c r="L145" s="115">
        <v>0</v>
      </c>
      <c r="M145" s="115">
        <f t="shared" si="11"/>
        <v>0</v>
      </c>
      <c r="N145" s="115">
        <v>0</v>
      </c>
      <c r="O145" s="115">
        <v>0</v>
      </c>
      <c r="P145" s="115">
        <v>0</v>
      </c>
      <c r="Q145" s="115">
        <v>0</v>
      </c>
      <c r="R145" s="115">
        <f t="shared" si="12"/>
        <v>0</v>
      </c>
      <c r="S145" s="115">
        <f t="shared" si="13"/>
        <v>0</v>
      </c>
    </row>
    <row r="146" spans="1:19" s="70" customFormat="1" ht="12.75" x14ac:dyDescent="0.2">
      <c r="A146" s="117">
        <v>93</v>
      </c>
      <c r="B146" s="117" t="s">
        <v>231</v>
      </c>
      <c r="C146" s="118">
        <v>0</v>
      </c>
      <c r="D146" s="118">
        <v>0</v>
      </c>
      <c r="E146" s="118">
        <v>164000</v>
      </c>
      <c r="F146" s="118">
        <v>0</v>
      </c>
      <c r="G146" s="118">
        <v>5916090</v>
      </c>
      <c r="H146" s="118">
        <v>756806</v>
      </c>
      <c r="I146" s="118">
        <v>0</v>
      </c>
      <c r="J146" s="118">
        <v>1518109</v>
      </c>
      <c r="K146" s="118">
        <v>2680378</v>
      </c>
      <c r="L146" s="118">
        <v>137759</v>
      </c>
      <c r="M146" s="118">
        <f t="shared" si="11"/>
        <v>11009142</v>
      </c>
      <c r="N146" s="118">
        <v>5656056</v>
      </c>
      <c r="O146" s="118">
        <v>2244130</v>
      </c>
      <c r="P146" s="118">
        <v>128756</v>
      </c>
      <c r="Q146" s="118">
        <v>56043</v>
      </c>
      <c r="R146" s="118">
        <f t="shared" si="12"/>
        <v>8084985</v>
      </c>
      <c r="S146" s="118">
        <f t="shared" si="13"/>
        <v>2924157</v>
      </c>
    </row>
    <row r="147" spans="1:19" s="70" customFormat="1" ht="12.75" x14ac:dyDescent="0.2">
      <c r="A147" s="114">
        <v>94</v>
      </c>
      <c r="B147" s="114" t="s">
        <v>233</v>
      </c>
      <c r="C147" s="115">
        <v>0</v>
      </c>
      <c r="D147" s="115">
        <v>0</v>
      </c>
      <c r="E147" s="115">
        <v>53720</v>
      </c>
      <c r="F147" s="115">
        <v>0</v>
      </c>
      <c r="G147" s="115">
        <v>4150316</v>
      </c>
      <c r="H147" s="115">
        <v>0</v>
      </c>
      <c r="I147" s="115">
        <v>0</v>
      </c>
      <c r="J147" s="115">
        <v>0</v>
      </c>
      <c r="K147" s="115">
        <v>0</v>
      </c>
      <c r="L147" s="115">
        <v>274695</v>
      </c>
      <c r="M147" s="115">
        <f t="shared" si="11"/>
        <v>4425011</v>
      </c>
      <c r="N147" s="115">
        <v>2635896</v>
      </c>
      <c r="O147" s="115">
        <v>1652947</v>
      </c>
      <c r="P147" s="115">
        <v>519274</v>
      </c>
      <c r="Q147" s="115">
        <v>0</v>
      </c>
      <c r="R147" s="115">
        <f t="shared" si="12"/>
        <v>4808117</v>
      </c>
      <c r="S147" s="115">
        <f t="shared" si="13"/>
        <v>-383106</v>
      </c>
    </row>
    <row r="148" spans="1:19" s="70" customFormat="1" ht="12.75" x14ac:dyDescent="0.2">
      <c r="A148" s="117">
        <v>95</v>
      </c>
      <c r="B148" s="117" t="s">
        <v>235</v>
      </c>
      <c r="C148" s="122">
        <v>0</v>
      </c>
      <c r="D148" s="122">
        <v>0</v>
      </c>
      <c r="E148" s="122">
        <v>381000</v>
      </c>
      <c r="F148" s="122">
        <v>0</v>
      </c>
      <c r="G148" s="122">
        <v>12239738</v>
      </c>
      <c r="H148" s="122">
        <v>-4824</v>
      </c>
      <c r="I148" s="122">
        <v>0</v>
      </c>
      <c r="J148" s="122">
        <v>0</v>
      </c>
      <c r="K148" s="122">
        <v>0</v>
      </c>
      <c r="L148" s="122">
        <v>3605127</v>
      </c>
      <c r="M148" s="122">
        <f t="shared" si="11"/>
        <v>15840041</v>
      </c>
      <c r="N148" s="122">
        <v>8521955</v>
      </c>
      <c r="O148" s="122">
        <v>4531123</v>
      </c>
      <c r="P148" s="122">
        <v>704561</v>
      </c>
      <c r="Q148" s="122">
        <v>-236898</v>
      </c>
      <c r="R148" s="122">
        <f t="shared" si="12"/>
        <v>13520741</v>
      </c>
      <c r="S148" s="122">
        <f t="shared" si="13"/>
        <v>2319300</v>
      </c>
    </row>
    <row r="149" spans="1:19" s="70" customFormat="1" ht="13.5" thickBot="1" x14ac:dyDescent="0.25">
      <c r="A149" s="125">
        <f>A148</f>
        <v>95</v>
      </c>
      <c r="B149" s="135" t="s">
        <v>255</v>
      </c>
      <c r="C149" s="127">
        <f t="shared" ref="C149:S149" si="14">SUM(C54:C148)</f>
        <v>0</v>
      </c>
      <c r="D149" s="127">
        <f t="shared" si="14"/>
        <v>0</v>
      </c>
      <c r="E149" s="127">
        <f t="shared" si="14"/>
        <v>158075246</v>
      </c>
      <c r="F149" s="127">
        <f t="shared" si="14"/>
        <v>11183028</v>
      </c>
      <c r="G149" s="127">
        <f t="shared" si="14"/>
        <v>971464042</v>
      </c>
      <c r="H149" s="127">
        <f t="shared" si="14"/>
        <v>149945210</v>
      </c>
      <c r="I149" s="127">
        <f t="shared" si="14"/>
        <v>338535</v>
      </c>
      <c r="J149" s="127">
        <f t="shared" si="14"/>
        <v>67624702</v>
      </c>
      <c r="K149" s="127">
        <f t="shared" si="14"/>
        <v>16215198</v>
      </c>
      <c r="L149" s="127">
        <f t="shared" si="14"/>
        <v>121244251</v>
      </c>
      <c r="M149" s="127">
        <f t="shared" si="14"/>
        <v>1326831938</v>
      </c>
      <c r="N149" s="127">
        <f t="shared" si="14"/>
        <v>773872078</v>
      </c>
      <c r="O149" s="127">
        <f t="shared" si="14"/>
        <v>271935915</v>
      </c>
      <c r="P149" s="127">
        <f t="shared" si="14"/>
        <v>80113577</v>
      </c>
      <c r="Q149" s="127">
        <f t="shared" si="14"/>
        <v>12474959</v>
      </c>
      <c r="R149" s="127">
        <f t="shared" si="14"/>
        <v>1138396529</v>
      </c>
      <c r="S149" s="127">
        <f t="shared" si="14"/>
        <v>188435409</v>
      </c>
    </row>
    <row r="150" spans="1:19" s="70" customFormat="1" ht="12.75" x14ac:dyDescent="0.2">
      <c r="B150" s="75"/>
      <c r="C150" s="72"/>
      <c r="D150" s="72"/>
      <c r="E150" s="72"/>
      <c r="F150" s="72"/>
      <c r="G150" s="72"/>
      <c r="H150" s="72"/>
      <c r="I150" s="72"/>
      <c r="J150" s="72"/>
      <c r="K150" s="72"/>
      <c r="L150" s="72"/>
      <c r="M150" s="72"/>
      <c r="N150" s="72"/>
      <c r="O150" s="72"/>
      <c r="P150" s="72"/>
      <c r="Q150" s="72"/>
      <c r="R150" s="72"/>
      <c r="S150" s="72"/>
    </row>
    <row r="151" spans="1:19" s="70" customFormat="1" ht="12.75" x14ac:dyDescent="0.2">
      <c r="B151" s="75"/>
      <c r="C151" s="72"/>
      <c r="D151" s="72"/>
      <c r="E151" s="72"/>
      <c r="F151" s="72"/>
      <c r="G151" s="72"/>
      <c r="H151" s="72"/>
      <c r="I151" s="72"/>
      <c r="J151" s="72"/>
      <c r="K151" s="72"/>
      <c r="L151" s="72"/>
      <c r="M151" s="72"/>
      <c r="N151" s="72"/>
      <c r="O151" s="72"/>
      <c r="P151" s="72"/>
      <c r="Q151" s="72"/>
      <c r="R151" s="72"/>
      <c r="S151" s="72"/>
    </row>
    <row r="152" spans="1:19" s="349" customFormat="1" ht="15.75" x14ac:dyDescent="0.2">
      <c r="A152" s="319" t="str">
        <f>A1</f>
        <v>COMPARATIVE REPORT</v>
      </c>
      <c r="B152" s="319"/>
      <c r="C152" s="319"/>
      <c r="D152" s="319"/>
      <c r="E152" s="319"/>
      <c r="F152" s="319"/>
      <c r="G152" s="319"/>
      <c r="H152" s="319"/>
      <c r="I152" s="319"/>
      <c r="J152" s="319"/>
      <c r="K152" s="319"/>
      <c r="L152" s="319"/>
      <c r="M152" s="319"/>
      <c r="N152" s="319"/>
      <c r="O152" s="319"/>
      <c r="P152" s="319"/>
      <c r="Q152" s="319"/>
      <c r="R152" s="319"/>
      <c r="S152" s="319"/>
    </row>
    <row r="153" spans="1:19" s="349" customFormat="1" ht="15.75" x14ac:dyDescent="0.2">
      <c r="A153" s="321" t="str">
        <f>A2</f>
        <v>EXHIBIT F: SUMMARY OF ENTERPRISE ACTIVITIES</v>
      </c>
      <c r="B153" s="321"/>
      <c r="C153" s="321"/>
      <c r="D153" s="321"/>
      <c r="E153" s="321"/>
      <c r="F153" s="321"/>
      <c r="G153" s="321"/>
      <c r="H153" s="321"/>
      <c r="I153" s="321"/>
      <c r="J153" s="321"/>
      <c r="K153" s="321"/>
      <c r="L153" s="321"/>
      <c r="M153" s="321"/>
      <c r="N153" s="321"/>
      <c r="O153" s="321"/>
      <c r="P153" s="321"/>
      <c r="Q153" s="321"/>
      <c r="R153" s="321"/>
      <c r="S153" s="321"/>
    </row>
    <row r="154" spans="1:19" s="349" customFormat="1" ht="15.75" x14ac:dyDescent="0.2">
      <c r="A154" s="321" t="str">
        <f>A3</f>
        <v>FOR THE YEAR ENDED JUNE 30, 2023</v>
      </c>
      <c r="B154" s="321"/>
      <c r="C154" s="321"/>
      <c r="D154" s="321"/>
      <c r="E154" s="321"/>
      <c r="F154" s="321"/>
      <c r="G154" s="321"/>
      <c r="H154" s="321"/>
      <c r="I154" s="321"/>
      <c r="J154" s="321"/>
      <c r="K154" s="321"/>
      <c r="L154" s="321"/>
      <c r="M154" s="321"/>
      <c r="N154" s="321"/>
      <c r="O154" s="321"/>
      <c r="P154" s="321"/>
      <c r="Q154" s="321"/>
      <c r="R154" s="321"/>
      <c r="S154" s="321"/>
    </row>
    <row r="155" spans="1:19" s="70" customFormat="1" ht="13.5" thickBot="1" x14ac:dyDescent="0.25"/>
    <row r="156" spans="1:19" s="90" customFormat="1" ht="45.75" customHeight="1" thickBot="1" x14ac:dyDescent="0.3">
      <c r="A156" s="89"/>
      <c r="B156" s="89"/>
      <c r="C156" s="449" t="s">
        <v>313</v>
      </c>
      <c r="D156" s="450"/>
      <c r="E156" s="449" t="s">
        <v>311</v>
      </c>
      <c r="F156" s="450"/>
      <c r="G156" s="89"/>
      <c r="H156" s="449" t="s">
        <v>309</v>
      </c>
      <c r="I156" s="451"/>
      <c r="J156" s="451"/>
      <c r="K156" s="450"/>
      <c r="L156" s="89"/>
      <c r="M156" s="89"/>
      <c r="N156" s="446" t="s">
        <v>294</v>
      </c>
      <c r="O156" s="447"/>
      <c r="P156" s="447"/>
      <c r="Q156" s="447"/>
      <c r="R156" s="448"/>
      <c r="S156" s="89"/>
    </row>
    <row r="157" spans="1:19" s="90" customFormat="1" ht="60.75" thickBot="1" x14ac:dyDescent="0.3">
      <c r="A157" s="120" t="s">
        <v>1</v>
      </c>
      <c r="B157" s="361" t="s">
        <v>261</v>
      </c>
      <c r="C157" s="357" t="s">
        <v>312</v>
      </c>
      <c r="D157" s="358" t="s">
        <v>295</v>
      </c>
      <c r="E157" s="357" t="s">
        <v>360</v>
      </c>
      <c r="F157" s="358" t="s">
        <v>295</v>
      </c>
      <c r="G157" s="120" t="s">
        <v>300</v>
      </c>
      <c r="H157" s="357" t="s">
        <v>310</v>
      </c>
      <c r="I157" s="359" t="s">
        <v>301</v>
      </c>
      <c r="J157" s="359" t="s">
        <v>302</v>
      </c>
      <c r="K157" s="358" t="s">
        <v>297</v>
      </c>
      <c r="L157" s="120" t="s">
        <v>303</v>
      </c>
      <c r="M157" s="120" t="s">
        <v>304</v>
      </c>
      <c r="N157" s="357" t="s">
        <v>298</v>
      </c>
      <c r="O157" s="359" t="s">
        <v>305</v>
      </c>
      <c r="P157" s="359" t="s">
        <v>299</v>
      </c>
      <c r="Q157" s="359" t="s">
        <v>306</v>
      </c>
      <c r="R157" s="358" t="s">
        <v>307</v>
      </c>
      <c r="S157" s="120" t="s">
        <v>308</v>
      </c>
    </row>
    <row r="158" spans="1:19" s="70" customFormat="1" ht="12.75" x14ac:dyDescent="0.2">
      <c r="A158" s="113">
        <v>1</v>
      </c>
      <c r="B158" s="113" t="s">
        <v>262</v>
      </c>
      <c r="C158" s="133">
        <v>0</v>
      </c>
      <c r="D158" s="133">
        <v>0</v>
      </c>
      <c r="E158" s="133">
        <v>0</v>
      </c>
      <c r="F158" s="133">
        <v>0</v>
      </c>
      <c r="G158" s="133">
        <v>3777717</v>
      </c>
      <c r="H158" s="133">
        <v>0</v>
      </c>
      <c r="I158" s="133">
        <v>0</v>
      </c>
      <c r="J158" s="133">
        <v>0</v>
      </c>
      <c r="K158" s="133">
        <v>0</v>
      </c>
      <c r="L158" s="133">
        <v>180711</v>
      </c>
      <c r="M158" s="133">
        <f t="shared" ref="M158:M194" si="15">SUM(G158:L158)</f>
        <v>3958428</v>
      </c>
      <c r="N158" s="133">
        <v>2573402</v>
      </c>
      <c r="O158" s="133">
        <v>467652</v>
      </c>
      <c r="P158" s="133">
        <v>3805</v>
      </c>
      <c r="Q158" s="133">
        <v>0</v>
      </c>
      <c r="R158" s="133">
        <f t="shared" ref="R158:R186" si="16">SUM(N158:Q158)</f>
        <v>3044859</v>
      </c>
      <c r="S158" s="133">
        <f t="shared" ref="S158:S194" si="17">(M158-R158)</f>
        <v>913569</v>
      </c>
    </row>
    <row r="159" spans="1:19" s="70" customFormat="1" ht="12.75" x14ac:dyDescent="0.2">
      <c r="A159" s="114">
        <v>2</v>
      </c>
      <c r="B159" s="114" t="s">
        <v>263</v>
      </c>
      <c r="C159" s="115">
        <v>0</v>
      </c>
      <c r="D159" s="115">
        <v>0</v>
      </c>
      <c r="E159" s="115">
        <v>0</v>
      </c>
      <c r="F159" s="115">
        <v>0</v>
      </c>
      <c r="G159" s="115">
        <v>0</v>
      </c>
      <c r="H159" s="115">
        <v>0</v>
      </c>
      <c r="I159" s="115">
        <v>0</v>
      </c>
      <c r="J159" s="115">
        <v>0</v>
      </c>
      <c r="K159" s="115">
        <v>0</v>
      </c>
      <c r="L159" s="115">
        <v>0</v>
      </c>
      <c r="M159" s="115">
        <f t="shared" si="15"/>
        <v>0</v>
      </c>
      <c r="N159" s="115">
        <v>0</v>
      </c>
      <c r="O159" s="115">
        <v>0</v>
      </c>
      <c r="P159" s="115">
        <v>0</v>
      </c>
      <c r="Q159" s="115">
        <v>0</v>
      </c>
      <c r="R159" s="115">
        <f t="shared" si="16"/>
        <v>0</v>
      </c>
      <c r="S159" s="115">
        <f t="shared" si="17"/>
        <v>0</v>
      </c>
    </row>
    <row r="160" spans="1:19" s="70" customFormat="1" ht="12.75" x14ac:dyDescent="0.2">
      <c r="A160" s="117">
        <v>3</v>
      </c>
      <c r="B160" s="117" t="s">
        <v>97</v>
      </c>
      <c r="C160" s="122">
        <v>0</v>
      </c>
      <c r="D160" s="118">
        <v>0</v>
      </c>
      <c r="E160" s="118">
        <v>0</v>
      </c>
      <c r="F160" s="118">
        <v>0</v>
      </c>
      <c r="G160" s="118">
        <v>22213682</v>
      </c>
      <c r="H160" s="118">
        <v>0</v>
      </c>
      <c r="I160" s="118">
        <v>0</v>
      </c>
      <c r="J160" s="118">
        <v>0</v>
      </c>
      <c r="K160" s="118">
        <v>0</v>
      </c>
      <c r="L160" s="118">
        <v>454341</v>
      </c>
      <c r="M160" s="118">
        <f t="shared" si="15"/>
        <v>22668023</v>
      </c>
      <c r="N160" s="118">
        <v>19677889</v>
      </c>
      <c r="O160" s="118">
        <v>1162642</v>
      </c>
      <c r="P160" s="118">
        <v>193841</v>
      </c>
      <c r="Q160" s="118">
        <v>0</v>
      </c>
      <c r="R160" s="118">
        <f t="shared" si="16"/>
        <v>21034372</v>
      </c>
      <c r="S160" s="118">
        <f t="shared" si="17"/>
        <v>1633651</v>
      </c>
    </row>
    <row r="161" spans="1:19" s="70" customFormat="1" ht="12.75" x14ac:dyDescent="0.2">
      <c r="A161" s="114">
        <v>4</v>
      </c>
      <c r="B161" s="114" t="s">
        <v>264</v>
      </c>
      <c r="C161" s="115">
        <v>0</v>
      </c>
      <c r="D161" s="115">
        <v>0</v>
      </c>
      <c r="E161" s="115">
        <v>0</v>
      </c>
      <c r="F161" s="115">
        <v>0</v>
      </c>
      <c r="G161" s="115">
        <v>4554000</v>
      </c>
      <c r="H161" s="115">
        <v>0</v>
      </c>
      <c r="I161" s="115">
        <v>0</v>
      </c>
      <c r="J161" s="115">
        <v>0</v>
      </c>
      <c r="K161" s="115">
        <v>1229765</v>
      </c>
      <c r="L161" s="115">
        <v>179948</v>
      </c>
      <c r="M161" s="115">
        <f t="shared" si="15"/>
        <v>5963713</v>
      </c>
      <c r="N161" s="115">
        <v>3736162</v>
      </c>
      <c r="O161" s="115">
        <v>1049693</v>
      </c>
      <c r="P161" s="115">
        <v>0</v>
      </c>
      <c r="Q161" s="115">
        <v>0</v>
      </c>
      <c r="R161" s="115">
        <f t="shared" si="16"/>
        <v>4785855</v>
      </c>
      <c r="S161" s="115">
        <f t="shared" si="17"/>
        <v>1177858</v>
      </c>
    </row>
    <row r="162" spans="1:19" s="70" customFormat="1" ht="12.75" x14ac:dyDescent="0.2">
      <c r="A162" s="117">
        <v>5</v>
      </c>
      <c r="B162" s="117" t="s">
        <v>265</v>
      </c>
      <c r="C162" s="118">
        <v>0</v>
      </c>
      <c r="D162" s="118">
        <v>0</v>
      </c>
      <c r="E162" s="118">
        <v>0</v>
      </c>
      <c r="F162" s="118">
        <v>0</v>
      </c>
      <c r="G162" s="118">
        <v>0</v>
      </c>
      <c r="H162" s="118">
        <v>0</v>
      </c>
      <c r="I162" s="118">
        <v>0</v>
      </c>
      <c r="J162" s="118">
        <v>0</v>
      </c>
      <c r="K162" s="118">
        <v>0</v>
      </c>
      <c r="L162" s="118">
        <v>0</v>
      </c>
      <c r="M162" s="118">
        <f t="shared" si="15"/>
        <v>0</v>
      </c>
      <c r="N162" s="118">
        <v>0</v>
      </c>
      <c r="O162" s="118">
        <v>0</v>
      </c>
      <c r="P162" s="118">
        <v>0</v>
      </c>
      <c r="Q162" s="118">
        <v>0</v>
      </c>
      <c r="R162" s="118">
        <f t="shared" si="16"/>
        <v>0</v>
      </c>
      <c r="S162" s="118">
        <f t="shared" si="17"/>
        <v>0</v>
      </c>
    </row>
    <row r="163" spans="1:19" s="70" customFormat="1" ht="12.75" x14ac:dyDescent="0.2">
      <c r="A163" s="114">
        <v>6</v>
      </c>
      <c r="B163" s="114" t="s">
        <v>266</v>
      </c>
      <c r="C163" s="115">
        <v>0</v>
      </c>
      <c r="D163" s="115">
        <v>0</v>
      </c>
      <c r="E163" s="115">
        <v>60000</v>
      </c>
      <c r="F163" s="115">
        <v>0</v>
      </c>
      <c r="G163" s="115">
        <v>19141915</v>
      </c>
      <c r="H163" s="115">
        <v>0</v>
      </c>
      <c r="I163" s="115">
        <v>0</v>
      </c>
      <c r="J163" s="115">
        <v>3078073</v>
      </c>
      <c r="K163" s="115">
        <v>2173943</v>
      </c>
      <c r="L163" s="115">
        <v>293473</v>
      </c>
      <c r="M163" s="115">
        <f t="shared" si="15"/>
        <v>24687404</v>
      </c>
      <c r="N163" s="115">
        <v>20230405</v>
      </c>
      <c r="O163" s="115">
        <v>3550649</v>
      </c>
      <c r="P163" s="115">
        <v>80799</v>
      </c>
      <c r="Q163" s="115">
        <v>4008445</v>
      </c>
      <c r="R163" s="115">
        <f t="shared" si="16"/>
        <v>27870298</v>
      </c>
      <c r="S163" s="115">
        <f t="shared" si="17"/>
        <v>-3182894</v>
      </c>
    </row>
    <row r="164" spans="1:19" s="70" customFormat="1" ht="12.75" x14ac:dyDescent="0.2">
      <c r="A164" s="117">
        <v>7</v>
      </c>
      <c r="B164" s="117" t="s">
        <v>267</v>
      </c>
      <c r="C164" s="118">
        <v>0</v>
      </c>
      <c r="D164" s="118">
        <v>0</v>
      </c>
      <c r="E164" s="118">
        <v>0</v>
      </c>
      <c r="F164" s="118">
        <v>0</v>
      </c>
      <c r="G164" s="118">
        <v>1343771</v>
      </c>
      <c r="H164" s="118">
        <v>26225</v>
      </c>
      <c r="I164" s="118">
        <v>0</v>
      </c>
      <c r="J164" s="118">
        <v>126521</v>
      </c>
      <c r="K164" s="118">
        <v>209723</v>
      </c>
      <c r="L164" s="118">
        <v>293</v>
      </c>
      <c r="M164" s="118">
        <f t="shared" si="15"/>
        <v>1706533</v>
      </c>
      <c r="N164" s="118">
        <v>1632266</v>
      </c>
      <c r="O164" s="118">
        <v>363321</v>
      </c>
      <c r="P164" s="118">
        <v>90979</v>
      </c>
      <c r="Q164" s="118">
        <v>0</v>
      </c>
      <c r="R164" s="118">
        <f t="shared" si="16"/>
        <v>2086566</v>
      </c>
      <c r="S164" s="118">
        <f t="shared" si="17"/>
        <v>-380033</v>
      </c>
    </row>
    <row r="165" spans="1:19" s="70" customFormat="1" ht="12.75" x14ac:dyDescent="0.2">
      <c r="A165" s="114">
        <v>8</v>
      </c>
      <c r="B165" s="114" t="s">
        <v>268</v>
      </c>
      <c r="C165" s="115">
        <v>0</v>
      </c>
      <c r="D165" s="115">
        <v>0</v>
      </c>
      <c r="E165" s="115">
        <v>295797</v>
      </c>
      <c r="F165" s="115">
        <v>609457</v>
      </c>
      <c r="G165" s="115">
        <v>3109144</v>
      </c>
      <c r="H165" s="115">
        <v>-941883</v>
      </c>
      <c r="I165" s="115">
        <v>0</v>
      </c>
      <c r="J165" s="115">
        <v>0</v>
      </c>
      <c r="K165" s="115">
        <v>0</v>
      </c>
      <c r="L165" s="115">
        <v>0</v>
      </c>
      <c r="M165" s="115">
        <f t="shared" si="15"/>
        <v>2167261</v>
      </c>
      <c r="N165" s="115">
        <v>1078379</v>
      </c>
      <c r="O165" s="115">
        <v>238185</v>
      </c>
      <c r="P165" s="115">
        <v>30396</v>
      </c>
      <c r="Q165" s="115">
        <v>0</v>
      </c>
      <c r="R165" s="115">
        <f t="shared" si="16"/>
        <v>1346960</v>
      </c>
      <c r="S165" s="115">
        <f t="shared" si="17"/>
        <v>820301</v>
      </c>
    </row>
    <row r="166" spans="1:19" s="70" customFormat="1" ht="12.75" x14ac:dyDescent="0.2">
      <c r="A166" s="117">
        <v>9</v>
      </c>
      <c r="B166" s="117" t="s">
        <v>269</v>
      </c>
      <c r="C166" s="118">
        <v>0</v>
      </c>
      <c r="D166" s="118">
        <v>0</v>
      </c>
      <c r="E166" s="118">
        <v>0</v>
      </c>
      <c r="F166" s="118">
        <v>0</v>
      </c>
      <c r="G166" s="118">
        <v>4559335</v>
      </c>
      <c r="H166" s="118">
        <v>84630</v>
      </c>
      <c r="I166" s="118">
        <v>673086</v>
      </c>
      <c r="J166" s="118">
        <v>0</v>
      </c>
      <c r="K166" s="118">
        <v>0</v>
      </c>
      <c r="L166" s="118">
        <v>146583</v>
      </c>
      <c r="M166" s="118">
        <f t="shared" si="15"/>
        <v>5463634</v>
      </c>
      <c r="N166" s="118">
        <v>3376033</v>
      </c>
      <c r="O166" s="118">
        <v>879002</v>
      </c>
      <c r="P166" s="118">
        <v>506527</v>
      </c>
      <c r="Q166" s="118">
        <v>0</v>
      </c>
      <c r="R166" s="118">
        <f t="shared" si="16"/>
        <v>4761562</v>
      </c>
      <c r="S166" s="118">
        <f t="shared" si="17"/>
        <v>702072</v>
      </c>
    </row>
    <row r="167" spans="1:19" s="70" customFormat="1" ht="12.75" x14ac:dyDescent="0.2">
      <c r="A167" s="114">
        <v>10</v>
      </c>
      <c r="B167" s="114" t="s">
        <v>270</v>
      </c>
      <c r="C167" s="115">
        <v>0</v>
      </c>
      <c r="D167" s="115">
        <v>0</v>
      </c>
      <c r="E167" s="115">
        <v>83611</v>
      </c>
      <c r="F167" s="115">
        <v>0</v>
      </c>
      <c r="G167" s="115">
        <v>11893441</v>
      </c>
      <c r="H167" s="115">
        <v>0</v>
      </c>
      <c r="I167" s="115">
        <v>0</v>
      </c>
      <c r="J167" s="115">
        <v>0</v>
      </c>
      <c r="K167" s="115">
        <v>0</v>
      </c>
      <c r="L167" s="115">
        <v>0</v>
      </c>
      <c r="M167" s="115">
        <f t="shared" si="15"/>
        <v>11893441</v>
      </c>
      <c r="N167" s="115">
        <v>7997085</v>
      </c>
      <c r="O167" s="115">
        <v>2319731</v>
      </c>
      <c r="P167" s="115">
        <v>26599</v>
      </c>
      <c r="Q167" s="115">
        <v>0</v>
      </c>
      <c r="R167" s="115">
        <f t="shared" si="16"/>
        <v>10343415</v>
      </c>
      <c r="S167" s="115">
        <f t="shared" si="17"/>
        <v>1550026</v>
      </c>
    </row>
    <row r="168" spans="1:19" s="70" customFormat="1" ht="12.75" x14ac:dyDescent="0.2">
      <c r="A168" s="117">
        <v>11</v>
      </c>
      <c r="B168" s="117" t="s">
        <v>271</v>
      </c>
      <c r="C168" s="118">
        <v>0</v>
      </c>
      <c r="D168" s="118">
        <v>0</v>
      </c>
      <c r="E168" s="118">
        <v>0</v>
      </c>
      <c r="F168" s="118">
        <v>0</v>
      </c>
      <c r="G168" s="118">
        <v>0</v>
      </c>
      <c r="H168" s="118">
        <v>0</v>
      </c>
      <c r="I168" s="118">
        <v>0</v>
      </c>
      <c r="J168" s="118">
        <v>0</v>
      </c>
      <c r="K168" s="118">
        <v>0</v>
      </c>
      <c r="L168" s="118">
        <v>0</v>
      </c>
      <c r="M168" s="118">
        <f t="shared" si="15"/>
        <v>0</v>
      </c>
      <c r="N168" s="118">
        <v>0</v>
      </c>
      <c r="O168" s="118">
        <v>0</v>
      </c>
      <c r="P168" s="118">
        <v>0</v>
      </c>
      <c r="Q168" s="118">
        <v>0</v>
      </c>
      <c r="R168" s="118">
        <f t="shared" si="16"/>
        <v>0</v>
      </c>
      <c r="S168" s="118">
        <f t="shared" si="17"/>
        <v>0</v>
      </c>
    </row>
    <row r="169" spans="1:19" s="70" customFormat="1" ht="12.75" x14ac:dyDescent="0.2">
      <c r="A169" s="114">
        <v>12</v>
      </c>
      <c r="B169" s="114" t="s">
        <v>272</v>
      </c>
      <c r="C169" s="115">
        <v>0</v>
      </c>
      <c r="D169" s="115">
        <v>0</v>
      </c>
      <c r="E169" s="115">
        <v>0</v>
      </c>
      <c r="F169" s="115">
        <v>0</v>
      </c>
      <c r="G169" s="115">
        <v>3852114</v>
      </c>
      <c r="H169" s="115">
        <v>-19113</v>
      </c>
      <c r="I169" s="115">
        <v>0</v>
      </c>
      <c r="J169" s="115">
        <v>0</v>
      </c>
      <c r="K169" s="115">
        <v>0</v>
      </c>
      <c r="L169" s="115">
        <v>862075</v>
      </c>
      <c r="M169" s="115">
        <f t="shared" si="15"/>
        <v>4695076</v>
      </c>
      <c r="N169" s="115">
        <v>2659899</v>
      </c>
      <c r="O169" s="115">
        <v>985433</v>
      </c>
      <c r="P169" s="115">
        <v>160786</v>
      </c>
      <c r="Q169" s="115">
        <v>0</v>
      </c>
      <c r="R169" s="115">
        <f t="shared" si="16"/>
        <v>3806118</v>
      </c>
      <c r="S169" s="115">
        <f t="shared" si="17"/>
        <v>888958</v>
      </c>
    </row>
    <row r="170" spans="1:19" s="70" customFormat="1" ht="12.75" x14ac:dyDescent="0.2">
      <c r="A170" s="117">
        <v>13</v>
      </c>
      <c r="B170" s="117" t="s">
        <v>111</v>
      </c>
      <c r="C170" s="118">
        <v>0</v>
      </c>
      <c r="D170" s="118">
        <v>0</v>
      </c>
      <c r="E170" s="118">
        <v>0</v>
      </c>
      <c r="F170" s="118">
        <v>0</v>
      </c>
      <c r="G170" s="118">
        <v>24261134</v>
      </c>
      <c r="H170" s="118">
        <v>0</v>
      </c>
      <c r="I170" s="118">
        <v>0</v>
      </c>
      <c r="J170" s="118">
        <v>0</v>
      </c>
      <c r="K170" s="118">
        <v>1097326</v>
      </c>
      <c r="L170" s="118">
        <v>1404148</v>
      </c>
      <c r="M170" s="118">
        <f t="shared" si="15"/>
        <v>26762608</v>
      </c>
      <c r="N170" s="118">
        <v>22205778</v>
      </c>
      <c r="O170" s="118">
        <v>3498592</v>
      </c>
      <c r="P170" s="118">
        <v>567601</v>
      </c>
      <c r="Q170" s="118">
        <v>695543</v>
      </c>
      <c r="R170" s="118">
        <f t="shared" si="16"/>
        <v>26967514</v>
      </c>
      <c r="S170" s="118">
        <f t="shared" si="17"/>
        <v>-204906</v>
      </c>
    </row>
    <row r="171" spans="1:19" s="70" customFormat="1" ht="12.75" x14ac:dyDescent="0.2">
      <c r="A171" s="114">
        <v>14</v>
      </c>
      <c r="B171" s="114" t="s">
        <v>273</v>
      </c>
      <c r="C171" s="115">
        <v>0</v>
      </c>
      <c r="D171" s="115">
        <v>0</v>
      </c>
      <c r="E171" s="115">
        <v>0</v>
      </c>
      <c r="F171" s="115">
        <v>0</v>
      </c>
      <c r="G171" s="115">
        <v>0</v>
      </c>
      <c r="H171" s="115">
        <v>0</v>
      </c>
      <c r="I171" s="115">
        <v>0</v>
      </c>
      <c r="J171" s="115">
        <v>0</v>
      </c>
      <c r="K171" s="115">
        <v>0</v>
      </c>
      <c r="L171" s="115">
        <v>0</v>
      </c>
      <c r="M171" s="115">
        <f t="shared" si="15"/>
        <v>0</v>
      </c>
      <c r="N171" s="115">
        <v>0</v>
      </c>
      <c r="O171" s="115">
        <v>0</v>
      </c>
      <c r="P171" s="115">
        <v>0</v>
      </c>
      <c r="Q171" s="115">
        <v>0</v>
      </c>
      <c r="R171" s="115">
        <f t="shared" si="16"/>
        <v>0</v>
      </c>
      <c r="S171" s="115">
        <f t="shared" si="17"/>
        <v>0</v>
      </c>
    </row>
    <row r="172" spans="1:19" s="70" customFormat="1" ht="12.75" x14ac:dyDescent="0.2">
      <c r="A172" s="117">
        <v>15</v>
      </c>
      <c r="B172" s="117" t="s">
        <v>274</v>
      </c>
      <c r="C172" s="118">
        <v>0</v>
      </c>
      <c r="D172" s="118">
        <v>0</v>
      </c>
      <c r="E172" s="118">
        <v>0</v>
      </c>
      <c r="F172" s="118">
        <v>0</v>
      </c>
      <c r="G172" s="118">
        <v>4279001</v>
      </c>
      <c r="H172" s="118">
        <v>-250000</v>
      </c>
      <c r="I172" s="118">
        <v>175650</v>
      </c>
      <c r="J172" s="118">
        <v>220360</v>
      </c>
      <c r="K172" s="118">
        <v>2242445</v>
      </c>
      <c r="L172" s="118">
        <v>114582</v>
      </c>
      <c r="M172" s="118">
        <f t="shared" si="15"/>
        <v>6782038</v>
      </c>
      <c r="N172" s="118">
        <v>3275077</v>
      </c>
      <c r="O172" s="118">
        <v>713652</v>
      </c>
      <c r="P172" s="118">
        <v>87196</v>
      </c>
      <c r="Q172" s="118">
        <v>0</v>
      </c>
      <c r="R172" s="118">
        <f t="shared" si="16"/>
        <v>4075925</v>
      </c>
      <c r="S172" s="118">
        <f t="shared" si="17"/>
        <v>2706113</v>
      </c>
    </row>
    <row r="173" spans="1:19" s="70" customFormat="1" ht="12.75" x14ac:dyDescent="0.2">
      <c r="A173" s="114">
        <v>16</v>
      </c>
      <c r="B173" s="114" t="s">
        <v>275</v>
      </c>
      <c r="C173" s="115">
        <v>0</v>
      </c>
      <c r="D173" s="115">
        <v>0</v>
      </c>
      <c r="E173" s="115">
        <v>0</v>
      </c>
      <c r="F173" s="115">
        <v>0</v>
      </c>
      <c r="G173" s="115">
        <v>33000080</v>
      </c>
      <c r="H173" s="115">
        <v>-3035000</v>
      </c>
      <c r="I173" s="115">
        <v>0</v>
      </c>
      <c r="J173" s="115">
        <v>0</v>
      </c>
      <c r="K173" s="115">
        <v>3694127</v>
      </c>
      <c r="L173" s="115">
        <v>835386</v>
      </c>
      <c r="M173" s="115">
        <f t="shared" si="15"/>
        <v>34494593</v>
      </c>
      <c r="N173" s="115">
        <v>22198223</v>
      </c>
      <c r="O173" s="115">
        <v>4203652</v>
      </c>
      <c r="P173" s="115">
        <v>154491</v>
      </c>
      <c r="Q173" s="115">
        <v>0</v>
      </c>
      <c r="R173" s="115">
        <f t="shared" si="16"/>
        <v>26556366</v>
      </c>
      <c r="S173" s="115">
        <f t="shared" si="17"/>
        <v>7938227</v>
      </c>
    </row>
    <row r="174" spans="1:19" s="70" customFormat="1" ht="12.75" x14ac:dyDescent="0.2">
      <c r="A174" s="117">
        <v>17</v>
      </c>
      <c r="B174" s="117" t="s">
        <v>276</v>
      </c>
      <c r="C174" s="118">
        <v>0</v>
      </c>
      <c r="D174" s="118">
        <v>0</v>
      </c>
      <c r="E174" s="118">
        <v>0</v>
      </c>
      <c r="F174" s="118">
        <v>0</v>
      </c>
      <c r="G174" s="118">
        <v>8223965</v>
      </c>
      <c r="H174" s="118">
        <v>0</v>
      </c>
      <c r="I174" s="118">
        <v>0</v>
      </c>
      <c r="J174" s="118">
        <v>0</v>
      </c>
      <c r="K174" s="118">
        <v>0</v>
      </c>
      <c r="L174" s="118">
        <v>567810</v>
      </c>
      <c r="M174" s="118">
        <f t="shared" si="15"/>
        <v>8791775</v>
      </c>
      <c r="N174" s="118">
        <v>6637788</v>
      </c>
      <c r="O174" s="118">
        <v>1161697</v>
      </c>
      <c r="P174" s="118">
        <v>351611</v>
      </c>
      <c r="Q174" s="118">
        <v>0</v>
      </c>
      <c r="R174" s="118">
        <f t="shared" si="16"/>
        <v>8151096</v>
      </c>
      <c r="S174" s="118">
        <f t="shared" si="17"/>
        <v>640679</v>
      </c>
    </row>
    <row r="175" spans="1:19" s="70" customFormat="1" ht="12.75" x14ac:dyDescent="0.2">
      <c r="A175" s="114">
        <v>18</v>
      </c>
      <c r="B175" s="114" t="s">
        <v>277</v>
      </c>
      <c r="C175" s="115">
        <v>0</v>
      </c>
      <c r="D175" s="115">
        <v>0</v>
      </c>
      <c r="E175" s="115">
        <v>0</v>
      </c>
      <c r="F175" s="115">
        <v>0</v>
      </c>
      <c r="G175" s="115">
        <v>27319139</v>
      </c>
      <c r="H175" s="115">
        <v>-1893000</v>
      </c>
      <c r="I175" s="115">
        <v>0</v>
      </c>
      <c r="J175" s="115">
        <v>0</v>
      </c>
      <c r="K175" s="115">
        <v>0</v>
      </c>
      <c r="L175" s="115">
        <v>4997200</v>
      </c>
      <c r="M175" s="115">
        <f t="shared" si="15"/>
        <v>30423339</v>
      </c>
      <c r="N175" s="115">
        <v>18029947</v>
      </c>
      <c r="O175" s="115">
        <v>6895240</v>
      </c>
      <c r="P175" s="115">
        <v>1690875</v>
      </c>
      <c r="Q175" s="115">
        <v>0</v>
      </c>
      <c r="R175" s="115">
        <f t="shared" si="16"/>
        <v>26616062</v>
      </c>
      <c r="S175" s="115">
        <f t="shared" si="17"/>
        <v>3807277</v>
      </c>
    </row>
    <row r="176" spans="1:19" s="70" customFormat="1" ht="12.75" x14ac:dyDescent="0.2">
      <c r="A176" s="117">
        <v>19</v>
      </c>
      <c r="B176" s="117" t="s">
        <v>278</v>
      </c>
      <c r="C176" s="118">
        <v>0</v>
      </c>
      <c r="D176" s="118">
        <v>0</v>
      </c>
      <c r="E176" s="118">
        <v>50450</v>
      </c>
      <c r="F176" s="118">
        <v>0</v>
      </c>
      <c r="G176" s="118">
        <v>3173002</v>
      </c>
      <c r="H176" s="118">
        <v>1751538</v>
      </c>
      <c r="I176" s="118">
        <v>0</v>
      </c>
      <c r="J176" s="118">
        <v>0</v>
      </c>
      <c r="K176" s="118">
        <v>0</v>
      </c>
      <c r="L176" s="118">
        <v>0</v>
      </c>
      <c r="M176" s="118">
        <f t="shared" si="15"/>
        <v>4924540</v>
      </c>
      <c r="N176" s="118">
        <v>2334890</v>
      </c>
      <c r="O176" s="118">
        <v>816410</v>
      </c>
      <c r="P176" s="118">
        <v>221427</v>
      </c>
      <c r="Q176" s="118">
        <v>0</v>
      </c>
      <c r="R176" s="118">
        <f t="shared" si="16"/>
        <v>3372727</v>
      </c>
      <c r="S176" s="118">
        <f t="shared" si="17"/>
        <v>1551813</v>
      </c>
    </row>
    <row r="177" spans="1:19" s="70" customFormat="1" ht="12.75" x14ac:dyDescent="0.2">
      <c r="A177" s="114">
        <v>20</v>
      </c>
      <c r="B177" s="114" t="s">
        <v>279</v>
      </c>
      <c r="C177" s="115">
        <v>0</v>
      </c>
      <c r="D177" s="115">
        <v>0</v>
      </c>
      <c r="E177" s="115">
        <v>0</v>
      </c>
      <c r="F177" s="115">
        <v>0</v>
      </c>
      <c r="G177" s="115">
        <v>5167920</v>
      </c>
      <c r="H177" s="115">
        <v>0</v>
      </c>
      <c r="I177" s="115">
        <v>0</v>
      </c>
      <c r="J177" s="115">
        <v>0</v>
      </c>
      <c r="K177" s="115">
        <v>0</v>
      </c>
      <c r="L177" s="115">
        <v>0</v>
      </c>
      <c r="M177" s="115">
        <f t="shared" si="15"/>
        <v>5167920</v>
      </c>
      <c r="N177" s="115">
        <v>1382972</v>
      </c>
      <c r="O177" s="115">
        <v>875069</v>
      </c>
      <c r="P177" s="115">
        <v>190201</v>
      </c>
      <c r="Q177" s="115">
        <v>0</v>
      </c>
      <c r="R177" s="115">
        <f t="shared" si="16"/>
        <v>2448242</v>
      </c>
      <c r="S177" s="115">
        <f t="shared" si="17"/>
        <v>2719678</v>
      </c>
    </row>
    <row r="178" spans="1:19" s="70" customFormat="1" ht="12.75" x14ac:dyDescent="0.2">
      <c r="A178" s="117">
        <v>21</v>
      </c>
      <c r="B178" s="117" t="s">
        <v>179</v>
      </c>
      <c r="C178" s="118">
        <v>0</v>
      </c>
      <c r="D178" s="118">
        <v>0</v>
      </c>
      <c r="E178" s="118">
        <v>0</v>
      </c>
      <c r="F178" s="118">
        <v>0</v>
      </c>
      <c r="G178" s="118">
        <v>3315258</v>
      </c>
      <c r="H178" s="118">
        <v>650000</v>
      </c>
      <c r="I178" s="118">
        <v>0</v>
      </c>
      <c r="J178" s="118">
        <v>0</v>
      </c>
      <c r="K178" s="118">
        <v>0</v>
      </c>
      <c r="L178" s="118">
        <v>18180</v>
      </c>
      <c r="M178" s="118">
        <f t="shared" si="15"/>
        <v>3983438</v>
      </c>
      <c r="N178" s="118">
        <v>2530934</v>
      </c>
      <c r="O178" s="118">
        <v>924176</v>
      </c>
      <c r="P178" s="118">
        <v>41904</v>
      </c>
      <c r="Q178" s="118">
        <v>0</v>
      </c>
      <c r="R178" s="118">
        <f t="shared" si="16"/>
        <v>3497014</v>
      </c>
      <c r="S178" s="118">
        <f t="shared" si="17"/>
        <v>486424</v>
      </c>
    </row>
    <row r="179" spans="1:19" s="70" customFormat="1" ht="12.75" x14ac:dyDescent="0.2">
      <c r="A179" s="114">
        <v>22</v>
      </c>
      <c r="B179" s="114" t="s">
        <v>195</v>
      </c>
      <c r="C179" s="115">
        <v>0</v>
      </c>
      <c r="D179" s="115">
        <v>0</v>
      </c>
      <c r="E179" s="115">
        <v>16500</v>
      </c>
      <c r="F179" s="115">
        <v>0</v>
      </c>
      <c r="G179" s="115">
        <v>6144425</v>
      </c>
      <c r="H179" s="115">
        <v>84733</v>
      </c>
      <c r="I179" s="115">
        <v>0</v>
      </c>
      <c r="J179" s="115">
        <v>16317</v>
      </c>
      <c r="K179" s="115">
        <v>604188</v>
      </c>
      <c r="L179" s="115">
        <v>310783</v>
      </c>
      <c r="M179" s="115">
        <f t="shared" si="15"/>
        <v>7160446</v>
      </c>
      <c r="N179" s="115">
        <v>5199327</v>
      </c>
      <c r="O179" s="115">
        <v>580930</v>
      </c>
      <c r="P179" s="115">
        <v>88725</v>
      </c>
      <c r="Q179" s="115">
        <v>0</v>
      </c>
      <c r="R179" s="115">
        <f t="shared" si="16"/>
        <v>5868982</v>
      </c>
      <c r="S179" s="115">
        <f t="shared" si="17"/>
        <v>1291464</v>
      </c>
    </row>
    <row r="180" spans="1:19" s="70" customFormat="1" ht="12.75" x14ac:dyDescent="0.2">
      <c r="A180" s="117">
        <v>23</v>
      </c>
      <c r="B180" s="134" t="s">
        <v>280</v>
      </c>
      <c r="C180" s="118">
        <v>0</v>
      </c>
      <c r="D180" s="118">
        <v>0</v>
      </c>
      <c r="E180" s="118">
        <v>0</v>
      </c>
      <c r="F180" s="118">
        <v>0</v>
      </c>
      <c r="G180" s="118">
        <v>5709474</v>
      </c>
      <c r="H180" s="118">
        <v>0</v>
      </c>
      <c r="I180" s="118">
        <v>0</v>
      </c>
      <c r="J180" s="118">
        <v>0</v>
      </c>
      <c r="K180" s="118">
        <v>0</v>
      </c>
      <c r="L180" s="118">
        <v>1903513</v>
      </c>
      <c r="M180" s="118">
        <f t="shared" si="15"/>
        <v>7612987</v>
      </c>
      <c r="N180" s="118">
        <v>5765959</v>
      </c>
      <c r="O180" s="118">
        <v>1399423</v>
      </c>
      <c r="P180" s="118">
        <v>1260028</v>
      </c>
      <c r="Q180" s="118">
        <v>10696</v>
      </c>
      <c r="R180" s="118">
        <f t="shared" si="16"/>
        <v>8436106</v>
      </c>
      <c r="S180" s="118">
        <f t="shared" si="17"/>
        <v>-823119</v>
      </c>
    </row>
    <row r="181" spans="1:19" s="70" customFormat="1" ht="12.75" x14ac:dyDescent="0.2">
      <c r="A181" s="114">
        <v>24</v>
      </c>
      <c r="B181" s="114" t="s">
        <v>281</v>
      </c>
      <c r="C181" s="115">
        <v>0</v>
      </c>
      <c r="D181" s="115">
        <v>0</v>
      </c>
      <c r="E181" s="115">
        <v>0</v>
      </c>
      <c r="F181" s="115">
        <v>0</v>
      </c>
      <c r="G181" s="115">
        <v>0</v>
      </c>
      <c r="H181" s="115">
        <v>0</v>
      </c>
      <c r="I181" s="115">
        <v>0</v>
      </c>
      <c r="J181" s="115">
        <v>0</v>
      </c>
      <c r="K181" s="115">
        <v>0</v>
      </c>
      <c r="L181" s="115">
        <v>0</v>
      </c>
      <c r="M181" s="115">
        <f t="shared" si="15"/>
        <v>0</v>
      </c>
      <c r="N181" s="115">
        <v>0</v>
      </c>
      <c r="O181" s="115">
        <v>0</v>
      </c>
      <c r="P181" s="115">
        <v>0</v>
      </c>
      <c r="Q181" s="115">
        <v>0</v>
      </c>
      <c r="R181" s="115">
        <f t="shared" si="16"/>
        <v>0</v>
      </c>
      <c r="S181" s="115">
        <f t="shared" si="17"/>
        <v>0</v>
      </c>
    </row>
    <row r="182" spans="1:19" s="70" customFormat="1" ht="12.75" x14ac:dyDescent="0.2">
      <c r="A182" s="117">
        <v>25</v>
      </c>
      <c r="B182" s="117" t="s">
        <v>282</v>
      </c>
      <c r="C182" s="118">
        <v>0</v>
      </c>
      <c r="D182" s="118">
        <v>0</v>
      </c>
      <c r="E182" s="118">
        <v>0</v>
      </c>
      <c r="F182" s="118">
        <v>0</v>
      </c>
      <c r="G182" s="118">
        <v>2947111</v>
      </c>
      <c r="H182" s="118">
        <v>202870</v>
      </c>
      <c r="I182" s="118">
        <v>0</v>
      </c>
      <c r="J182" s="118">
        <v>0</v>
      </c>
      <c r="K182" s="118">
        <v>0</v>
      </c>
      <c r="L182" s="118">
        <v>4449</v>
      </c>
      <c r="M182" s="118">
        <f t="shared" si="15"/>
        <v>3154430</v>
      </c>
      <c r="N182" s="118">
        <v>2155876</v>
      </c>
      <c r="O182" s="118">
        <v>849804</v>
      </c>
      <c r="P182" s="118">
        <v>115967</v>
      </c>
      <c r="Q182" s="118">
        <v>0</v>
      </c>
      <c r="R182" s="118">
        <f t="shared" si="16"/>
        <v>3121647</v>
      </c>
      <c r="S182" s="118">
        <f t="shared" si="17"/>
        <v>32783</v>
      </c>
    </row>
    <row r="183" spans="1:19" s="70" customFormat="1" ht="12.75" x14ac:dyDescent="0.2">
      <c r="A183" s="114">
        <v>26</v>
      </c>
      <c r="B183" s="114" t="s">
        <v>283</v>
      </c>
      <c r="C183" s="115">
        <v>0</v>
      </c>
      <c r="D183" s="115">
        <v>0</v>
      </c>
      <c r="E183" s="115">
        <v>0</v>
      </c>
      <c r="F183" s="115">
        <v>0</v>
      </c>
      <c r="G183" s="115">
        <v>3293537</v>
      </c>
      <c r="H183" s="115">
        <v>0</v>
      </c>
      <c r="I183" s="115">
        <v>0</v>
      </c>
      <c r="J183" s="115">
        <v>0</v>
      </c>
      <c r="K183" s="115">
        <v>472751</v>
      </c>
      <c r="L183" s="115">
        <v>16813</v>
      </c>
      <c r="M183" s="115">
        <f t="shared" si="15"/>
        <v>3783101</v>
      </c>
      <c r="N183" s="115">
        <v>2550302</v>
      </c>
      <c r="O183" s="115">
        <v>810813</v>
      </c>
      <c r="P183" s="115">
        <v>35607</v>
      </c>
      <c r="Q183" s="115">
        <v>0</v>
      </c>
      <c r="R183" s="115">
        <f t="shared" si="16"/>
        <v>3396722</v>
      </c>
      <c r="S183" s="115">
        <f t="shared" si="17"/>
        <v>386379</v>
      </c>
    </row>
    <row r="184" spans="1:19" s="70" customFormat="1" ht="12.75" x14ac:dyDescent="0.2">
      <c r="A184" s="117">
        <v>27</v>
      </c>
      <c r="B184" s="117" t="s">
        <v>284</v>
      </c>
      <c r="C184" s="118">
        <v>0</v>
      </c>
      <c r="D184" s="118">
        <v>0</v>
      </c>
      <c r="E184" s="118">
        <v>0</v>
      </c>
      <c r="F184" s="118">
        <v>0</v>
      </c>
      <c r="G184" s="118">
        <v>0</v>
      </c>
      <c r="H184" s="118">
        <v>0</v>
      </c>
      <c r="I184" s="118">
        <v>0</v>
      </c>
      <c r="J184" s="118">
        <v>0</v>
      </c>
      <c r="K184" s="118">
        <v>0</v>
      </c>
      <c r="L184" s="118">
        <v>0</v>
      </c>
      <c r="M184" s="118">
        <f t="shared" si="15"/>
        <v>0</v>
      </c>
      <c r="N184" s="118">
        <v>0</v>
      </c>
      <c r="O184" s="118">
        <v>0</v>
      </c>
      <c r="P184" s="118">
        <v>0</v>
      </c>
      <c r="Q184" s="118">
        <v>0</v>
      </c>
      <c r="R184" s="118">
        <f t="shared" si="16"/>
        <v>0</v>
      </c>
      <c r="S184" s="118">
        <f t="shared" si="17"/>
        <v>0</v>
      </c>
    </row>
    <row r="185" spans="1:19" s="70" customFormat="1" ht="12.75" x14ac:dyDescent="0.2">
      <c r="A185" s="114">
        <v>28</v>
      </c>
      <c r="B185" s="114" t="s">
        <v>285</v>
      </c>
      <c r="C185" s="115">
        <v>0</v>
      </c>
      <c r="D185" s="115">
        <v>0</v>
      </c>
      <c r="E185" s="115">
        <v>25000</v>
      </c>
      <c r="F185" s="115">
        <v>0</v>
      </c>
      <c r="G185" s="115">
        <v>4010845</v>
      </c>
      <c r="H185" s="115">
        <v>-145810</v>
      </c>
      <c r="I185" s="115">
        <v>0</v>
      </c>
      <c r="J185" s="115">
        <v>0</v>
      </c>
      <c r="K185" s="115">
        <v>1071327</v>
      </c>
      <c r="L185" s="115">
        <v>147277</v>
      </c>
      <c r="M185" s="115">
        <f t="shared" si="15"/>
        <v>5083639</v>
      </c>
      <c r="N185" s="115">
        <v>2945557</v>
      </c>
      <c r="O185" s="115">
        <v>841850</v>
      </c>
      <c r="P185" s="115">
        <v>120963</v>
      </c>
      <c r="Q185" s="115">
        <v>1177496</v>
      </c>
      <c r="R185" s="115">
        <f t="shared" si="16"/>
        <v>5085866</v>
      </c>
      <c r="S185" s="115">
        <f t="shared" si="17"/>
        <v>-2227</v>
      </c>
    </row>
    <row r="186" spans="1:19" s="70" customFormat="1" ht="12.75" x14ac:dyDescent="0.2">
      <c r="A186" s="117">
        <v>29</v>
      </c>
      <c r="B186" s="117" t="s">
        <v>286</v>
      </c>
      <c r="C186" s="118">
        <v>0</v>
      </c>
      <c r="D186" s="118">
        <v>0</v>
      </c>
      <c r="E186" s="118">
        <v>0</v>
      </c>
      <c r="F186" s="118">
        <v>0</v>
      </c>
      <c r="G186" s="118">
        <v>5004936</v>
      </c>
      <c r="H186" s="118">
        <v>0</v>
      </c>
      <c r="I186" s="118">
        <v>0</v>
      </c>
      <c r="J186" s="118">
        <v>0</v>
      </c>
      <c r="K186" s="118">
        <v>0</v>
      </c>
      <c r="L186" s="118">
        <v>311434</v>
      </c>
      <c r="M186" s="118">
        <f t="shared" si="15"/>
        <v>5316370</v>
      </c>
      <c r="N186" s="118">
        <v>3599809</v>
      </c>
      <c r="O186" s="118">
        <v>1394531</v>
      </c>
      <c r="P186" s="118">
        <v>313742</v>
      </c>
      <c r="Q186" s="118">
        <v>0</v>
      </c>
      <c r="R186" s="118">
        <f t="shared" si="16"/>
        <v>5308082</v>
      </c>
      <c r="S186" s="118">
        <f t="shared" si="17"/>
        <v>8288</v>
      </c>
    </row>
    <row r="187" spans="1:19" s="70" customFormat="1" ht="12.75" x14ac:dyDescent="0.2">
      <c r="A187" s="114">
        <v>30</v>
      </c>
      <c r="B187" s="114" t="s">
        <v>223</v>
      </c>
      <c r="C187" s="115">
        <v>0</v>
      </c>
      <c r="D187" s="115">
        <v>0</v>
      </c>
      <c r="E187" s="115">
        <v>0</v>
      </c>
      <c r="F187" s="115">
        <v>0</v>
      </c>
      <c r="G187" s="115">
        <v>3488612</v>
      </c>
      <c r="H187" s="115">
        <v>0</v>
      </c>
      <c r="I187" s="115">
        <v>0</v>
      </c>
      <c r="J187" s="115">
        <v>0</v>
      </c>
      <c r="K187" s="115">
        <v>0</v>
      </c>
      <c r="L187" s="115">
        <v>84537</v>
      </c>
      <c r="M187" s="115">
        <f t="shared" si="15"/>
        <v>3573149</v>
      </c>
      <c r="N187" s="115">
        <v>2697590</v>
      </c>
      <c r="O187" s="115">
        <v>413358</v>
      </c>
      <c r="P187" s="115">
        <v>72670</v>
      </c>
      <c r="Q187" s="115">
        <v>0</v>
      </c>
      <c r="R187" s="115">
        <f t="shared" ref="R187:R194" si="18">SUM(N187:Q187)</f>
        <v>3183618</v>
      </c>
      <c r="S187" s="115">
        <f t="shared" si="17"/>
        <v>389531</v>
      </c>
    </row>
    <row r="188" spans="1:19" s="70" customFormat="1" ht="12.75" x14ac:dyDescent="0.2">
      <c r="A188" s="117">
        <v>31</v>
      </c>
      <c r="B188" s="117" t="s">
        <v>287</v>
      </c>
      <c r="C188" s="118">
        <v>0</v>
      </c>
      <c r="D188" s="118">
        <v>0</v>
      </c>
      <c r="E188" s="118">
        <v>0</v>
      </c>
      <c r="F188" s="118">
        <v>0</v>
      </c>
      <c r="G188" s="118">
        <v>10403369</v>
      </c>
      <c r="H188" s="118">
        <v>0</v>
      </c>
      <c r="I188" s="118">
        <v>0</v>
      </c>
      <c r="J188" s="118">
        <v>0</v>
      </c>
      <c r="K188" s="118">
        <v>0</v>
      </c>
      <c r="L188" s="118">
        <v>393051</v>
      </c>
      <c r="M188" s="118">
        <f t="shared" si="15"/>
        <v>10796420</v>
      </c>
      <c r="N188" s="118">
        <v>7616986</v>
      </c>
      <c r="O188" s="118">
        <v>885767</v>
      </c>
      <c r="P188" s="118">
        <v>123955</v>
      </c>
      <c r="Q188" s="118">
        <v>0</v>
      </c>
      <c r="R188" s="118">
        <f t="shared" si="18"/>
        <v>8626708</v>
      </c>
      <c r="S188" s="118">
        <f t="shared" si="17"/>
        <v>2169712</v>
      </c>
    </row>
    <row r="189" spans="1:19" s="70" customFormat="1" ht="12.75" x14ac:dyDescent="0.2">
      <c r="A189" s="114">
        <v>32</v>
      </c>
      <c r="B189" s="114" t="s">
        <v>288</v>
      </c>
      <c r="C189" s="115">
        <v>0</v>
      </c>
      <c r="D189" s="115">
        <v>0</v>
      </c>
      <c r="E189" s="115">
        <v>0</v>
      </c>
      <c r="F189" s="115">
        <v>0</v>
      </c>
      <c r="G189" s="115">
        <v>0</v>
      </c>
      <c r="H189" s="115">
        <v>0</v>
      </c>
      <c r="I189" s="115">
        <v>0</v>
      </c>
      <c r="J189" s="115">
        <v>0</v>
      </c>
      <c r="K189" s="115">
        <v>0</v>
      </c>
      <c r="L189" s="115">
        <v>0</v>
      </c>
      <c r="M189" s="115">
        <f t="shared" si="15"/>
        <v>0</v>
      </c>
      <c r="N189" s="115">
        <v>0</v>
      </c>
      <c r="O189" s="115">
        <v>0</v>
      </c>
      <c r="P189" s="115">
        <v>0</v>
      </c>
      <c r="Q189" s="115">
        <v>0</v>
      </c>
      <c r="R189" s="115">
        <f t="shared" si="18"/>
        <v>0</v>
      </c>
      <c r="S189" s="115">
        <f t="shared" si="17"/>
        <v>0</v>
      </c>
    </row>
    <row r="190" spans="1:19" s="70" customFormat="1" ht="12.75" x14ac:dyDescent="0.2">
      <c r="A190" s="117">
        <v>33</v>
      </c>
      <c r="B190" s="117" t="s">
        <v>289</v>
      </c>
      <c r="C190" s="118">
        <v>0</v>
      </c>
      <c r="D190" s="118">
        <v>0</v>
      </c>
      <c r="E190" s="118">
        <v>0</v>
      </c>
      <c r="F190" s="118">
        <v>0</v>
      </c>
      <c r="G190" s="118">
        <v>6190477</v>
      </c>
      <c r="H190" s="118">
        <v>0</v>
      </c>
      <c r="I190" s="118">
        <v>0</v>
      </c>
      <c r="J190" s="118">
        <v>0</v>
      </c>
      <c r="K190" s="118">
        <v>0</v>
      </c>
      <c r="L190" s="118">
        <v>607459</v>
      </c>
      <c r="M190" s="118">
        <f t="shared" si="15"/>
        <v>6797936</v>
      </c>
      <c r="N190" s="118">
        <v>5472073</v>
      </c>
      <c r="O190" s="118">
        <v>1315913</v>
      </c>
      <c r="P190" s="118">
        <v>365928</v>
      </c>
      <c r="Q190" s="118">
        <v>119842</v>
      </c>
      <c r="R190" s="118">
        <f t="shared" si="18"/>
        <v>7273756</v>
      </c>
      <c r="S190" s="118">
        <f t="shared" si="17"/>
        <v>-475820</v>
      </c>
    </row>
    <row r="191" spans="1:19" s="70" customFormat="1" ht="12.75" x14ac:dyDescent="0.2">
      <c r="A191" s="114">
        <v>34</v>
      </c>
      <c r="B191" s="114" t="s">
        <v>290</v>
      </c>
      <c r="C191" s="115">
        <v>0</v>
      </c>
      <c r="D191" s="115">
        <v>0</v>
      </c>
      <c r="E191" s="115">
        <v>30000</v>
      </c>
      <c r="F191" s="115">
        <v>0</v>
      </c>
      <c r="G191" s="115">
        <v>1843292</v>
      </c>
      <c r="H191" s="115">
        <v>-227861</v>
      </c>
      <c r="I191" s="115">
        <v>0</v>
      </c>
      <c r="J191" s="115">
        <v>0</v>
      </c>
      <c r="K191" s="115">
        <v>0</v>
      </c>
      <c r="L191" s="115">
        <v>14011</v>
      </c>
      <c r="M191" s="115">
        <f t="shared" si="15"/>
        <v>1629442</v>
      </c>
      <c r="N191" s="115">
        <v>1288273</v>
      </c>
      <c r="O191" s="115">
        <v>90953</v>
      </c>
      <c r="P191" s="115">
        <v>5143</v>
      </c>
      <c r="Q191" s="115">
        <v>0</v>
      </c>
      <c r="R191" s="115">
        <f t="shared" si="18"/>
        <v>1384369</v>
      </c>
      <c r="S191" s="115">
        <f t="shared" si="17"/>
        <v>245073</v>
      </c>
    </row>
    <row r="192" spans="1:19" s="70" customFormat="1" ht="12.75" x14ac:dyDescent="0.2">
      <c r="A192" s="117">
        <v>35</v>
      </c>
      <c r="B192" s="117" t="s">
        <v>231</v>
      </c>
      <c r="C192" s="118">
        <v>0</v>
      </c>
      <c r="D192" s="118">
        <v>0</v>
      </c>
      <c r="E192" s="118">
        <v>3000</v>
      </c>
      <c r="F192" s="118">
        <v>0</v>
      </c>
      <c r="G192" s="118">
        <v>3427793</v>
      </c>
      <c r="H192" s="118">
        <v>0</v>
      </c>
      <c r="I192" s="118">
        <v>0</v>
      </c>
      <c r="J192" s="118">
        <v>0</v>
      </c>
      <c r="K192" s="118">
        <v>0</v>
      </c>
      <c r="L192" s="118">
        <v>28851</v>
      </c>
      <c r="M192" s="118">
        <f t="shared" si="15"/>
        <v>3456644</v>
      </c>
      <c r="N192" s="118">
        <v>2635334</v>
      </c>
      <c r="O192" s="118">
        <v>603500</v>
      </c>
      <c r="P192" s="118">
        <v>33743</v>
      </c>
      <c r="Q192" s="118">
        <v>0</v>
      </c>
      <c r="R192" s="118">
        <f>SUM(N192:Q192)</f>
        <v>3272577</v>
      </c>
      <c r="S192" s="118">
        <f t="shared" si="17"/>
        <v>184067</v>
      </c>
    </row>
    <row r="193" spans="1:25" s="70" customFormat="1" ht="12.75" x14ac:dyDescent="0.2">
      <c r="A193" s="114">
        <v>36</v>
      </c>
      <c r="B193" s="114" t="s">
        <v>291</v>
      </c>
      <c r="C193" s="115">
        <v>0</v>
      </c>
      <c r="D193" s="115">
        <v>0</v>
      </c>
      <c r="E193" s="115">
        <v>0</v>
      </c>
      <c r="F193" s="115">
        <v>0</v>
      </c>
      <c r="G193" s="115">
        <v>4367781</v>
      </c>
      <c r="H193" s="115">
        <v>0</v>
      </c>
      <c r="I193" s="115">
        <v>0</v>
      </c>
      <c r="J193" s="115">
        <v>0</v>
      </c>
      <c r="K193" s="115">
        <v>0</v>
      </c>
      <c r="L193" s="115">
        <v>270309</v>
      </c>
      <c r="M193" s="115">
        <f t="shared" si="15"/>
        <v>4638090</v>
      </c>
      <c r="N193" s="115">
        <v>2814000</v>
      </c>
      <c r="O193" s="115">
        <v>1045877</v>
      </c>
      <c r="P193" s="115">
        <v>207091</v>
      </c>
      <c r="Q193" s="115">
        <v>0</v>
      </c>
      <c r="R193" s="115">
        <f>SUM(N193:Q193)</f>
        <v>4066968</v>
      </c>
      <c r="S193" s="115">
        <f t="shared" si="17"/>
        <v>571122</v>
      </c>
    </row>
    <row r="194" spans="1:25" s="70" customFormat="1" ht="12.75" x14ac:dyDescent="0.2">
      <c r="A194" s="117">
        <v>37</v>
      </c>
      <c r="B194" s="117" t="s">
        <v>292</v>
      </c>
      <c r="C194" s="122">
        <v>0</v>
      </c>
      <c r="D194" s="122">
        <v>0</v>
      </c>
      <c r="E194" s="122">
        <v>440964</v>
      </c>
      <c r="F194" s="122">
        <v>0</v>
      </c>
      <c r="G194" s="122">
        <v>6682842</v>
      </c>
      <c r="H194" s="122">
        <v>0</v>
      </c>
      <c r="I194" s="122">
        <v>0</v>
      </c>
      <c r="J194" s="122">
        <v>0</v>
      </c>
      <c r="K194" s="122">
        <v>0</v>
      </c>
      <c r="L194" s="122">
        <v>50149</v>
      </c>
      <c r="M194" s="122">
        <f t="shared" si="15"/>
        <v>6732991</v>
      </c>
      <c r="N194" s="122">
        <v>4956649</v>
      </c>
      <c r="O194" s="122">
        <v>1357818</v>
      </c>
      <c r="P194" s="122">
        <v>224801</v>
      </c>
      <c r="Q194" s="122">
        <v>0</v>
      </c>
      <c r="R194" s="122">
        <f t="shared" si="18"/>
        <v>6539268</v>
      </c>
      <c r="S194" s="122">
        <f t="shared" si="17"/>
        <v>193723</v>
      </c>
    </row>
    <row r="195" spans="1:25" s="70" customFormat="1" ht="13.5" thickBot="1" x14ac:dyDescent="0.25">
      <c r="A195" s="125">
        <f>A194</f>
        <v>37</v>
      </c>
      <c r="B195" s="135" t="s">
        <v>255</v>
      </c>
      <c r="C195" s="127">
        <f t="shared" ref="C195:S195" si="19">SUM(C158:C194)</f>
        <v>0</v>
      </c>
      <c r="D195" s="127">
        <f t="shared" si="19"/>
        <v>0</v>
      </c>
      <c r="E195" s="127">
        <f t="shared" si="19"/>
        <v>1005322</v>
      </c>
      <c r="F195" s="127">
        <f t="shared" si="19"/>
        <v>609457</v>
      </c>
      <c r="G195" s="127">
        <f t="shared" si="19"/>
        <v>246699112</v>
      </c>
      <c r="H195" s="127">
        <f t="shared" si="19"/>
        <v>-3712671</v>
      </c>
      <c r="I195" s="127">
        <f t="shared" si="19"/>
        <v>848736</v>
      </c>
      <c r="J195" s="127">
        <f t="shared" si="19"/>
        <v>3441271</v>
      </c>
      <c r="K195" s="127">
        <f t="shared" si="19"/>
        <v>12795595</v>
      </c>
      <c r="L195" s="127">
        <f t="shared" si="19"/>
        <v>14197366</v>
      </c>
      <c r="M195" s="127">
        <f t="shared" si="19"/>
        <v>274269409</v>
      </c>
      <c r="N195" s="127">
        <f t="shared" si="19"/>
        <v>191254864</v>
      </c>
      <c r="O195" s="127">
        <f t="shared" si="19"/>
        <v>41695333</v>
      </c>
      <c r="P195" s="127">
        <f t="shared" si="19"/>
        <v>7367401</v>
      </c>
      <c r="Q195" s="127">
        <f t="shared" si="19"/>
        <v>6012022</v>
      </c>
      <c r="R195" s="127">
        <f t="shared" si="19"/>
        <v>246329620</v>
      </c>
      <c r="S195" s="127">
        <f t="shared" si="19"/>
        <v>27939789</v>
      </c>
    </row>
    <row r="196" spans="1:25" s="70" customFormat="1" ht="12.75" x14ac:dyDescent="0.2"/>
    <row r="197" spans="1:25" s="83" customFormat="1" ht="13.5" thickBot="1" x14ac:dyDescent="0.25">
      <c r="A197" s="208">
        <f>(A45+A149+A195)</f>
        <v>170</v>
      </c>
      <c r="B197" s="209" t="s">
        <v>293</v>
      </c>
      <c r="C197" s="259">
        <f t="shared" ref="C197:S197" si="20">(C45+C149+C195)</f>
        <v>11213741</v>
      </c>
      <c r="D197" s="259">
        <f t="shared" si="20"/>
        <v>250742</v>
      </c>
      <c r="E197" s="259">
        <f t="shared" si="20"/>
        <v>241745597</v>
      </c>
      <c r="F197" s="259">
        <f t="shared" si="20"/>
        <v>11792485</v>
      </c>
      <c r="G197" s="259">
        <f t="shared" si="20"/>
        <v>3050323400</v>
      </c>
      <c r="H197" s="259">
        <f t="shared" si="20"/>
        <v>134022775</v>
      </c>
      <c r="I197" s="259">
        <f t="shared" si="20"/>
        <v>6280128</v>
      </c>
      <c r="J197" s="259">
        <f t="shared" si="20"/>
        <v>97798402</v>
      </c>
      <c r="K197" s="259">
        <f t="shared" si="20"/>
        <v>62235928</v>
      </c>
      <c r="L197" s="259">
        <f t="shared" si="20"/>
        <v>209783193</v>
      </c>
      <c r="M197" s="259">
        <f t="shared" si="20"/>
        <v>3560443826</v>
      </c>
      <c r="N197" s="259">
        <f t="shared" si="20"/>
        <v>2355145234</v>
      </c>
      <c r="O197" s="259">
        <f t="shared" si="20"/>
        <v>615939269</v>
      </c>
      <c r="P197" s="259">
        <f t="shared" si="20"/>
        <v>189376026</v>
      </c>
      <c r="Q197" s="259">
        <f t="shared" si="20"/>
        <v>29075732</v>
      </c>
      <c r="R197" s="259">
        <f t="shared" si="20"/>
        <v>3189536261</v>
      </c>
      <c r="S197" s="259">
        <f t="shared" si="20"/>
        <v>370907565</v>
      </c>
    </row>
    <row r="198" spans="1:25" s="70" customFormat="1" ht="13.5" thickTop="1" x14ac:dyDescent="0.2">
      <c r="A198" s="68"/>
      <c r="B198" s="68"/>
      <c r="C198" s="68"/>
      <c r="D198" s="68"/>
      <c r="E198" s="68"/>
      <c r="F198" s="68"/>
      <c r="G198" s="68"/>
      <c r="H198" s="68"/>
      <c r="I198" s="68"/>
      <c r="J198" s="68"/>
      <c r="K198" s="68"/>
      <c r="L198" s="68"/>
      <c r="M198" s="68"/>
      <c r="N198" s="68"/>
      <c r="O198" s="68"/>
      <c r="P198" s="68"/>
      <c r="Q198" s="68"/>
      <c r="R198" s="68"/>
      <c r="S198" s="68"/>
    </row>
    <row r="199" spans="1:25" s="70" customFormat="1" ht="13.5" thickBot="1" x14ac:dyDescent="0.25">
      <c r="A199" s="68"/>
      <c r="B199" s="68"/>
      <c r="C199" s="68"/>
      <c r="D199" s="68"/>
      <c r="E199" s="68"/>
      <c r="F199" s="68"/>
      <c r="G199" s="68"/>
      <c r="H199" s="68"/>
      <c r="I199" s="68"/>
      <c r="J199" s="68"/>
      <c r="K199" s="68"/>
      <c r="L199" s="68"/>
      <c r="M199" s="68"/>
      <c r="N199" s="68"/>
      <c r="O199" s="68"/>
      <c r="P199" s="68"/>
      <c r="Q199" s="68"/>
      <c r="R199" s="68"/>
      <c r="S199" s="68"/>
    </row>
    <row r="200" spans="1:25" s="70" customFormat="1" ht="12.75" x14ac:dyDescent="0.2">
      <c r="A200" s="223" t="s">
        <v>501</v>
      </c>
      <c r="B200" s="335"/>
      <c r="C200" s="335"/>
      <c r="D200" s="335"/>
      <c r="E200" s="335"/>
      <c r="F200" s="335"/>
      <c r="G200" s="335"/>
      <c r="H200" s="335"/>
      <c r="I200" s="335"/>
      <c r="J200" s="335"/>
      <c r="K200" s="335"/>
      <c r="L200" s="335"/>
      <c r="M200" s="335"/>
      <c r="N200" s="336"/>
      <c r="U200" s="168"/>
      <c r="Y200" s="168"/>
    </row>
    <row r="201" spans="1:25" s="70" customFormat="1" ht="29.25" customHeight="1" thickBot="1" x14ac:dyDescent="0.25">
      <c r="A201" s="410" t="s">
        <v>502</v>
      </c>
      <c r="B201" s="411"/>
      <c r="C201" s="411"/>
      <c r="D201" s="411"/>
      <c r="E201" s="411"/>
      <c r="F201" s="411"/>
      <c r="G201" s="411"/>
      <c r="H201" s="411"/>
      <c r="I201" s="411"/>
      <c r="J201" s="411"/>
      <c r="K201" s="411"/>
      <c r="L201" s="411"/>
      <c r="M201" s="411"/>
      <c r="N201" s="412"/>
      <c r="U201" s="168"/>
      <c r="Y201" s="168"/>
    </row>
    <row r="202" spans="1:25" s="70" customFormat="1" ht="12.75" x14ac:dyDescent="0.2">
      <c r="A202" s="68"/>
      <c r="B202" s="68"/>
      <c r="C202" s="68"/>
      <c r="D202" s="68"/>
      <c r="E202" s="68"/>
      <c r="F202" s="68"/>
      <c r="G202" s="68"/>
      <c r="H202" s="68"/>
      <c r="I202" s="68"/>
      <c r="J202" s="68"/>
      <c r="K202" s="68"/>
      <c r="L202" s="68"/>
      <c r="M202" s="68"/>
      <c r="N202" s="68"/>
      <c r="O202" s="68"/>
      <c r="P202" s="68"/>
      <c r="Q202" s="68"/>
      <c r="R202" s="68"/>
      <c r="S202" s="68"/>
    </row>
    <row r="203" spans="1:25" s="70" customFormat="1" ht="12.75" x14ac:dyDescent="0.2">
      <c r="A203" s="68"/>
      <c r="B203" s="68"/>
      <c r="C203" s="68"/>
      <c r="D203" s="68"/>
      <c r="E203" s="68"/>
      <c r="F203" s="68"/>
      <c r="G203" s="68"/>
      <c r="H203" s="68"/>
      <c r="I203" s="68"/>
      <c r="J203" s="68"/>
      <c r="K203" s="68"/>
      <c r="L203" s="68"/>
      <c r="M203" s="68"/>
      <c r="N203" s="68"/>
      <c r="O203" s="68"/>
      <c r="P203" s="68"/>
      <c r="Q203" s="68"/>
      <c r="R203" s="68"/>
      <c r="S203" s="68"/>
    </row>
    <row r="204" spans="1:25" s="70" customFormat="1" ht="12.75" x14ac:dyDescent="0.2">
      <c r="A204" s="68"/>
      <c r="B204" s="68"/>
      <c r="C204" s="68"/>
      <c r="D204" s="68"/>
      <c r="E204" s="68"/>
      <c r="F204" s="68"/>
      <c r="G204" s="68"/>
      <c r="H204" s="68"/>
      <c r="I204" s="68"/>
      <c r="J204" s="68"/>
      <c r="K204" s="68"/>
      <c r="L204" s="68"/>
      <c r="M204" s="68"/>
      <c r="N204" s="68"/>
      <c r="O204" s="68"/>
      <c r="P204" s="68"/>
      <c r="Q204" s="68"/>
      <c r="R204" s="68"/>
      <c r="S204" s="68"/>
    </row>
    <row r="205" spans="1:25" s="70" customFormat="1" ht="12.75" x14ac:dyDescent="0.2">
      <c r="A205" s="68"/>
      <c r="B205" s="68"/>
      <c r="C205" s="68"/>
      <c r="D205" s="68"/>
      <c r="E205" s="68"/>
      <c r="F205" s="68"/>
      <c r="G205" s="68"/>
      <c r="H205" s="68"/>
      <c r="I205" s="68"/>
      <c r="J205" s="68"/>
      <c r="K205" s="68"/>
      <c r="L205" s="68"/>
      <c r="M205" s="68"/>
      <c r="N205" s="68"/>
      <c r="O205" s="68"/>
      <c r="P205" s="68"/>
      <c r="Q205" s="68"/>
      <c r="R205" s="68"/>
      <c r="S205" s="68"/>
    </row>
    <row r="206" spans="1:25" s="70" customFormat="1" ht="12.75" x14ac:dyDescent="0.2">
      <c r="A206" s="68"/>
      <c r="B206" s="68"/>
      <c r="C206" s="68"/>
      <c r="D206" s="68"/>
      <c r="E206" s="68"/>
      <c r="F206" s="68"/>
      <c r="G206" s="68"/>
      <c r="H206" s="68"/>
      <c r="I206" s="68"/>
      <c r="J206" s="68"/>
      <c r="K206" s="68"/>
      <c r="L206" s="68"/>
      <c r="M206" s="68"/>
      <c r="N206" s="68"/>
      <c r="O206" s="68"/>
      <c r="P206" s="68"/>
      <c r="Q206" s="68"/>
      <c r="R206" s="68"/>
      <c r="S206" s="68"/>
    </row>
    <row r="207" spans="1:25" s="70" customFormat="1" ht="12.75" x14ac:dyDescent="0.2">
      <c r="A207" s="68"/>
      <c r="B207" s="68"/>
      <c r="C207" s="68"/>
      <c r="D207" s="68"/>
      <c r="E207" s="68"/>
      <c r="F207" s="68"/>
      <c r="G207" s="68"/>
      <c r="H207" s="68"/>
      <c r="I207" s="68"/>
      <c r="J207" s="68"/>
      <c r="K207" s="68"/>
      <c r="L207" s="68"/>
      <c r="M207" s="68"/>
      <c r="N207" s="68"/>
      <c r="O207" s="68"/>
      <c r="P207" s="68"/>
      <c r="Q207" s="68"/>
      <c r="R207" s="68"/>
      <c r="S207" s="68"/>
    </row>
    <row r="208" spans="1:25" s="70" customFormat="1" ht="12.75" x14ac:dyDescent="0.2">
      <c r="A208" s="68"/>
      <c r="B208" s="68"/>
      <c r="C208" s="68"/>
      <c r="D208" s="68"/>
      <c r="E208" s="68"/>
      <c r="F208" s="68"/>
      <c r="G208" s="68"/>
      <c r="H208" s="68"/>
      <c r="I208" s="68"/>
      <c r="J208" s="68"/>
      <c r="K208" s="68"/>
      <c r="L208" s="68"/>
      <c r="M208" s="68"/>
      <c r="N208" s="68"/>
      <c r="O208" s="68"/>
      <c r="P208" s="68"/>
      <c r="Q208" s="68"/>
      <c r="R208" s="68"/>
      <c r="S208" s="68"/>
    </row>
    <row r="209" spans="1:19" s="70" customFormat="1" ht="12.75" x14ac:dyDescent="0.2">
      <c r="A209" s="68"/>
      <c r="B209" s="68"/>
      <c r="C209" s="68"/>
      <c r="D209" s="68"/>
      <c r="E209" s="68"/>
      <c r="F209" s="68"/>
      <c r="G209" s="68"/>
      <c r="H209" s="68"/>
      <c r="I209" s="68"/>
      <c r="J209" s="68"/>
      <c r="K209" s="68"/>
      <c r="L209" s="68"/>
      <c r="M209" s="68"/>
      <c r="N209" s="68"/>
      <c r="O209" s="68"/>
      <c r="P209" s="68"/>
      <c r="Q209" s="68"/>
      <c r="R209" s="68"/>
      <c r="S209" s="68"/>
    </row>
    <row r="210" spans="1:19" s="70" customFormat="1" ht="12.75" x14ac:dyDescent="0.2">
      <c r="A210" s="68"/>
      <c r="B210" s="68"/>
      <c r="C210" s="68"/>
      <c r="D210" s="68"/>
      <c r="E210" s="68"/>
      <c r="F210" s="68"/>
      <c r="G210" s="68"/>
      <c r="H210" s="68"/>
      <c r="I210" s="68"/>
      <c r="J210" s="68"/>
      <c r="K210" s="68"/>
      <c r="L210" s="68"/>
      <c r="M210" s="68"/>
      <c r="N210" s="68"/>
      <c r="O210" s="68"/>
      <c r="P210" s="68"/>
      <c r="Q210" s="68"/>
      <c r="R210" s="68"/>
      <c r="S210" s="68"/>
    </row>
    <row r="211" spans="1:19" s="70" customFormat="1" ht="12.75" x14ac:dyDescent="0.2">
      <c r="A211" s="68"/>
      <c r="B211" s="68"/>
      <c r="C211" s="68"/>
      <c r="D211" s="68"/>
      <c r="E211" s="68"/>
      <c r="F211" s="68"/>
      <c r="G211" s="68"/>
      <c r="H211" s="68"/>
      <c r="I211" s="68"/>
      <c r="J211" s="68"/>
      <c r="K211" s="68"/>
      <c r="L211" s="68"/>
      <c r="M211" s="68"/>
      <c r="N211" s="68"/>
      <c r="O211" s="68"/>
      <c r="P211" s="68"/>
      <c r="Q211" s="68"/>
      <c r="R211" s="68"/>
      <c r="S211" s="68"/>
    </row>
    <row r="212" spans="1:19" s="70" customFormat="1" ht="12.75" x14ac:dyDescent="0.2">
      <c r="A212" s="87"/>
      <c r="B212" s="65"/>
      <c r="C212" s="65"/>
      <c r="D212" s="65"/>
      <c r="E212" s="65"/>
      <c r="F212" s="65"/>
      <c r="G212" s="65"/>
      <c r="H212" s="65"/>
      <c r="I212" s="65"/>
      <c r="J212" s="65"/>
      <c r="K212" s="65"/>
      <c r="L212" s="65"/>
      <c r="M212" s="65"/>
      <c r="N212" s="65"/>
      <c r="O212" s="65"/>
      <c r="P212" s="65"/>
      <c r="Q212" s="65"/>
      <c r="R212" s="65"/>
      <c r="S212" s="65"/>
    </row>
    <row r="213" spans="1:19" s="70" customFormat="1" ht="12.75" x14ac:dyDescent="0.2">
      <c r="A213" s="68"/>
      <c r="B213" s="68"/>
      <c r="C213" s="68"/>
      <c r="D213" s="68"/>
      <c r="E213" s="68"/>
      <c r="F213" s="68"/>
      <c r="G213" s="68"/>
      <c r="H213" s="68"/>
      <c r="I213" s="68"/>
      <c r="J213" s="68"/>
      <c r="K213" s="68"/>
      <c r="L213" s="68"/>
      <c r="M213" s="68"/>
      <c r="N213" s="68"/>
      <c r="O213" s="68"/>
      <c r="P213" s="68"/>
      <c r="Q213" s="68"/>
      <c r="R213" s="68"/>
      <c r="S213" s="68"/>
    </row>
    <row r="214" spans="1:19" s="70" customFormat="1" ht="12.75" x14ac:dyDescent="0.2">
      <c r="A214" s="68"/>
      <c r="B214" s="68"/>
      <c r="C214" s="68"/>
      <c r="D214" s="68"/>
      <c r="E214" s="68"/>
      <c r="F214" s="68"/>
      <c r="G214" s="68"/>
      <c r="H214" s="68"/>
      <c r="I214" s="68"/>
      <c r="J214" s="68"/>
      <c r="K214" s="68"/>
      <c r="L214" s="68"/>
      <c r="M214" s="68"/>
      <c r="N214" s="68"/>
      <c r="O214" s="68"/>
      <c r="P214" s="68"/>
      <c r="Q214" s="68"/>
      <c r="R214" s="68"/>
      <c r="S214" s="68"/>
    </row>
    <row r="215" spans="1:19" s="70" customFormat="1" ht="12.75" x14ac:dyDescent="0.2">
      <c r="A215" s="68"/>
      <c r="B215" s="68"/>
      <c r="C215" s="68"/>
      <c r="D215" s="68"/>
      <c r="E215" s="68"/>
      <c r="F215" s="68"/>
      <c r="G215" s="68"/>
      <c r="H215" s="68"/>
      <c r="I215" s="68"/>
      <c r="J215" s="68"/>
      <c r="K215" s="68"/>
      <c r="L215" s="68"/>
      <c r="M215" s="68"/>
      <c r="N215" s="68"/>
      <c r="O215" s="68"/>
      <c r="P215" s="68"/>
      <c r="Q215" s="68"/>
      <c r="R215" s="68"/>
      <c r="S215" s="68"/>
    </row>
    <row r="216" spans="1:19" s="70" customFormat="1" ht="12.75" x14ac:dyDescent="0.2">
      <c r="A216" s="68"/>
      <c r="B216" s="68"/>
      <c r="C216" s="68"/>
      <c r="D216" s="68"/>
      <c r="E216" s="68"/>
      <c r="F216" s="68"/>
      <c r="G216" s="68"/>
      <c r="H216" s="68"/>
      <c r="I216" s="68"/>
      <c r="J216" s="68"/>
      <c r="K216" s="68"/>
      <c r="L216" s="68"/>
      <c r="M216" s="68"/>
      <c r="N216" s="68"/>
      <c r="O216" s="68"/>
      <c r="P216" s="68"/>
      <c r="Q216" s="68"/>
      <c r="R216" s="68"/>
      <c r="S216" s="68"/>
    </row>
    <row r="217" spans="1:19" s="70" customFormat="1" ht="12.75" x14ac:dyDescent="0.2">
      <c r="A217" s="68"/>
      <c r="B217" s="68"/>
      <c r="C217" s="68"/>
      <c r="D217" s="68"/>
      <c r="E217" s="68"/>
      <c r="F217" s="68"/>
      <c r="G217" s="68"/>
      <c r="H217" s="68"/>
      <c r="I217" s="68"/>
      <c r="J217" s="68"/>
      <c r="K217" s="68"/>
      <c r="L217" s="68"/>
      <c r="M217" s="68"/>
      <c r="N217" s="68"/>
      <c r="O217" s="68"/>
      <c r="P217" s="68"/>
      <c r="Q217" s="68"/>
      <c r="R217" s="68"/>
      <c r="S217" s="68"/>
    </row>
    <row r="218" spans="1:19" s="70" customFormat="1" ht="12.75" x14ac:dyDescent="0.2">
      <c r="A218" s="68"/>
      <c r="B218" s="68"/>
      <c r="C218" s="68"/>
      <c r="D218" s="68"/>
      <c r="E218" s="68"/>
      <c r="F218" s="68"/>
      <c r="G218" s="68"/>
      <c r="H218" s="68"/>
      <c r="I218" s="68"/>
      <c r="J218" s="68"/>
      <c r="K218" s="68"/>
      <c r="L218" s="68"/>
      <c r="M218" s="68"/>
      <c r="N218" s="68"/>
      <c r="O218" s="68"/>
      <c r="P218" s="68"/>
      <c r="Q218" s="68"/>
      <c r="R218" s="68"/>
      <c r="S218" s="68"/>
    </row>
    <row r="219" spans="1:19" s="70" customFormat="1" ht="12.75" x14ac:dyDescent="0.2">
      <c r="A219" s="68"/>
      <c r="B219" s="68"/>
      <c r="C219" s="68"/>
      <c r="D219" s="68"/>
      <c r="E219" s="68"/>
      <c r="F219" s="68"/>
      <c r="G219" s="68"/>
      <c r="H219" s="68"/>
      <c r="I219" s="68"/>
      <c r="J219" s="68"/>
      <c r="K219" s="68"/>
      <c r="L219" s="68"/>
      <c r="M219" s="68"/>
      <c r="N219" s="68"/>
      <c r="O219" s="68"/>
      <c r="P219" s="68"/>
      <c r="Q219" s="68"/>
      <c r="R219" s="68"/>
      <c r="S219" s="68"/>
    </row>
    <row r="220" spans="1:19" s="70" customFormat="1" ht="12.75" x14ac:dyDescent="0.2">
      <c r="A220" s="68"/>
      <c r="B220" s="68"/>
      <c r="C220" s="68"/>
      <c r="D220" s="68"/>
      <c r="E220" s="68"/>
      <c r="F220" s="68"/>
      <c r="G220" s="68"/>
      <c r="H220" s="68"/>
      <c r="I220" s="68"/>
      <c r="J220" s="68"/>
      <c r="K220" s="68"/>
      <c r="L220" s="68"/>
      <c r="M220" s="68"/>
      <c r="N220" s="68"/>
      <c r="O220" s="68"/>
      <c r="P220" s="68"/>
      <c r="Q220" s="68"/>
      <c r="R220" s="68"/>
      <c r="S220" s="68"/>
    </row>
    <row r="221" spans="1:19" s="70" customFormat="1" ht="12.75" x14ac:dyDescent="0.2">
      <c r="A221" s="68"/>
      <c r="B221" s="68"/>
      <c r="C221" s="68"/>
      <c r="D221" s="68"/>
      <c r="E221" s="68"/>
      <c r="F221" s="68"/>
      <c r="G221" s="68"/>
      <c r="H221" s="68"/>
      <c r="I221" s="68"/>
      <c r="J221" s="68"/>
      <c r="K221" s="68"/>
      <c r="L221" s="68"/>
      <c r="M221" s="68"/>
      <c r="N221" s="68"/>
      <c r="O221" s="68"/>
      <c r="P221" s="68"/>
      <c r="Q221" s="68"/>
      <c r="R221" s="68"/>
      <c r="S221" s="68"/>
    </row>
    <row r="222" spans="1:19" s="70" customFormat="1" ht="12.75" x14ac:dyDescent="0.2">
      <c r="A222" s="68"/>
      <c r="B222" s="68"/>
      <c r="C222" s="68"/>
      <c r="D222" s="68"/>
      <c r="E222" s="68"/>
      <c r="F222" s="68"/>
      <c r="G222" s="68"/>
      <c r="H222" s="68"/>
      <c r="I222" s="68"/>
      <c r="J222" s="68"/>
      <c r="K222" s="68"/>
      <c r="L222" s="68"/>
      <c r="M222" s="68"/>
      <c r="N222" s="68"/>
      <c r="O222" s="68"/>
      <c r="P222" s="68"/>
      <c r="Q222" s="68"/>
      <c r="R222" s="68"/>
      <c r="S222" s="68"/>
    </row>
    <row r="223" spans="1:19" s="70" customFormat="1" ht="12.75" x14ac:dyDescent="0.2">
      <c r="A223" s="68"/>
      <c r="B223" s="68"/>
      <c r="C223" s="68"/>
      <c r="D223" s="68"/>
      <c r="E223" s="68"/>
      <c r="F223" s="68"/>
      <c r="G223" s="68"/>
      <c r="H223" s="68"/>
      <c r="I223" s="68"/>
      <c r="J223" s="68"/>
      <c r="K223" s="68"/>
      <c r="L223" s="68"/>
      <c r="M223" s="68"/>
      <c r="N223" s="68"/>
      <c r="O223" s="68"/>
      <c r="P223" s="68"/>
      <c r="Q223" s="68"/>
      <c r="R223" s="68"/>
      <c r="S223" s="68"/>
    </row>
    <row r="224" spans="1:19" s="70" customFormat="1" ht="12.75" x14ac:dyDescent="0.2">
      <c r="A224" s="68"/>
      <c r="B224" s="68"/>
      <c r="C224" s="68"/>
      <c r="D224" s="68"/>
      <c r="E224" s="68"/>
      <c r="F224" s="68"/>
      <c r="G224" s="68"/>
      <c r="H224" s="68"/>
      <c r="I224" s="68"/>
      <c r="J224" s="68"/>
      <c r="K224" s="68"/>
      <c r="L224" s="68"/>
      <c r="M224" s="68"/>
      <c r="N224" s="68"/>
      <c r="O224" s="68"/>
      <c r="P224" s="68"/>
      <c r="Q224" s="68"/>
      <c r="R224" s="68"/>
      <c r="S224" s="68"/>
    </row>
    <row r="225" spans="1:19" s="70" customFormat="1" ht="12.75" x14ac:dyDescent="0.2">
      <c r="A225" s="68"/>
      <c r="B225" s="68"/>
      <c r="C225" s="68"/>
      <c r="D225" s="68"/>
      <c r="E225" s="68"/>
      <c r="F225" s="68"/>
      <c r="G225" s="68"/>
      <c r="H225" s="68"/>
      <c r="I225" s="68"/>
      <c r="J225" s="68"/>
      <c r="K225" s="68"/>
      <c r="L225" s="68"/>
      <c r="M225" s="68"/>
      <c r="N225" s="68"/>
      <c r="O225" s="68"/>
      <c r="P225" s="68"/>
      <c r="Q225" s="68"/>
      <c r="R225" s="68"/>
      <c r="S225" s="68"/>
    </row>
    <row r="226" spans="1:19" s="70" customFormat="1" ht="12.75" x14ac:dyDescent="0.2">
      <c r="A226" s="68"/>
      <c r="B226" s="68"/>
      <c r="C226" s="68"/>
      <c r="D226" s="68"/>
      <c r="E226" s="68"/>
      <c r="F226" s="68"/>
      <c r="G226" s="68"/>
      <c r="H226" s="68"/>
      <c r="I226" s="68"/>
      <c r="J226" s="68"/>
      <c r="K226" s="68"/>
      <c r="L226" s="68"/>
      <c r="M226" s="68"/>
      <c r="N226" s="68"/>
      <c r="O226" s="68"/>
      <c r="P226" s="68"/>
      <c r="Q226" s="68"/>
      <c r="R226" s="68"/>
      <c r="S226" s="68"/>
    </row>
    <row r="227" spans="1:19" s="70" customFormat="1" ht="12.75" x14ac:dyDescent="0.2">
      <c r="A227" s="68"/>
      <c r="B227" s="68"/>
      <c r="C227" s="68"/>
      <c r="D227" s="68"/>
      <c r="E227" s="68"/>
      <c r="F227" s="68"/>
      <c r="G227" s="68"/>
      <c r="H227" s="68"/>
      <c r="I227" s="68"/>
      <c r="J227" s="68"/>
      <c r="K227" s="68"/>
      <c r="L227" s="68"/>
      <c r="M227" s="68"/>
      <c r="N227" s="68"/>
      <c r="O227" s="68"/>
      <c r="P227" s="68"/>
      <c r="Q227" s="68"/>
      <c r="R227" s="68"/>
      <c r="S227" s="68"/>
    </row>
    <row r="228" spans="1:19" s="70" customFormat="1" ht="12.75" x14ac:dyDescent="0.2">
      <c r="A228" s="68"/>
      <c r="B228" s="68"/>
      <c r="C228" s="68"/>
      <c r="D228" s="68"/>
      <c r="E228" s="68"/>
      <c r="F228" s="68"/>
      <c r="G228" s="68"/>
      <c r="H228" s="68"/>
      <c r="I228" s="68"/>
      <c r="J228" s="68"/>
      <c r="K228" s="68"/>
      <c r="L228" s="68"/>
      <c r="M228" s="68"/>
      <c r="N228" s="68"/>
      <c r="O228" s="68"/>
      <c r="P228" s="68"/>
      <c r="Q228" s="68"/>
      <c r="R228" s="68"/>
      <c r="S228" s="68"/>
    </row>
    <row r="229" spans="1:19" s="70" customFormat="1" ht="12.75" x14ac:dyDescent="0.2">
      <c r="A229" s="68"/>
      <c r="B229" s="68"/>
      <c r="C229" s="68"/>
      <c r="D229" s="68"/>
      <c r="E229" s="68"/>
      <c r="F229" s="68"/>
      <c r="G229" s="68"/>
      <c r="H229" s="68"/>
      <c r="I229" s="68"/>
      <c r="J229" s="68"/>
      <c r="K229" s="68"/>
      <c r="L229" s="68"/>
      <c r="M229" s="68"/>
      <c r="N229" s="68"/>
      <c r="O229" s="68"/>
      <c r="P229" s="68"/>
      <c r="Q229" s="68"/>
      <c r="R229" s="68"/>
      <c r="S229" s="68"/>
    </row>
    <row r="230" spans="1:19" s="70" customFormat="1" ht="12.75" x14ac:dyDescent="0.2">
      <c r="A230" s="68"/>
      <c r="B230" s="68"/>
      <c r="C230" s="68"/>
      <c r="D230" s="68"/>
      <c r="E230" s="68"/>
      <c r="F230" s="68"/>
      <c r="G230" s="68"/>
      <c r="H230" s="68"/>
      <c r="I230" s="68"/>
      <c r="J230" s="68"/>
      <c r="K230" s="68"/>
      <c r="L230" s="68"/>
      <c r="M230" s="68"/>
      <c r="N230" s="68"/>
      <c r="O230" s="68"/>
      <c r="P230" s="68"/>
      <c r="Q230" s="68"/>
      <c r="R230" s="68"/>
      <c r="S230" s="68"/>
    </row>
    <row r="233" spans="1:19" ht="11.1" customHeight="1" x14ac:dyDescent="0.2"/>
    <row r="234" spans="1:19" ht="3.6" customHeight="1" x14ac:dyDescent="0.2"/>
    <row r="235" spans="1:19" ht="6.4" customHeight="1" x14ac:dyDescent="0.2"/>
    <row r="236" spans="1:19" ht="6.4" customHeight="1" x14ac:dyDescent="0.2"/>
    <row r="237" spans="1:19" ht="6.4" customHeight="1" x14ac:dyDescent="0.2"/>
    <row r="238" spans="1:19" ht="6.4" customHeight="1" x14ac:dyDescent="0.2"/>
    <row r="239" spans="1:19" ht="6.4" customHeight="1" x14ac:dyDescent="0.2"/>
    <row r="242" spans="1:22" ht="9.4" hidden="1" customHeight="1" x14ac:dyDescent="0.2"/>
    <row r="243" spans="1:22" ht="9.4" hidden="1" customHeight="1" x14ac:dyDescent="0.2"/>
    <row r="245" spans="1:22" s="65" customFormat="1" ht="11.25" customHeight="1" x14ac:dyDescent="0.2">
      <c r="A245" s="68"/>
      <c r="B245" s="68"/>
      <c r="C245" s="68"/>
      <c r="D245" s="68"/>
      <c r="E245" s="68"/>
      <c r="F245" s="68"/>
      <c r="G245" s="68"/>
      <c r="H245" s="68"/>
      <c r="I245" s="68"/>
      <c r="J245" s="68"/>
      <c r="K245" s="68"/>
      <c r="L245" s="68"/>
      <c r="M245" s="68"/>
      <c r="N245" s="68"/>
      <c r="O245" s="68"/>
      <c r="P245" s="68"/>
      <c r="Q245" s="68"/>
      <c r="R245" s="68"/>
      <c r="S245" s="68"/>
      <c r="V245" s="86"/>
    </row>
  </sheetData>
  <mergeCells count="14">
    <mergeCell ref="A201:N201"/>
    <mergeCell ref="N4:R4"/>
    <mergeCell ref="N5:R5"/>
    <mergeCell ref="N52:R52"/>
    <mergeCell ref="N156:R156"/>
    <mergeCell ref="C156:D156"/>
    <mergeCell ref="E156:F156"/>
    <mergeCell ref="H156:K156"/>
    <mergeCell ref="C52:D52"/>
    <mergeCell ref="E52:F52"/>
    <mergeCell ref="H52:K52"/>
    <mergeCell ref="E5:F5"/>
    <mergeCell ref="H5:K5"/>
    <mergeCell ref="C5:D5"/>
  </mergeCells>
  <printOptions gridLinesSet="0"/>
  <pageMargins left="3.75" right="0.25" top="0.5" bottom="0.3" header="0.5" footer="0.5"/>
  <pageSetup paperSize="17" pageOrder="overThenDown" orientation="landscape" r:id="rId1"/>
  <headerFooter alignWithMargins="0"/>
  <ignoredErrors>
    <ignoredError sqref="M155 M158:M199 M51 M4:M45 M202:M1048576 M54:M149"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FC075-6142-4471-A103-3684485BB89E}">
  <dimension ref="A1"/>
  <sheetViews>
    <sheetView showGridLines="0" showRowColHeaders="0" zoomScale="110" zoomScaleNormal="110" workbookViewId="0">
      <selection activeCell="D3" sqref="D3"/>
    </sheetView>
  </sheetViews>
  <sheetFormatPr defaultRowHeight="12.75" x14ac:dyDescent="0.2"/>
  <sheetData/>
  <sheetProtection algorithmName="SHA-512" hashValue="51c9Xbm7qmyXgNYMNKlG7qHZPvZotlBb/zDzBLn+TJzi+UK7tkZbL4Z++uiDTC1CBTvXi7n1/AFMeAh79dhzLA==" saltValue="ney0SbN9uVSyfLbcOHpcwA==" spinCount="100000" sheet="1" objects="1" scenarios="1"/>
  <pageMargins left="0.7" right="0.7" top="0.75" bottom="0.75" header="0.3" footer="0.3"/>
  <pageSetup orientation="portrait" r:id="rId1"/>
  <drawing r:id="rId2"/>
  <legacyDrawing r:id="rId3"/>
  <oleObjects>
    <mc:AlternateContent xmlns:mc="http://schemas.openxmlformats.org/markup-compatibility/2006">
      <mc:Choice Requires="x14">
        <oleObject progId="Document" shapeId="22530" r:id="rId4">
          <objectPr defaultSize="0" r:id="rId5">
            <anchor moveWithCells="1">
              <from>
                <xdr:col>2</xdr:col>
                <xdr:colOff>19050</xdr:colOff>
                <xdr:row>9</xdr:row>
                <xdr:rowOff>0</xdr:rowOff>
              </from>
              <to>
                <xdr:col>13</xdr:col>
                <xdr:colOff>533400</xdr:colOff>
                <xdr:row>80</xdr:row>
                <xdr:rowOff>28575</xdr:rowOff>
              </to>
            </anchor>
          </objectPr>
        </oleObject>
      </mc:Choice>
      <mc:Fallback>
        <oleObject progId="Document" shapeId="22530"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548CB-E343-40B2-970D-904258FBC90B}">
  <sheetPr transitionEvaluation="1" codeName="Sheet4">
    <pageSetUpPr fitToPage="1"/>
  </sheetPr>
  <dimension ref="A1:BC270"/>
  <sheetViews>
    <sheetView showGridLines="0" zoomScaleNormal="100" workbookViewId="0">
      <pane xSplit="2" ySplit="6" topLeftCell="C150" activePane="bottomRight" state="frozen"/>
      <selection pane="topRight"/>
      <selection pane="bottomLeft"/>
      <selection pane="bottomRight" activeCell="C152" sqref="C152"/>
    </sheetView>
  </sheetViews>
  <sheetFormatPr defaultColWidth="12.7109375" defaultRowHeight="9.75" customHeight="1" x14ac:dyDescent="0.2"/>
  <cols>
    <col min="1" max="1" width="5.7109375" style="68" customWidth="1"/>
    <col min="2" max="2" width="13.28515625" style="68" customWidth="1"/>
    <col min="3" max="3" width="20.7109375" style="68" customWidth="1"/>
    <col min="4" max="4" width="13.85546875" style="68" customWidth="1"/>
    <col min="5" max="5" width="20.85546875" style="68" customWidth="1"/>
    <col min="6" max="6" width="14" style="68" customWidth="1"/>
    <col min="7" max="7" width="16.140625" style="68" customWidth="1"/>
    <col min="8" max="8" width="15.5703125" style="68" customWidth="1"/>
    <col min="9" max="9" width="15.140625" style="68" customWidth="1"/>
    <col min="10" max="10" width="18.140625" style="68" customWidth="1"/>
    <col min="11" max="11" width="17.140625" style="68" customWidth="1"/>
    <col min="12" max="12" width="15.7109375" style="68" customWidth="1"/>
    <col min="13" max="13" width="13" style="68" customWidth="1"/>
    <col min="14" max="14" width="15.5703125" style="68" customWidth="1"/>
    <col min="15" max="15" width="10.42578125" style="68" customWidth="1"/>
    <col min="16" max="16" width="11.5703125" style="68" hidden="1" customWidth="1"/>
    <col min="17" max="16384" width="12.7109375" style="68"/>
  </cols>
  <sheetData>
    <row r="1" spans="1:16" s="349" customFormat="1" ht="15.75" x14ac:dyDescent="0.2">
      <c r="A1" s="319" t="s">
        <v>0</v>
      </c>
      <c r="B1" s="319"/>
      <c r="C1" s="319"/>
      <c r="D1" s="319"/>
      <c r="E1" s="319"/>
      <c r="F1" s="319"/>
      <c r="G1" s="319"/>
      <c r="H1" s="319"/>
      <c r="I1" s="319"/>
      <c r="J1" s="319"/>
      <c r="K1" s="319"/>
      <c r="L1" s="319"/>
      <c r="M1" s="319"/>
      <c r="N1" s="319"/>
      <c r="O1" s="319"/>
      <c r="P1" s="319"/>
    </row>
    <row r="2" spans="1:16" s="349" customFormat="1" ht="15.75" x14ac:dyDescent="0.2">
      <c r="A2" s="321" t="s">
        <v>372</v>
      </c>
      <c r="B2" s="321"/>
      <c r="C2" s="321"/>
      <c r="D2" s="321"/>
      <c r="E2" s="321"/>
      <c r="F2" s="321"/>
      <c r="G2" s="321"/>
      <c r="H2" s="321"/>
      <c r="I2" s="321"/>
      <c r="J2" s="321"/>
      <c r="K2" s="321"/>
      <c r="L2" s="321"/>
      <c r="M2" s="321"/>
      <c r="N2" s="321"/>
      <c r="O2" s="321"/>
      <c r="P2" s="321"/>
    </row>
    <row r="3" spans="1:16" s="349" customFormat="1" ht="15.75" x14ac:dyDescent="0.2">
      <c r="A3" s="321" t="s">
        <v>370</v>
      </c>
      <c r="B3" s="321"/>
      <c r="C3" s="321"/>
      <c r="D3" s="321"/>
      <c r="E3" s="321"/>
      <c r="F3" s="321"/>
      <c r="G3" s="321"/>
      <c r="H3" s="321"/>
      <c r="I3" s="321"/>
      <c r="J3" s="321"/>
      <c r="K3" s="321"/>
      <c r="L3" s="321"/>
      <c r="M3" s="321"/>
      <c r="N3" s="321"/>
      <c r="O3" s="321"/>
      <c r="P3" s="321"/>
    </row>
    <row r="4" spans="1:16" ht="9.6" customHeight="1" thickBot="1" x14ac:dyDescent="0.25">
      <c r="C4" s="452"/>
      <c r="D4" s="452"/>
      <c r="E4" s="452"/>
      <c r="F4" s="452"/>
      <c r="G4" s="452"/>
      <c r="I4" s="69"/>
      <c r="J4" s="69"/>
    </row>
    <row r="5" spans="1:16" ht="15" x14ac:dyDescent="0.2">
      <c r="C5" s="439" t="s">
        <v>237</v>
      </c>
      <c r="D5" s="440"/>
      <c r="E5" s="440"/>
      <c r="F5" s="440"/>
      <c r="G5" s="441"/>
      <c r="H5" s="439" t="s">
        <v>238</v>
      </c>
      <c r="I5" s="440"/>
      <c r="J5" s="440"/>
      <c r="K5" s="440"/>
      <c r="L5" s="441"/>
      <c r="M5" s="69"/>
      <c r="N5" s="439" t="s">
        <v>239</v>
      </c>
      <c r="O5" s="441"/>
      <c r="P5" s="82"/>
    </row>
    <row r="6" spans="1:16" ht="33.75" customHeight="1" thickBot="1" x14ac:dyDescent="0.25">
      <c r="A6" s="138" t="s">
        <v>1</v>
      </c>
      <c r="B6" s="362" t="s">
        <v>2</v>
      </c>
      <c r="C6" s="354" t="s">
        <v>240</v>
      </c>
      <c r="D6" s="356" t="s">
        <v>241</v>
      </c>
      <c r="E6" s="356" t="s">
        <v>242</v>
      </c>
      <c r="F6" s="356" t="s">
        <v>243</v>
      </c>
      <c r="G6" s="355" t="s">
        <v>244</v>
      </c>
      <c r="H6" s="354" t="s">
        <v>245</v>
      </c>
      <c r="I6" s="356" t="s">
        <v>246</v>
      </c>
      <c r="J6" s="356" t="s">
        <v>247</v>
      </c>
      <c r="K6" s="356" t="s">
        <v>248</v>
      </c>
      <c r="L6" s="355" t="s">
        <v>249</v>
      </c>
      <c r="M6" s="139" t="s">
        <v>250</v>
      </c>
      <c r="N6" s="354" t="s">
        <v>251</v>
      </c>
      <c r="O6" s="355" t="s">
        <v>252</v>
      </c>
      <c r="P6" s="139" t="s">
        <v>253</v>
      </c>
    </row>
    <row r="7" spans="1:16" s="70" customFormat="1" ht="12.75" x14ac:dyDescent="0.2">
      <c r="A7" s="117">
        <v>1</v>
      </c>
      <c r="B7" s="117" t="s">
        <v>12</v>
      </c>
      <c r="C7" s="137">
        <v>1051558413</v>
      </c>
      <c r="D7" s="137">
        <v>0</v>
      </c>
      <c r="E7" s="137">
        <v>565075394</v>
      </c>
      <c r="F7" s="137">
        <v>0</v>
      </c>
      <c r="G7" s="137">
        <f t="shared" ref="G7:G44" si="0">(C7+D7+E7+F7)</f>
        <v>1616633807</v>
      </c>
      <c r="H7" s="137">
        <v>411374198</v>
      </c>
      <c r="I7" s="137">
        <v>33485240</v>
      </c>
      <c r="J7" s="137">
        <v>1171774369</v>
      </c>
      <c r="K7" s="137">
        <v>0</v>
      </c>
      <c r="L7" s="137">
        <f t="shared" ref="L7:L44" si="1">(H7+I7+J7+K7)</f>
        <v>1616633807</v>
      </c>
      <c r="M7" s="137">
        <v>0</v>
      </c>
      <c r="N7" s="137">
        <f t="shared" ref="N7:N44" si="2">(G7-M7)</f>
        <v>1616633807</v>
      </c>
      <c r="O7" s="123">
        <f t="shared" ref="O7:O45" si="3">IFERROR(N7/P7,0)</f>
        <v>10223.577146362441</v>
      </c>
      <c r="P7" s="122">
        <v>158128</v>
      </c>
    </row>
    <row r="8" spans="1:16" s="70" customFormat="1" ht="12.75" x14ac:dyDescent="0.2">
      <c r="A8" s="114">
        <v>2</v>
      </c>
      <c r="B8" s="114" t="s">
        <v>14</v>
      </c>
      <c r="C8" s="115">
        <v>157617073</v>
      </c>
      <c r="D8" s="115">
        <v>0</v>
      </c>
      <c r="E8" s="115">
        <v>141334408</v>
      </c>
      <c r="F8" s="115">
        <v>0</v>
      </c>
      <c r="G8" s="115">
        <f t="shared" si="0"/>
        <v>298951481</v>
      </c>
      <c r="H8" s="115">
        <v>48578236</v>
      </c>
      <c r="I8" s="115">
        <v>0</v>
      </c>
      <c r="J8" s="115">
        <v>250047679</v>
      </c>
      <c r="K8" s="115">
        <v>325566</v>
      </c>
      <c r="L8" s="115">
        <f t="shared" si="1"/>
        <v>298951481</v>
      </c>
      <c r="M8" s="115">
        <v>0</v>
      </c>
      <c r="N8" s="115">
        <f t="shared" si="2"/>
        <v>298951481</v>
      </c>
      <c r="O8" s="116">
        <f t="shared" si="3"/>
        <v>17791.553948699639</v>
      </c>
      <c r="P8" s="115">
        <v>16803</v>
      </c>
    </row>
    <row r="9" spans="1:16" s="70" customFormat="1" ht="12.75" x14ac:dyDescent="0.2">
      <c r="A9" s="117">
        <v>3</v>
      </c>
      <c r="B9" s="117" t="s">
        <v>16</v>
      </c>
      <c r="C9" s="118">
        <v>5718347</v>
      </c>
      <c r="D9" s="118">
        <v>0</v>
      </c>
      <c r="E9" s="118">
        <v>15287934</v>
      </c>
      <c r="F9" s="118">
        <v>0</v>
      </c>
      <c r="G9" s="118">
        <f t="shared" si="0"/>
        <v>21006281</v>
      </c>
      <c r="H9" s="118">
        <v>8891951</v>
      </c>
      <c r="I9" s="118">
        <v>0</v>
      </c>
      <c r="J9" s="118">
        <v>6644234</v>
      </c>
      <c r="K9" s="118">
        <v>5470096</v>
      </c>
      <c r="L9" s="118">
        <f t="shared" si="1"/>
        <v>21006281</v>
      </c>
      <c r="M9" s="118">
        <v>0</v>
      </c>
      <c r="N9" s="118">
        <f t="shared" si="2"/>
        <v>21006281</v>
      </c>
      <c r="O9" s="119">
        <f t="shared" si="3"/>
        <v>3160.2649315480667</v>
      </c>
      <c r="P9" s="118">
        <v>6647</v>
      </c>
    </row>
    <row r="10" spans="1:16" s="70" customFormat="1" ht="12.75" x14ac:dyDescent="0.2">
      <c r="A10" s="114">
        <v>4</v>
      </c>
      <c r="B10" s="114" t="s">
        <v>18</v>
      </c>
      <c r="C10" s="115">
        <v>179270050</v>
      </c>
      <c r="D10" s="115">
        <v>0</v>
      </c>
      <c r="E10" s="115">
        <v>185336639</v>
      </c>
      <c r="F10" s="115">
        <v>0</v>
      </c>
      <c r="G10" s="115">
        <f t="shared" si="0"/>
        <v>364606689</v>
      </c>
      <c r="H10" s="115">
        <v>85573001</v>
      </c>
      <c r="I10" s="115">
        <v>29637915</v>
      </c>
      <c r="J10" s="115">
        <v>186080496</v>
      </c>
      <c r="K10" s="115">
        <v>63315277</v>
      </c>
      <c r="L10" s="115">
        <f t="shared" si="1"/>
        <v>364606689</v>
      </c>
      <c r="M10" s="115">
        <v>23290672</v>
      </c>
      <c r="N10" s="115">
        <f t="shared" si="2"/>
        <v>341316017</v>
      </c>
      <c r="O10" s="116">
        <f t="shared" si="3"/>
        <v>6656.188170365459</v>
      </c>
      <c r="P10" s="115">
        <v>51278</v>
      </c>
    </row>
    <row r="11" spans="1:16" s="70" customFormat="1" ht="12.75" x14ac:dyDescent="0.2">
      <c r="A11" s="117">
        <v>5</v>
      </c>
      <c r="B11" s="117" t="s">
        <v>20</v>
      </c>
      <c r="C11" s="118">
        <v>667647250</v>
      </c>
      <c r="D11" s="118">
        <v>0</v>
      </c>
      <c r="E11" s="118">
        <v>894933686</v>
      </c>
      <c r="F11" s="118">
        <v>0</v>
      </c>
      <c r="G11" s="118">
        <f t="shared" si="0"/>
        <v>1562580936</v>
      </c>
      <c r="H11" s="118">
        <v>747289912</v>
      </c>
      <c r="I11" s="118">
        <v>28230388</v>
      </c>
      <c r="J11" s="118">
        <v>342351505</v>
      </c>
      <c r="K11" s="118">
        <v>444709131</v>
      </c>
      <c r="L11" s="118">
        <f t="shared" si="1"/>
        <v>1562580936</v>
      </c>
      <c r="M11" s="118">
        <v>40124173</v>
      </c>
      <c r="N11" s="118">
        <f t="shared" si="2"/>
        <v>1522456763</v>
      </c>
      <c r="O11" s="119">
        <f t="shared" si="3"/>
        <v>6042.4781928805878</v>
      </c>
      <c r="P11" s="118">
        <v>251959</v>
      </c>
    </row>
    <row r="12" spans="1:16" s="70" customFormat="1" ht="12.75" x14ac:dyDescent="0.2">
      <c r="A12" s="114">
        <v>6</v>
      </c>
      <c r="B12" s="114" t="s">
        <v>22</v>
      </c>
      <c r="C12" s="115">
        <v>0</v>
      </c>
      <c r="D12" s="115">
        <v>0</v>
      </c>
      <c r="E12" s="115">
        <v>0</v>
      </c>
      <c r="F12" s="115">
        <v>0</v>
      </c>
      <c r="G12" s="115">
        <f t="shared" si="0"/>
        <v>0</v>
      </c>
      <c r="H12" s="115">
        <v>0</v>
      </c>
      <c r="I12" s="115">
        <v>0</v>
      </c>
      <c r="J12" s="115">
        <v>0</v>
      </c>
      <c r="K12" s="115">
        <v>0</v>
      </c>
      <c r="L12" s="115">
        <f t="shared" si="1"/>
        <v>0</v>
      </c>
      <c r="M12" s="115">
        <v>0</v>
      </c>
      <c r="N12" s="115">
        <f t="shared" si="2"/>
        <v>0</v>
      </c>
      <c r="O12" s="116">
        <f t="shared" si="3"/>
        <v>0</v>
      </c>
      <c r="P12" s="115">
        <v>0</v>
      </c>
    </row>
    <row r="13" spans="1:16" s="70" customFormat="1" ht="12.75" x14ac:dyDescent="0.2">
      <c r="A13" s="117">
        <v>7</v>
      </c>
      <c r="B13" s="117" t="s">
        <v>254</v>
      </c>
      <c r="C13" s="118">
        <v>25994325</v>
      </c>
      <c r="D13" s="118">
        <v>8475000</v>
      </c>
      <c r="E13" s="118">
        <v>12099766</v>
      </c>
      <c r="F13" s="118">
        <v>0</v>
      </c>
      <c r="G13" s="118">
        <f t="shared" si="0"/>
        <v>46569091</v>
      </c>
      <c r="H13" s="118">
        <v>17570000</v>
      </c>
      <c r="I13" s="118">
        <v>0</v>
      </c>
      <c r="J13" s="118">
        <v>16586143</v>
      </c>
      <c r="K13" s="118">
        <v>12412948</v>
      </c>
      <c r="L13" s="118">
        <f t="shared" si="1"/>
        <v>46569091</v>
      </c>
      <c r="M13" s="118">
        <v>0</v>
      </c>
      <c r="N13" s="118">
        <f t="shared" si="2"/>
        <v>46569091</v>
      </c>
      <c r="O13" s="119">
        <f t="shared" si="3"/>
        <v>8242.3169911504428</v>
      </c>
      <c r="P13" s="118">
        <v>5650</v>
      </c>
    </row>
    <row r="14" spans="1:16" s="70" customFormat="1" ht="12.75" x14ac:dyDescent="0.2">
      <c r="A14" s="114">
        <v>8</v>
      </c>
      <c r="B14" s="114" t="s">
        <v>26</v>
      </c>
      <c r="C14" s="115">
        <v>277882649</v>
      </c>
      <c r="D14" s="115">
        <v>0</v>
      </c>
      <c r="E14" s="115">
        <v>91018924</v>
      </c>
      <c r="F14" s="115">
        <v>0</v>
      </c>
      <c r="G14" s="115">
        <f t="shared" si="0"/>
        <v>368901573</v>
      </c>
      <c r="H14" s="115">
        <v>181026753</v>
      </c>
      <c r="I14" s="115">
        <v>0</v>
      </c>
      <c r="J14" s="115">
        <v>119401855</v>
      </c>
      <c r="K14" s="115">
        <v>68472965</v>
      </c>
      <c r="L14" s="115">
        <f t="shared" si="1"/>
        <v>368901573</v>
      </c>
      <c r="M14" s="115">
        <v>0</v>
      </c>
      <c r="N14" s="115">
        <f t="shared" si="2"/>
        <v>368901573</v>
      </c>
      <c r="O14" s="116">
        <f t="shared" si="3"/>
        <v>8711.1923349390763</v>
      </c>
      <c r="P14" s="115">
        <v>42348</v>
      </c>
    </row>
    <row r="15" spans="1:16" s="70" customFormat="1" ht="12.75" x14ac:dyDescent="0.2">
      <c r="A15" s="117">
        <v>9</v>
      </c>
      <c r="B15" s="117" t="s">
        <v>28</v>
      </c>
      <c r="C15" s="118">
        <v>0</v>
      </c>
      <c r="D15" s="118">
        <v>0</v>
      </c>
      <c r="E15" s="118">
        <v>0</v>
      </c>
      <c r="F15" s="118">
        <v>0</v>
      </c>
      <c r="G15" s="118">
        <f t="shared" si="0"/>
        <v>0</v>
      </c>
      <c r="H15" s="118">
        <v>0</v>
      </c>
      <c r="I15" s="118">
        <v>0</v>
      </c>
      <c r="J15" s="118">
        <v>0</v>
      </c>
      <c r="K15" s="118">
        <v>0</v>
      </c>
      <c r="L15" s="118">
        <f t="shared" si="1"/>
        <v>0</v>
      </c>
      <c r="M15" s="118">
        <v>0</v>
      </c>
      <c r="N15" s="118">
        <f t="shared" si="2"/>
        <v>0</v>
      </c>
      <c r="O15" s="119">
        <f t="shared" si="3"/>
        <v>0</v>
      </c>
      <c r="P15" s="118">
        <v>0</v>
      </c>
    </row>
    <row r="16" spans="1:16" s="70" customFormat="1" ht="12.75" x14ac:dyDescent="0.2">
      <c r="A16" s="114">
        <v>10</v>
      </c>
      <c r="B16" s="114" t="s">
        <v>30</v>
      </c>
      <c r="C16" s="115">
        <v>133942251</v>
      </c>
      <c r="D16" s="115">
        <v>0</v>
      </c>
      <c r="E16" s="115">
        <v>125919236</v>
      </c>
      <c r="F16" s="115">
        <v>0</v>
      </c>
      <c r="G16" s="115">
        <f t="shared" si="0"/>
        <v>259861487</v>
      </c>
      <c r="H16" s="115">
        <v>55768099</v>
      </c>
      <c r="I16" s="115">
        <v>0</v>
      </c>
      <c r="J16" s="115">
        <v>164707121</v>
      </c>
      <c r="K16" s="115">
        <v>39386267</v>
      </c>
      <c r="L16" s="115">
        <f t="shared" si="1"/>
        <v>259861487</v>
      </c>
      <c r="M16" s="115">
        <v>0</v>
      </c>
      <c r="N16" s="115">
        <f t="shared" si="2"/>
        <v>259861487</v>
      </c>
      <c r="O16" s="116">
        <f t="shared" si="3"/>
        <v>10826.208682248052</v>
      </c>
      <c r="P16" s="115">
        <v>24003</v>
      </c>
    </row>
    <row r="17" spans="1:16" s="70" customFormat="1" ht="12.75" x14ac:dyDescent="0.2">
      <c r="A17" s="117">
        <v>11</v>
      </c>
      <c r="B17" s="117" t="s">
        <v>32</v>
      </c>
      <c r="C17" s="118">
        <v>180159150</v>
      </c>
      <c r="D17" s="118">
        <v>0</v>
      </c>
      <c r="E17" s="118">
        <v>43906976</v>
      </c>
      <c r="F17" s="118">
        <v>0</v>
      </c>
      <c r="G17" s="118">
        <f t="shared" si="0"/>
        <v>224066126</v>
      </c>
      <c r="H17" s="118">
        <v>164786201</v>
      </c>
      <c r="I17" s="118">
        <v>17030642</v>
      </c>
      <c r="J17" s="118">
        <v>34702293</v>
      </c>
      <c r="K17" s="118">
        <v>7546990</v>
      </c>
      <c r="L17" s="118">
        <f t="shared" si="1"/>
        <v>224066126</v>
      </c>
      <c r="M17" s="118">
        <v>0</v>
      </c>
      <c r="N17" s="118">
        <f t="shared" si="2"/>
        <v>224066126</v>
      </c>
      <c r="O17" s="119">
        <f t="shared" si="3"/>
        <v>15382.817932170808</v>
      </c>
      <c r="P17" s="118">
        <v>14566</v>
      </c>
    </row>
    <row r="18" spans="1:16" s="70" customFormat="1" ht="12.75" x14ac:dyDescent="0.2">
      <c r="A18" s="114">
        <v>12</v>
      </c>
      <c r="B18" s="114" t="s">
        <v>34</v>
      </c>
      <c r="C18" s="115">
        <v>26935144</v>
      </c>
      <c r="D18" s="115">
        <v>0</v>
      </c>
      <c r="E18" s="115">
        <v>18282855</v>
      </c>
      <c r="F18" s="115">
        <v>0</v>
      </c>
      <c r="G18" s="115">
        <f t="shared" si="0"/>
        <v>45217999</v>
      </c>
      <c r="H18" s="115">
        <v>13045407</v>
      </c>
      <c r="I18" s="115">
        <v>0</v>
      </c>
      <c r="J18" s="115">
        <v>27423998</v>
      </c>
      <c r="K18" s="115">
        <v>4748594</v>
      </c>
      <c r="L18" s="115">
        <f t="shared" si="1"/>
        <v>45217999</v>
      </c>
      <c r="M18" s="115">
        <v>0</v>
      </c>
      <c r="N18" s="115">
        <f t="shared" si="2"/>
        <v>45217999</v>
      </c>
      <c r="O18" s="116">
        <f t="shared" si="3"/>
        <v>5661.4497308125701</v>
      </c>
      <c r="P18" s="115">
        <v>7987</v>
      </c>
    </row>
    <row r="19" spans="1:16" s="70" customFormat="1" ht="12.75" x14ac:dyDescent="0.2">
      <c r="A19" s="117">
        <v>13</v>
      </c>
      <c r="B19" s="117" t="s">
        <v>36</v>
      </c>
      <c r="C19" s="118">
        <v>165988869</v>
      </c>
      <c r="D19" s="118">
        <v>0</v>
      </c>
      <c r="E19" s="118">
        <v>113606234</v>
      </c>
      <c r="F19" s="118">
        <v>0</v>
      </c>
      <c r="G19" s="118">
        <f t="shared" si="0"/>
        <v>279595103</v>
      </c>
      <c r="H19" s="118">
        <v>129140698</v>
      </c>
      <c r="I19" s="118">
        <v>0</v>
      </c>
      <c r="J19" s="118">
        <v>121980296</v>
      </c>
      <c r="K19" s="118">
        <v>28474109</v>
      </c>
      <c r="L19" s="118">
        <f t="shared" si="1"/>
        <v>279595103</v>
      </c>
      <c r="M19" s="118">
        <v>0</v>
      </c>
      <c r="N19" s="118">
        <f t="shared" si="2"/>
        <v>279595103</v>
      </c>
      <c r="O19" s="119">
        <f t="shared" si="3"/>
        <v>10105.725340658546</v>
      </c>
      <c r="P19" s="118">
        <v>27667</v>
      </c>
    </row>
    <row r="20" spans="1:16" s="70" customFormat="1" ht="12.75" x14ac:dyDescent="0.2">
      <c r="A20" s="114">
        <v>14</v>
      </c>
      <c r="B20" s="114" t="s">
        <v>38</v>
      </c>
      <c r="C20" s="115">
        <v>32356451</v>
      </c>
      <c r="D20" s="115">
        <v>0</v>
      </c>
      <c r="E20" s="115">
        <v>13793852</v>
      </c>
      <c r="F20" s="115">
        <v>0</v>
      </c>
      <c r="G20" s="115">
        <f t="shared" si="0"/>
        <v>46150303</v>
      </c>
      <c r="H20" s="115">
        <v>30748412</v>
      </c>
      <c r="I20" s="115">
        <v>0</v>
      </c>
      <c r="J20" s="115">
        <v>6326651</v>
      </c>
      <c r="K20" s="115">
        <v>9075240</v>
      </c>
      <c r="L20" s="115">
        <f t="shared" si="1"/>
        <v>46150303</v>
      </c>
      <c r="M20" s="115">
        <v>0</v>
      </c>
      <c r="N20" s="115">
        <f t="shared" si="2"/>
        <v>46150303</v>
      </c>
      <c r="O20" s="116">
        <f t="shared" si="3"/>
        <v>6808.8378577751546</v>
      </c>
      <c r="P20" s="115">
        <v>6778</v>
      </c>
    </row>
    <row r="21" spans="1:16" s="70" customFormat="1" ht="12.75" x14ac:dyDescent="0.2">
      <c r="A21" s="117">
        <v>15</v>
      </c>
      <c r="B21" s="117" t="s">
        <v>40</v>
      </c>
      <c r="C21" s="118">
        <v>407462850</v>
      </c>
      <c r="D21" s="118">
        <v>0</v>
      </c>
      <c r="E21" s="118">
        <v>402522139</v>
      </c>
      <c r="F21" s="118">
        <v>0</v>
      </c>
      <c r="G21" s="118">
        <f t="shared" si="0"/>
        <v>809984989</v>
      </c>
      <c r="H21" s="118">
        <v>163597747</v>
      </c>
      <c r="I21" s="118">
        <v>0</v>
      </c>
      <c r="J21" s="118">
        <v>577228503</v>
      </c>
      <c r="K21" s="118">
        <v>69158739</v>
      </c>
      <c r="L21" s="118">
        <f t="shared" si="1"/>
        <v>809984989</v>
      </c>
      <c r="M21" s="118">
        <v>6018769</v>
      </c>
      <c r="N21" s="118">
        <f t="shared" si="2"/>
        <v>803966220</v>
      </c>
      <c r="O21" s="119">
        <f t="shared" si="3"/>
        <v>5894.7423141501758</v>
      </c>
      <c r="P21" s="118">
        <v>136387</v>
      </c>
    </row>
    <row r="22" spans="1:16" s="70" customFormat="1" ht="12.75" x14ac:dyDescent="0.2">
      <c r="A22" s="114">
        <v>16</v>
      </c>
      <c r="B22" s="114" t="s">
        <v>42</v>
      </c>
      <c r="C22" s="115">
        <v>263552288</v>
      </c>
      <c r="D22" s="115">
        <v>0</v>
      </c>
      <c r="E22" s="115">
        <v>127643843</v>
      </c>
      <c r="F22" s="115">
        <v>0</v>
      </c>
      <c r="G22" s="115">
        <f t="shared" si="0"/>
        <v>391196131</v>
      </c>
      <c r="H22" s="115">
        <v>242809103</v>
      </c>
      <c r="I22" s="115">
        <v>22950367</v>
      </c>
      <c r="J22" s="115">
        <v>70811344</v>
      </c>
      <c r="K22" s="115">
        <v>54625317</v>
      </c>
      <c r="L22" s="115">
        <f t="shared" si="1"/>
        <v>391196131</v>
      </c>
      <c r="M22" s="115">
        <v>0</v>
      </c>
      <c r="N22" s="115">
        <f t="shared" si="2"/>
        <v>391196131</v>
      </c>
      <c r="O22" s="116">
        <f t="shared" si="3"/>
        <v>7023.2698563734293</v>
      </c>
      <c r="P22" s="115">
        <v>55700</v>
      </c>
    </row>
    <row r="23" spans="1:16" s="70" customFormat="1" ht="12.75" x14ac:dyDescent="0.2">
      <c r="A23" s="117">
        <v>17</v>
      </c>
      <c r="B23" s="117" t="s">
        <v>44</v>
      </c>
      <c r="C23" s="118">
        <v>0</v>
      </c>
      <c r="D23" s="118">
        <v>0</v>
      </c>
      <c r="E23" s="118">
        <v>0</v>
      </c>
      <c r="F23" s="118">
        <v>0</v>
      </c>
      <c r="G23" s="118">
        <f t="shared" si="0"/>
        <v>0</v>
      </c>
      <c r="H23" s="118">
        <v>0</v>
      </c>
      <c r="I23" s="118">
        <v>0</v>
      </c>
      <c r="J23" s="118">
        <v>0</v>
      </c>
      <c r="K23" s="118">
        <v>0</v>
      </c>
      <c r="L23" s="118">
        <f t="shared" si="1"/>
        <v>0</v>
      </c>
      <c r="M23" s="118">
        <v>0</v>
      </c>
      <c r="N23" s="118">
        <f t="shared" si="2"/>
        <v>0</v>
      </c>
      <c r="O23" s="119">
        <f t="shared" si="3"/>
        <v>0</v>
      </c>
      <c r="P23" s="118">
        <v>0</v>
      </c>
    </row>
    <row r="24" spans="1:16" s="70" customFormat="1" ht="12.75" x14ac:dyDescent="0.2">
      <c r="A24" s="114">
        <v>18</v>
      </c>
      <c r="B24" s="114" t="s">
        <v>46</v>
      </c>
      <c r="C24" s="115">
        <v>32064715</v>
      </c>
      <c r="D24" s="115">
        <v>0</v>
      </c>
      <c r="E24" s="115">
        <v>6246166</v>
      </c>
      <c r="F24" s="115">
        <v>0</v>
      </c>
      <c r="G24" s="115">
        <f t="shared" si="0"/>
        <v>38310881</v>
      </c>
      <c r="H24" s="115">
        <v>16448017</v>
      </c>
      <c r="I24" s="115">
        <v>0</v>
      </c>
      <c r="J24" s="115">
        <v>11903044</v>
      </c>
      <c r="K24" s="115">
        <v>9959820</v>
      </c>
      <c r="L24" s="115">
        <f t="shared" si="1"/>
        <v>38310881</v>
      </c>
      <c r="M24" s="115">
        <v>0</v>
      </c>
      <c r="N24" s="115">
        <f t="shared" si="2"/>
        <v>38310881</v>
      </c>
      <c r="O24" s="116">
        <f t="shared" si="3"/>
        <v>5274.0750275330392</v>
      </c>
      <c r="P24" s="115">
        <v>7264</v>
      </c>
    </row>
    <row r="25" spans="1:16" s="70" customFormat="1" ht="12.75" x14ac:dyDescent="0.2">
      <c r="A25" s="117">
        <v>19</v>
      </c>
      <c r="B25" s="117" t="s">
        <v>48</v>
      </c>
      <c r="C25" s="118">
        <v>395441619</v>
      </c>
      <c r="D25" s="118">
        <v>0</v>
      </c>
      <c r="E25" s="118">
        <v>226771729</v>
      </c>
      <c r="F25" s="118">
        <v>0</v>
      </c>
      <c r="G25" s="118">
        <f t="shared" si="0"/>
        <v>622213348</v>
      </c>
      <c r="H25" s="118">
        <v>160660690</v>
      </c>
      <c r="I25" s="118">
        <v>55761059</v>
      </c>
      <c r="J25" s="118">
        <v>205442300</v>
      </c>
      <c r="K25" s="118">
        <v>200349299</v>
      </c>
      <c r="L25" s="118">
        <f t="shared" si="1"/>
        <v>622213348</v>
      </c>
      <c r="M25" s="118">
        <v>0</v>
      </c>
      <c r="N25" s="118">
        <f t="shared" si="2"/>
        <v>622213348</v>
      </c>
      <c r="O25" s="119">
        <f t="shared" si="3"/>
        <v>7765.3393737441811</v>
      </c>
      <c r="P25" s="118">
        <v>80127</v>
      </c>
    </row>
    <row r="26" spans="1:16" s="70" customFormat="1" ht="12.75" x14ac:dyDescent="0.2">
      <c r="A26" s="114">
        <v>20</v>
      </c>
      <c r="B26" s="114" t="s">
        <v>50</v>
      </c>
      <c r="C26" s="115">
        <v>173090185</v>
      </c>
      <c r="D26" s="115">
        <v>0</v>
      </c>
      <c r="E26" s="115">
        <v>134578869</v>
      </c>
      <c r="F26" s="115">
        <v>0</v>
      </c>
      <c r="G26" s="115">
        <f t="shared" si="0"/>
        <v>307669054</v>
      </c>
      <c r="H26" s="115">
        <v>128542636</v>
      </c>
      <c r="I26" s="115">
        <v>12787308</v>
      </c>
      <c r="J26" s="115">
        <v>100438358</v>
      </c>
      <c r="K26" s="115">
        <v>65900752</v>
      </c>
      <c r="L26" s="115">
        <f t="shared" si="1"/>
        <v>307669054</v>
      </c>
      <c r="M26" s="115">
        <v>0</v>
      </c>
      <c r="N26" s="115">
        <f t="shared" si="2"/>
        <v>307669054</v>
      </c>
      <c r="O26" s="116">
        <f t="shared" si="3"/>
        <v>7217.8729883169899</v>
      </c>
      <c r="P26" s="115">
        <v>42626</v>
      </c>
    </row>
    <row r="27" spans="1:16" s="70" customFormat="1" ht="12.75" x14ac:dyDescent="0.2">
      <c r="A27" s="117">
        <v>21</v>
      </c>
      <c r="B27" s="117" t="s">
        <v>52</v>
      </c>
      <c r="C27" s="118">
        <v>97615905</v>
      </c>
      <c r="D27" s="118">
        <v>7065000</v>
      </c>
      <c r="E27" s="118">
        <v>43208332</v>
      </c>
      <c r="F27" s="118">
        <v>0</v>
      </c>
      <c r="G27" s="118">
        <f t="shared" si="0"/>
        <v>147889237</v>
      </c>
      <c r="H27" s="118">
        <v>66853577</v>
      </c>
      <c r="I27" s="118">
        <v>0</v>
      </c>
      <c r="J27" s="118">
        <v>73076942</v>
      </c>
      <c r="K27" s="118">
        <v>7958718</v>
      </c>
      <c r="L27" s="118">
        <f t="shared" si="1"/>
        <v>147889237</v>
      </c>
      <c r="M27" s="118">
        <v>0</v>
      </c>
      <c r="N27" s="118">
        <f t="shared" si="2"/>
        <v>147889237</v>
      </c>
      <c r="O27" s="119">
        <f t="shared" si="3"/>
        <v>8559.891011170921</v>
      </c>
      <c r="P27" s="118">
        <v>17277</v>
      </c>
    </row>
    <row r="28" spans="1:16" s="70" customFormat="1" ht="12.75" x14ac:dyDescent="0.2">
      <c r="A28" s="114">
        <v>22</v>
      </c>
      <c r="B28" s="114" t="s">
        <v>54</v>
      </c>
      <c r="C28" s="115">
        <v>23591779</v>
      </c>
      <c r="D28" s="115">
        <v>0</v>
      </c>
      <c r="E28" s="115">
        <v>49691920</v>
      </c>
      <c r="F28" s="115">
        <v>0</v>
      </c>
      <c r="G28" s="115">
        <f t="shared" si="0"/>
        <v>73283699</v>
      </c>
      <c r="H28" s="115">
        <v>22533034</v>
      </c>
      <c r="I28" s="115">
        <v>0</v>
      </c>
      <c r="J28" s="115">
        <v>25072482</v>
      </c>
      <c r="K28" s="115">
        <v>25678183</v>
      </c>
      <c r="L28" s="115">
        <f t="shared" si="1"/>
        <v>73283699</v>
      </c>
      <c r="M28" s="115">
        <v>0</v>
      </c>
      <c r="N28" s="115">
        <f t="shared" si="2"/>
        <v>73283699</v>
      </c>
      <c r="O28" s="116">
        <f t="shared" si="3"/>
        <v>5537.5320386882277</v>
      </c>
      <c r="P28" s="115">
        <v>13234</v>
      </c>
    </row>
    <row r="29" spans="1:16" s="70" customFormat="1" ht="12.75" x14ac:dyDescent="0.2">
      <c r="A29" s="117">
        <v>23</v>
      </c>
      <c r="B29" s="117" t="s">
        <v>56</v>
      </c>
      <c r="C29" s="118">
        <v>542876634</v>
      </c>
      <c r="D29" s="118">
        <v>1770083</v>
      </c>
      <c r="E29" s="118">
        <v>894202215</v>
      </c>
      <c r="F29" s="118">
        <v>0</v>
      </c>
      <c r="G29" s="118">
        <f t="shared" si="0"/>
        <v>1438848932</v>
      </c>
      <c r="H29" s="118">
        <v>426135116</v>
      </c>
      <c r="I29" s="118">
        <v>51821112</v>
      </c>
      <c r="J29" s="118">
        <v>735485914</v>
      </c>
      <c r="K29" s="118">
        <v>225406790</v>
      </c>
      <c r="L29" s="118">
        <f t="shared" si="1"/>
        <v>1438848932</v>
      </c>
      <c r="M29" s="118">
        <v>13666211</v>
      </c>
      <c r="N29" s="118">
        <f t="shared" si="2"/>
        <v>1425182721</v>
      </c>
      <c r="O29" s="119">
        <f t="shared" si="3"/>
        <v>7766.4940328276225</v>
      </c>
      <c r="P29" s="118">
        <v>183504</v>
      </c>
    </row>
    <row r="30" spans="1:16" s="70" customFormat="1" ht="12.75" x14ac:dyDescent="0.2">
      <c r="A30" s="114">
        <v>24</v>
      </c>
      <c r="B30" s="114" t="s">
        <v>58</v>
      </c>
      <c r="C30" s="115">
        <v>1611302419</v>
      </c>
      <c r="D30" s="115">
        <v>0</v>
      </c>
      <c r="E30" s="115">
        <v>868461487</v>
      </c>
      <c r="F30" s="115">
        <v>0</v>
      </c>
      <c r="G30" s="115">
        <f t="shared" si="0"/>
        <v>2479763906</v>
      </c>
      <c r="H30" s="115">
        <v>493059288</v>
      </c>
      <c r="I30" s="115">
        <v>47351117</v>
      </c>
      <c r="J30" s="115">
        <v>1354354362</v>
      </c>
      <c r="K30" s="115">
        <v>584999139</v>
      </c>
      <c r="L30" s="115">
        <f t="shared" si="1"/>
        <v>2479763906</v>
      </c>
      <c r="M30" s="115">
        <v>0</v>
      </c>
      <c r="N30" s="115">
        <f t="shared" si="2"/>
        <v>2479763906</v>
      </c>
      <c r="O30" s="116">
        <f t="shared" si="3"/>
        <v>10429.254767212011</v>
      </c>
      <c r="P30" s="115">
        <v>237770</v>
      </c>
    </row>
    <row r="31" spans="1:16" s="70" customFormat="1" ht="12.75" x14ac:dyDescent="0.2">
      <c r="A31" s="117">
        <v>25</v>
      </c>
      <c r="B31" s="117" t="s">
        <v>60</v>
      </c>
      <c r="C31" s="118">
        <v>0</v>
      </c>
      <c r="D31" s="118">
        <v>0</v>
      </c>
      <c r="E31" s="118">
        <v>0</v>
      </c>
      <c r="F31" s="118">
        <v>0</v>
      </c>
      <c r="G31" s="118">
        <f t="shared" si="0"/>
        <v>0</v>
      </c>
      <c r="H31" s="118">
        <v>0</v>
      </c>
      <c r="I31" s="118">
        <v>0</v>
      </c>
      <c r="J31" s="118">
        <v>0</v>
      </c>
      <c r="K31" s="118">
        <v>0</v>
      </c>
      <c r="L31" s="118">
        <f t="shared" si="1"/>
        <v>0</v>
      </c>
      <c r="M31" s="118">
        <v>0</v>
      </c>
      <c r="N31" s="118">
        <f t="shared" si="2"/>
        <v>0</v>
      </c>
      <c r="O31" s="119">
        <f t="shared" si="3"/>
        <v>0</v>
      </c>
      <c r="P31" s="118">
        <v>0</v>
      </c>
    </row>
    <row r="32" spans="1:16" s="70" customFormat="1" ht="12.75" x14ac:dyDescent="0.2">
      <c r="A32" s="114">
        <v>26</v>
      </c>
      <c r="B32" s="114" t="s">
        <v>62</v>
      </c>
      <c r="C32" s="115">
        <v>0</v>
      </c>
      <c r="D32" s="115">
        <v>0</v>
      </c>
      <c r="E32" s="115">
        <v>0</v>
      </c>
      <c r="F32" s="115">
        <v>0</v>
      </c>
      <c r="G32" s="115">
        <f t="shared" si="0"/>
        <v>0</v>
      </c>
      <c r="H32" s="115">
        <v>0</v>
      </c>
      <c r="I32" s="115">
        <v>0</v>
      </c>
      <c r="J32" s="115">
        <v>0</v>
      </c>
      <c r="K32" s="115">
        <v>0</v>
      </c>
      <c r="L32" s="115">
        <f t="shared" si="1"/>
        <v>0</v>
      </c>
      <c r="M32" s="115">
        <v>0</v>
      </c>
      <c r="N32" s="115">
        <f t="shared" si="2"/>
        <v>0</v>
      </c>
      <c r="O32" s="116">
        <f t="shared" si="3"/>
        <v>0</v>
      </c>
      <c r="P32" s="115">
        <v>0</v>
      </c>
    </row>
    <row r="33" spans="1:16" s="70" customFormat="1" ht="12.75" x14ac:dyDescent="0.2">
      <c r="A33" s="117">
        <v>27</v>
      </c>
      <c r="B33" s="117" t="s">
        <v>64</v>
      </c>
      <c r="C33" s="118">
        <v>41872528</v>
      </c>
      <c r="D33" s="118">
        <v>0</v>
      </c>
      <c r="E33" s="118">
        <v>21129349</v>
      </c>
      <c r="F33" s="118">
        <v>0</v>
      </c>
      <c r="G33" s="118">
        <f t="shared" si="0"/>
        <v>63001877</v>
      </c>
      <c r="H33" s="118">
        <v>51481634</v>
      </c>
      <c r="I33" s="118">
        <v>0</v>
      </c>
      <c r="J33" s="118">
        <v>8054070</v>
      </c>
      <c r="K33" s="118">
        <v>3466173</v>
      </c>
      <c r="L33" s="118">
        <f t="shared" si="1"/>
        <v>63001877</v>
      </c>
      <c r="M33" s="118">
        <v>0</v>
      </c>
      <c r="N33" s="118">
        <f t="shared" si="2"/>
        <v>63001877</v>
      </c>
      <c r="O33" s="119">
        <f t="shared" si="3"/>
        <v>4990.6429816223072</v>
      </c>
      <c r="P33" s="118">
        <v>12624</v>
      </c>
    </row>
    <row r="34" spans="1:16" s="70" customFormat="1" ht="12.75" x14ac:dyDescent="0.2">
      <c r="A34" s="114">
        <v>28</v>
      </c>
      <c r="B34" s="114" t="s">
        <v>66</v>
      </c>
      <c r="C34" s="115">
        <v>0</v>
      </c>
      <c r="D34" s="115">
        <v>0</v>
      </c>
      <c r="E34" s="115">
        <v>0</v>
      </c>
      <c r="F34" s="115">
        <v>0</v>
      </c>
      <c r="G34" s="115">
        <f t="shared" si="0"/>
        <v>0</v>
      </c>
      <c r="H34" s="115">
        <v>0</v>
      </c>
      <c r="I34" s="115">
        <v>0</v>
      </c>
      <c r="J34" s="115">
        <v>0</v>
      </c>
      <c r="K34" s="115">
        <v>0</v>
      </c>
      <c r="L34" s="115">
        <f t="shared" si="1"/>
        <v>0</v>
      </c>
      <c r="M34" s="115">
        <v>0</v>
      </c>
      <c r="N34" s="115">
        <f t="shared" si="2"/>
        <v>0</v>
      </c>
      <c r="O34" s="116">
        <f t="shared" si="3"/>
        <v>0</v>
      </c>
      <c r="P34" s="115">
        <v>0</v>
      </c>
    </row>
    <row r="35" spans="1:16" s="70" customFormat="1" ht="12.75" x14ac:dyDescent="0.2">
      <c r="A35" s="117">
        <v>29</v>
      </c>
      <c r="B35" s="117" t="s">
        <v>68</v>
      </c>
      <c r="C35" s="118">
        <v>31566556</v>
      </c>
      <c r="D35" s="118">
        <v>0</v>
      </c>
      <c r="E35" s="118">
        <v>25606892</v>
      </c>
      <c r="F35" s="118">
        <v>0</v>
      </c>
      <c r="G35" s="118">
        <f t="shared" si="0"/>
        <v>57173448</v>
      </c>
      <c r="H35" s="118">
        <v>34387955</v>
      </c>
      <c r="I35" s="118">
        <v>0</v>
      </c>
      <c r="J35" s="118">
        <v>19269400</v>
      </c>
      <c r="K35" s="118">
        <v>3516093</v>
      </c>
      <c r="L35" s="118">
        <f t="shared" si="1"/>
        <v>57173448</v>
      </c>
      <c r="M35" s="118">
        <v>0</v>
      </c>
      <c r="N35" s="118">
        <f t="shared" si="2"/>
        <v>57173448</v>
      </c>
      <c r="O35" s="119">
        <f t="shared" si="3"/>
        <v>3396.1062073062071</v>
      </c>
      <c r="P35" s="118">
        <v>16835</v>
      </c>
    </row>
    <row r="36" spans="1:16" s="70" customFormat="1" ht="12.75" x14ac:dyDescent="0.2">
      <c r="A36" s="114">
        <v>30</v>
      </c>
      <c r="B36" s="114" t="s">
        <v>70</v>
      </c>
      <c r="C36" s="115">
        <v>1723021188</v>
      </c>
      <c r="D36" s="115">
        <v>0</v>
      </c>
      <c r="E36" s="115">
        <v>796570543</v>
      </c>
      <c r="F36" s="115">
        <v>0</v>
      </c>
      <c r="G36" s="115">
        <f t="shared" si="0"/>
        <v>2519591731</v>
      </c>
      <c r="H36" s="115">
        <v>581635539</v>
      </c>
      <c r="I36" s="115">
        <v>105017377</v>
      </c>
      <c r="J36" s="115">
        <v>894255499</v>
      </c>
      <c r="K36" s="115">
        <v>938683316</v>
      </c>
      <c r="L36" s="115">
        <f t="shared" si="1"/>
        <v>2519591731</v>
      </c>
      <c r="M36" s="115">
        <v>14049538</v>
      </c>
      <c r="N36" s="115">
        <f t="shared" si="2"/>
        <v>2505542193</v>
      </c>
      <c r="O36" s="116">
        <f t="shared" si="3"/>
        <v>11039.235628968088</v>
      </c>
      <c r="P36" s="115">
        <v>226967</v>
      </c>
    </row>
    <row r="37" spans="1:16" s="70" customFormat="1" ht="12.75" x14ac:dyDescent="0.2">
      <c r="A37" s="117">
        <v>31</v>
      </c>
      <c r="B37" s="117" t="s">
        <v>72</v>
      </c>
      <c r="C37" s="118">
        <v>264979158</v>
      </c>
      <c r="D37" s="118">
        <v>0</v>
      </c>
      <c r="E37" s="118">
        <v>411164118</v>
      </c>
      <c r="F37" s="118">
        <v>0</v>
      </c>
      <c r="G37" s="118">
        <f t="shared" si="0"/>
        <v>676143276</v>
      </c>
      <c r="H37" s="118">
        <v>227613684</v>
      </c>
      <c r="I37" s="118">
        <v>43109140</v>
      </c>
      <c r="J37" s="118">
        <v>382228169</v>
      </c>
      <c r="K37" s="118">
        <v>23192283</v>
      </c>
      <c r="L37" s="118">
        <f t="shared" si="1"/>
        <v>676143276</v>
      </c>
      <c r="M37" s="118">
        <v>21449</v>
      </c>
      <c r="N37" s="118">
        <f t="shared" si="2"/>
        <v>676121827</v>
      </c>
      <c r="O37" s="119">
        <f t="shared" si="3"/>
        <v>6786.055232149668</v>
      </c>
      <c r="P37" s="118">
        <v>99634</v>
      </c>
    </row>
    <row r="38" spans="1:16" s="70" customFormat="1" ht="12.75" x14ac:dyDescent="0.2">
      <c r="A38" s="114">
        <v>32</v>
      </c>
      <c r="B38" s="114" t="s">
        <v>74</v>
      </c>
      <c r="C38" s="115">
        <v>96320590</v>
      </c>
      <c r="D38" s="115">
        <v>0</v>
      </c>
      <c r="E38" s="115">
        <v>92329603</v>
      </c>
      <c r="F38" s="115">
        <v>0</v>
      </c>
      <c r="G38" s="115">
        <f t="shared" si="0"/>
        <v>188650193</v>
      </c>
      <c r="H38" s="115">
        <v>68438697</v>
      </c>
      <c r="I38" s="115">
        <v>58300</v>
      </c>
      <c r="J38" s="115">
        <v>78228362</v>
      </c>
      <c r="K38" s="115">
        <v>41924834</v>
      </c>
      <c r="L38" s="115">
        <f t="shared" si="1"/>
        <v>188650193</v>
      </c>
      <c r="M38" s="115">
        <v>0</v>
      </c>
      <c r="N38" s="115">
        <f t="shared" si="2"/>
        <v>188650193</v>
      </c>
      <c r="O38" s="116">
        <f t="shared" si="3"/>
        <v>7569.0175333012357</v>
      </c>
      <c r="P38" s="115">
        <v>24924</v>
      </c>
    </row>
    <row r="39" spans="1:16" s="70" customFormat="1" ht="12.75" x14ac:dyDescent="0.2">
      <c r="A39" s="117">
        <v>33</v>
      </c>
      <c r="B39" s="117" t="s">
        <v>76</v>
      </c>
      <c r="C39" s="118">
        <v>80391812</v>
      </c>
      <c r="D39" s="118">
        <v>0</v>
      </c>
      <c r="E39" s="118">
        <v>56463334</v>
      </c>
      <c r="F39" s="118">
        <v>0</v>
      </c>
      <c r="G39" s="118">
        <f t="shared" si="0"/>
        <v>136855146</v>
      </c>
      <c r="H39" s="118">
        <v>75295256</v>
      </c>
      <c r="I39" s="118">
        <v>0</v>
      </c>
      <c r="J39" s="118">
        <v>40970963</v>
      </c>
      <c r="K39" s="118">
        <v>20588927</v>
      </c>
      <c r="L39" s="118">
        <f t="shared" si="1"/>
        <v>136855146</v>
      </c>
      <c r="M39" s="118">
        <v>9642530</v>
      </c>
      <c r="N39" s="118">
        <f t="shared" si="2"/>
        <v>127212616</v>
      </c>
      <c r="O39" s="119">
        <f t="shared" si="3"/>
        <v>4935.8870135413026</v>
      </c>
      <c r="P39" s="118">
        <v>25773</v>
      </c>
    </row>
    <row r="40" spans="1:16" s="70" customFormat="1" ht="12.75" x14ac:dyDescent="0.2">
      <c r="A40" s="114">
        <v>34</v>
      </c>
      <c r="B40" s="114" t="s">
        <v>78</v>
      </c>
      <c r="C40" s="115">
        <v>682963307</v>
      </c>
      <c r="D40" s="115">
        <v>0</v>
      </c>
      <c r="E40" s="115">
        <v>195678180</v>
      </c>
      <c r="F40" s="115">
        <v>0</v>
      </c>
      <c r="G40" s="115">
        <f t="shared" si="0"/>
        <v>878641487</v>
      </c>
      <c r="H40" s="115">
        <v>191873295</v>
      </c>
      <c r="I40" s="115">
        <v>0</v>
      </c>
      <c r="J40" s="115">
        <v>304273071</v>
      </c>
      <c r="K40" s="115">
        <v>382495121</v>
      </c>
      <c r="L40" s="115">
        <f t="shared" si="1"/>
        <v>878641487</v>
      </c>
      <c r="M40" s="115">
        <v>0</v>
      </c>
      <c r="N40" s="115">
        <f t="shared" si="2"/>
        <v>878641487</v>
      </c>
      <c r="O40" s="116">
        <f t="shared" si="3"/>
        <v>8859.1484790126942</v>
      </c>
      <c r="P40" s="115">
        <v>99179</v>
      </c>
    </row>
    <row r="41" spans="1:16" s="70" customFormat="1" ht="12.75" x14ac:dyDescent="0.2">
      <c r="A41" s="117">
        <v>35</v>
      </c>
      <c r="B41" s="117" t="s">
        <v>80</v>
      </c>
      <c r="C41" s="118">
        <v>1301193348</v>
      </c>
      <c r="D41" s="118">
        <v>0</v>
      </c>
      <c r="E41" s="118">
        <v>1342924758</v>
      </c>
      <c r="F41" s="118">
        <v>0</v>
      </c>
      <c r="G41" s="118">
        <f t="shared" si="0"/>
        <v>2644118106</v>
      </c>
      <c r="H41" s="118">
        <v>1117858824</v>
      </c>
      <c r="I41" s="118">
        <v>122729315</v>
      </c>
      <c r="J41" s="118">
        <v>1170605931</v>
      </c>
      <c r="K41" s="118">
        <v>232924036</v>
      </c>
      <c r="L41" s="118">
        <f t="shared" si="1"/>
        <v>2644118106</v>
      </c>
      <c r="M41" s="118">
        <v>0</v>
      </c>
      <c r="N41" s="118">
        <f t="shared" si="2"/>
        <v>2644118106</v>
      </c>
      <c r="O41" s="119">
        <f t="shared" si="3"/>
        <v>5806.335531473369</v>
      </c>
      <c r="P41" s="118">
        <v>455385</v>
      </c>
    </row>
    <row r="42" spans="1:16" s="70" customFormat="1" ht="12.75" x14ac:dyDescent="0.2">
      <c r="A42" s="114">
        <v>36</v>
      </c>
      <c r="B42" s="114" t="s">
        <v>82</v>
      </c>
      <c r="C42" s="115">
        <v>56634253</v>
      </c>
      <c r="D42" s="115">
        <v>0</v>
      </c>
      <c r="E42" s="115">
        <v>48586558</v>
      </c>
      <c r="F42" s="115">
        <v>0</v>
      </c>
      <c r="G42" s="115">
        <f t="shared" si="0"/>
        <v>105220811</v>
      </c>
      <c r="H42" s="115">
        <v>59579167</v>
      </c>
      <c r="I42" s="115">
        <v>0</v>
      </c>
      <c r="J42" s="115">
        <v>20592682</v>
      </c>
      <c r="K42" s="115">
        <v>25048962</v>
      </c>
      <c r="L42" s="115">
        <f t="shared" si="1"/>
        <v>105220811</v>
      </c>
      <c r="M42" s="115">
        <v>0</v>
      </c>
      <c r="N42" s="115">
        <f t="shared" si="2"/>
        <v>105220811</v>
      </c>
      <c r="O42" s="116">
        <f t="shared" si="3"/>
        <v>4668.8029018946618</v>
      </c>
      <c r="P42" s="115">
        <v>22537</v>
      </c>
    </row>
    <row r="43" spans="1:16" s="70" customFormat="1" ht="12.75" x14ac:dyDescent="0.2">
      <c r="A43" s="117">
        <v>37</v>
      </c>
      <c r="B43" s="117" t="s">
        <v>84</v>
      </c>
      <c r="C43" s="118">
        <v>41171592</v>
      </c>
      <c r="D43" s="118">
        <v>0</v>
      </c>
      <c r="E43" s="118">
        <v>15240693</v>
      </c>
      <c r="F43" s="118">
        <v>0</v>
      </c>
      <c r="G43" s="118">
        <f t="shared" si="0"/>
        <v>56412285</v>
      </c>
      <c r="H43" s="118">
        <v>0</v>
      </c>
      <c r="I43" s="118">
        <v>0</v>
      </c>
      <c r="J43" s="118">
        <v>52739116</v>
      </c>
      <c r="K43" s="118">
        <v>3673169</v>
      </c>
      <c r="L43" s="118">
        <f t="shared" si="1"/>
        <v>56412285</v>
      </c>
      <c r="M43" s="118">
        <v>0</v>
      </c>
      <c r="N43" s="118">
        <f t="shared" si="2"/>
        <v>56412285</v>
      </c>
      <c r="O43" s="119">
        <f t="shared" si="3"/>
        <v>3477.0885724852069</v>
      </c>
      <c r="P43" s="118">
        <v>16224</v>
      </c>
    </row>
    <row r="44" spans="1:16" s="70" customFormat="1" ht="12.75" x14ac:dyDescent="0.2">
      <c r="A44" s="114">
        <v>38</v>
      </c>
      <c r="B44" s="114" t="s">
        <v>86</v>
      </c>
      <c r="C44" s="115">
        <v>220014248</v>
      </c>
      <c r="D44" s="115">
        <v>0</v>
      </c>
      <c r="E44" s="115">
        <v>92449298</v>
      </c>
      <c r="F44" s="115">
        <v>0</v>
      </c>
      <c r="G44" s="115">
        <f t="shared" si="0"/>
        <v>312463546</v>
      </c>
      <c r="H44" s="115">
        <v>82273476</v>
      </c>
      <c r="I44" s="115">
        <v>0</v>
      </c>
      <c r="J44" s="115">
        <v>72077887</v>
      </c>
      <c r="K44" s="115">
        <v>158112183</v>
      </c>
      <c r="L44" s="115">
        <f t="shared" si="1"/>
        <v>312463546</v>
      </c>
      <c r="M44" s="115">
        <v>0</v>
      </c>
      <c r="N44" s="115">
        <f t="shared" si="2"/>
        <v>312463546</v>
      </c>
      <c r="O44" s="116">
        <f t="shared" si="3"/>
        <v>10995.655628672977</v>
      </c>
      <c r="P44" s="115">
        <v>28417</v>
      </c>
    </row>
    <row r="45" spans="1:16" s="70" customFormat="1" ht="13.5" thickBot="1" x14ac:dyDescent="0.25">
      <c r="A45" s="129">
        <f>A44</f>
        <v>38</v>
      </c>
      <c r="B45" s="130" t="s">
        <v>255</v>
      </c>
      <c r="C45" s="131">
        <f>SUM(C7:C44)</f>
        <v>10992196946</v>
      </c>
      <c r="D45" s="131">
        <f>SUM(D7:D44)</f>
        <v>17310083</v>
      </c>
      <c r="E45" s="131">
        <f>SUM(E7:E44)</f>
        <v>8072065930</v>
      </c>
      <c r="F45" s="131">
        <f>SUM(F7:F44)</f>
        <v>0</v>
      </c>
      <c r="G45" s="131">
        <f>SUM(C45:F45)</f>
        <v>19081572959</v>
      </c>
      <c r="H45" s="131">
        <f t="shared" ref="H45:N45" si="4">SUM(H7:H44)</f>
        <v>6104869603</v>
      </c>
      <c r="I45" s="131">
        <f t="shared" si="4"/>
        <v>569969280</v>
      </c>
      <c r="J45" s="131">
        <f t="shared" si="4"/>
        <v>8645135039</v>
      </c>
      <c r="K45" s="131">
        <f t="shared" si="4"/>
        <v>3761599037</v>
      </c>
      <c r="L45" s="131">
        <f t="shared" si="4"/>
        <v>19081572959</v>
      </c>
      <c r="M45" s="131">
        <f t="shared" si="4"/>
        <v>106813342</v>
      </c>
      <c r="N45" s="131">
        <f t="shared" si="4"/>
        <v>18974759617</v>
      </c>
      <c r="O45" s="131">
        <f t="shared" si="3"/>
        <v>7853.1346373357856</v>
      </c>
      <c r="P45" s="132">
        <f>SUM(P7:P44)</f>
        <v>2416202</v>
      </c>
    </row>
    <row r="46" spans="1:16" s="70" customFormat="1" ht="12.75" x14ac:dyDescent="0.2">
      <c r="B46" s="71"/>
      <c r="C46" s="72"/>
      <c r="D46" s="72"/>
      <c r="E46" s="72"/>
      <c r="F46" s="72"/>
      <c r="G46" s="72"/>
      <c r="H46" s="72"/>
      <c r="I46" s="72"/>
      <c r="J46" s="72"/>
      <c r="K46" s="72"/>
      <c r="L46" s="72"/>
      <c r="M46" s="72"/>
      <c r="N46" s="72"/>
      <c r="O46" s="72"/>
      <c r="P46" s="73"/>
    </row>
    <row r="47" spans="1:16" s="70" customFormat="1" ht="12.75" x14ac:dyDescent="0.2">
      <c r="B47" s="71"/>
      <c r="C47" s="72"/>
      <c r="D47" s="72"/>
      <c r="E47" s="72"/>
      <c r="F47" s="72"/>
      <c r="G47" s="72"/>
      <c r="H47" s="72"/>
      <c r="I47" s="72"/>
      <c r="J47" s="72"/>
      <c r="K47" s="72"/>
      <c r="L47" s="72"/>
      <c r="M47" s="72"/>
      <c r="N47" s="72"/>
      <c r="O47" s="72"/>
      <c r="P47" s="73"/>
    </row>
    <row r="48" spans="1:16" s="349" customFormat="1" ht="15.75" x14ac:dyDescent="0.2">
      <c r="A48" s="319" t="str">
        <f>$A$1</f>
        <v>COMPARATIVE REPORT</v>
      </c>
      <c r="B48" s="319"/>
      <c r="C48" s="319"/>
      <c r="D48" s="319"/>
      <c r="E48" s="319"/>
      <c r="F48" s="319"/>
      <c r="G48" s="319"/>
      <c r="H48" s="319"/>
      <c r="I48" s="319"/>
      <c r="J48" s="319"/>
      <c r="K48" s="319"/>
      <c r="L48" s="319"/>
      <c r="M48" s="319"/>
      <c r="N48" s="319"/>
      <c r="O48" s="319"/>
      <c r="P48" s="319"/>
    </row>
    <row r="49" spans="1:55" s="349" customFormat="1" ht="15.75" x14ac:dyDescent="0.2">
      <c r="A49" s="321" t="str">
        <f>$A$2</f>
        <v>EXHIBIT G: SUMMARY OF OUTSTANDING DEBT</v>
      </c>
      <c r="B49" s="321"/>
      <c r="C49" s="321"/>
      <c r="D49" s="321"/>
      <c r="E49" s="321"/>
      <c r="F49" s="321"/>
      <c r="G49" s="321"/>
      <c r="H49" s="321"/>
      <c r="I49" s="321"/>
      <c r="J49" s="321"/>
      <c r="K49" s="321"/>
      <c r="L49" s="321"/>
      <c r="M49" s="321"/>
      <c r="N49" s="321"/>
      <c r="O49" s="321"/>
      <c r="P49" s="321"/>
    </row>
    <row r="50" spans="1:55" s="349" customFormat="1" ht="15.75" x14ac:dyDescent="0.2">
      <c r="A50" s="321" t="str">
        <f>$A$3</f>
        <v>FOR THE YEAR ENDED JUNE 30, 2023</v>
      </c>
      <c r="B50" s="321"/>
      <c r="C50" s="321"/>
      <c r="D50" s="321"/>
      <c r="E50" s="321"/>
      <c r="F50" s="321"/>
      <c r="G50" s="321"/>
      <c r="H50" s="321"/>
      <c r="I50" s="321"/>
      <c r="J50" s="321"/>
      <c r="K50" s="321"/>
      <c r="L50" s="321"/>
      <c r="M50" s="321"/>
      <c r="N50" s="321"/>
      <c r="O50" s="321"/>
      <c r="P50" s="321"/>
    </row>
    <row r="51" spans="1:55" s="70" customFormat="1" ht="13.5" thickBot="1" x14ac:dyDescent="0.25">
      <c r="A51" s="68"/>
      <c r="B51" s="68"/>
      <c r="C51" s="74"/>
      <c r="D51" s="68"/>
      <c r="E51" s="68"/>
      <c r="F51" s="68"/>
      <c r="G51" s="68"/>
      <c r="H51" s="68"/>
      <c r="I51" s="68"/>
      <c r="J51" s="68"/>
      <c r="K51" s="68"/>
      <c r="L51" s="68"/>
      <c r="M51" s="68"/>
      <c r="N51" s="68"/>
      <c r="O51" s="68"/>
      <c r="P51" s="68"/>
    </row>
    <row r="52" spans="1:55" s="70" customFormat="1" ht="15" x14ac:dyDescent="0.2">
      <c r="C52" s="439" t="s">
        <v>237</v>
      </c>
      <c r="D52" s="440"/>
      <c r="E52" s="440"/>
      <c r="F52" s="440"/>
      <c r="G52" s="441"/>
      <c r="H52" s="439" t="s">
        <v>238</v>
      </c>
      <c r="I52" s="440"/>
      <c r="J52" s="440"/>
      <c r="K52" s="440"/>
      <c r="L52" s="441"/>
      <c r="M52" s="69"/>
      <c r="N52" s="439" t="s">
        <v>239</v>
      </c>
      <c r="O52" s="441"/>
      <c r="P52" s="83"/>
    </row>
    <row r="53" spans="1:55" ht="30.75" thickBot="1" x14ac:dyDescent="0.3">
      <c r="A53" s="138" t="s">
        <v>1</v>
      </c>
      <c r="B53" s="360" t="s">
        <v>87</v>
      </c>
      <c r="C53" s="354" t="s">
        <v>240</v>
      </c>
      <c r="D53" s="356" t="s">
        <v>241</v>
      </c>
      <c r="E53" s="356" t="s">
        <v>242</v>
      </c>
      <c r="F53" s="356" t="s">
        <v>243</v>
      </c>
      <c r="G53" s="355" t="s">
        <v>244</v>
      </c>
      <c r="H53" s="354" t="s">
        <v>245</v>
      </c>
      <c r="I53" s="356" t="s">
        <v>246</v>
      </c>
      <c r="J53" s="356" t="s">
        <v>247</v>
      </c>
      <c r="K53" s="356" t="s">
        <v>248</v>
      </c>
      <c r="L53" s="355" t="s">
        <v>249</v>
      </c>
      <c r="M53" s="139" t="s">
        <v>250</v>
      </c>
      <c r="N53" s="354" t="s">
        <v>251</v>
      </c>
      <c r="O53" s="355" t="s">
        <v>252</v>
      </c>
      <c r="P53" s="139" t="s">
        <v>253</v>
      </c>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row>
    <row r="54" spans="1:55" s="70" customFormat="1" ht="12.75" x14ac:dyDescent="0.2">
      <c r="A54" s="117">
        <v>1</v>
      </c>
      <c r="B54" s="117" t="s">
        <v>88</v>
      </c>
      <c r="C54" s="137">
        <v>0</v>
      </c>
      <c r="D54" s="137">
        <v>0</v>
      </c>
      <c r="E54" s="137">
        <v>0</v>
      </c>
      <c r="F54" s="137">
        <v>0</v>
      </c>
      <c r="G54" s="137">
        <f t="shared" ref="G54:G85" si="5">(C54+D54+E54+F54)</f>
        <v>0</v>
      </c>
      <c r="H54" s="137">
        <v>0</v>
      </c>
      <c r="I54" s="137">
        <v>0</v>
      </c>
      <c r="J54" s="137">
        <v>0</v>
      </c>
      <c r="K54" s="137">
        <v>0</v>
      </c>
      <c r="L54" s="137">
        <f t="shared" ref="L54:L85" si="6">(H54+I54+J54+K54)</f>
        <v>0</v>
      </c>
      <c r="M54" s="137">
        <v>0</v>
      </c>
      <c r="N54" s="137">
        <f t="shared" ref="N54:N85" si="7">(G54-M54)</f>
        <v>0</v>
      </c>
      <c r="O54" s="123">
        <f t="shared" ref="O54:O85" si="8">IFERROR(N54/P54,0)</f>
        <v>0</v>
      </c>
      <c r="P54" s="122">
        <v>0</v>
      </c>
    </row>
    <row r="55" spans="1:55" s="76" customFormat="1" ht="12.75" x14ac:dyDescent="0.2">
      <c r="A55" s="114">
        <v>2</v>
      </c>
      <c r="B55" s="114" t="s">
        <v>89</v>
      </c>
      <c r="C55" s="115">
        <v>179539966</v>
      </c>
      <c r="D55" s="115">
        <v>0</v>
      </c>
      <c r="E55" s="115">
        <v>226767894</v>
      </c>
      <c r="F55" s="115">
        <v>0</v>
      </c>
      <c r="G55" s="115">
        <f t="shared" si="5"/>
        <v>406307860</v>
      </c>
      <c r="H55" s="115">
        <v>288788793</v>
      </c>
      <c r="I55" s="115">
        <v>0</v>
      </c>
      <c r="J55" s="115">
        <v>117519067</v>
      </c>
      <c r="K55" s="115">
        <v>0</v>
      </c>
      <c r="L55" s="115">
        <f t="shared" si="6"/>
        <v>406307860</v>
      </c>
      <c r="M55" s="115">
        <v>0</v>
      </c>
      <c r="N55" s="115">
        <f t="shared" si="7"/>
        <v>406307860</v>
      </c>
      <c r="O55" s="116">
        <f t="shared" si="8"/>
        <v>3517.9692627386466</v>
      </c>
      <c r="P55" s="115">
        <v>115495</v>
      </c>
    </row>
    <row r="56" spans="1:55" s="76" customFormat="1" ht="12.75" x14ac:dyDescent="0.2">
      <c r="A56" s="117">
        <v>3</v>
      </c>
      <c r="B56" s="117" t="s">
        <v>256</v>
      </c>
      <c r="C56" s="118">
        <v>9996282</v>
      </c>
      <c r="D56" s="118">
        <v>0</v>
      </c>
      <c r="E56" s="118">
        <v>37178552</v>
      </c>
      <c r="F56" s="118">
        <v>0</v>
      </c>
      <c r="G56" s="118">
        <f t="shared" si="5"/>
        <v>47174834</v>
      </c>
      <c r="H56" s="118">
        <v>24458077</v>
      </c>
      <c r="I56" s="118">
        <v>0</v>
      </c>
      <c r="J56" s="118">
        <v>13438033</v>
      </c>
      <c r="K56" s="118">
        <v>9278724</v>
      </c>
      <c r="L56" s="118">
        <f t="shared" si="6"/>
        <v>47174834</v>
      </c>
      <c r="M56" s="118">
        <v>0</v>
      </c>
      <c r="N56" s="118">
        <f t="shared" si="7"/>
        <v>47174834</v>
      </c>
      <c r="O56" s="119">
        <f t="shared" si="8"/>
        <v>3166.5212780238958</v>
      </c>
      <c r="P56" s="118">
        <v>14898</v>
      </c>
    </row>
    <row r="57" spans="1:55" s="76" customFormat="1" ht="12.75" x14ac:dyDescent="0.2">
      <c r="A57" s="114">
        <v>4</v>
      </c>
      <c r="B57" s="114" t="s">
        <v>91</v>
      </c>
      <c r="C57" s="115">
        <v>2083304</v>
      </c>
      <c r="D57" s="115">
        <v>0</v>
      </c>
      <c r="E57" s="115">
        <v>19533119</v>
      </c>
      <c r="F57" s="115">
        <v>0</v>
      </c>
      <c r="G57" s="115">
        <f t="shared" si="5"/>
        <v>21616423</v>
      </c>
      <c r="H57" s="115">
        <v>19298624</v>
      </c>
      <c r="I57" s="115">
        <v>0</v>
      </c>
      <c r="J57" s="115">
        <v>634647</v>
      </c>
      <c r="K57" s="115">
        <v>1683152</v>
      </c>
      <c r="L57" s="115">
        <f t="shared" si="6"/>
        <v>21616423</v>
      </c>
      <c r="M57" s="115">
        <v>0</v>
      </c>
      <c r="N57" s="115">
        <f t="shared" si="7"/>
        <v>21616423</v>
      </c>
      <c r="O57" s="116">
        <f t="shared" si="8"/>
        <v>1629.8290733619845</v>
      </c>
      <c r="P57" s="115">
        <v>13263</v>
      </c>
    </row>
    <row r="58" spans="1:55" s="76" customFormat="1" ht="12.75" x14ac:dyDescent="0.2">
      <c r="A58" s="117">
        <v>5</v>
      </c>
      <c r="B58" s="117" t="s">
        <v>92</v>
      </c>
      <c r="C58" s="118">
        <v>0</v>
      </c>
      <c r="D58" s="118">
        <v>0</v>
      </c>
      <c r="E58" s="118">
        <v>0</v>
      </c>
      <c r="F58" s="118">
        <v>0</v>
      </c>
      <c r="G58" s="118">
        <f t="shared" si="5"/>
        <v>0</v>
      </c>
      <c r="H58" s="118">
        <v>0</v>
      </c>
      <c r="I58" s="118">
        <v>0</v>
      </c>
      <c r="J58" s="118">
        <v>0</v>
      </c>
      <c r="K58" s="118">
        <v>0</v>
      </c>
      <c r="L58" s="118">
        <f t="shared" si="6"/>
        <v>0</v>
      </c>
      <c r="M58" s="118">
        <v>0</v>
      </c>
      <c r="N58" s="118">
        <f t="shared" si="7"/>
        <v>0</v>
      </c>
      <c r="O58" s="119">
        <f t="shared" si="8"/>
        <v>0</v>
      </c>
      <c r="P58" s="118">
        <v>0</v>
      </c>
    </row>
    <row r="59" spans="1:55" s="76" customFormat="1" ht="12.75" x14ac:dyDescent="0.2">
      <c r="A59" s="114">
        <v>6</v>
      </c>
      <c r="B59" s="114" t="s">
        <v>93</v>
      </c>
      <c r="C59" s="115">
        <v>18133910</v>
      </c>
      <c r="D59" s="115">
        <v>0</v>
      </c>
      <c r="E59" s="115">
        <v>24892522</v>
      </c>
      <c r="F59" s="115">
        <v>0</v>
      </c>
      <c r="G59" s="115">
        <f t="shared" si="5"/>
        <v>43026432</v>
      </c>
      <c r="H59" s="115">
        <v>20854792</v>
      </c>
      <c r="I59" s="115">
        <v>0</v>
      </c>
      <c r="J59" s="115">
        <v>22171640</v>
      </c>
      <c r="K59" s="115">
        <v>0</v>
      </c>
      <c r="L59" s="115">
        <f t="shared" si="6"/>
        <v>43026432</v>
      </c>
      <c r="M59" s="115">
        <v>0</v>
      </c>
      <c r="N59" s="115">
        <f t="shared" si="7"/>
        <v>43026432</v>
      </c>
      <c r="O59" s="116">
        <f t="shared" si="8"/>
        <v>2602.3002298294423</v>
      </c>
      <c r="P59" s="115">
        <v>16534</v>
      </c>
    </row>
    <row r="60" spans="1:55" s="76" customFormat="1" ht="12.75" x14ac:dyDescent="0.2">
      <c r="A60" s="117">
        <v>7</v>
      </c>
      <c r="B60" s="117" t="s">
        <v>94</v>
      </c>
      <c r="C60" s="118">
        <v>1553147197</v>
      </c>
      <c r="D60" s="118">
        <v>0</v>
      </c>
      <c r="E60" s="118">
        <v>1133547279</v>
      </c>
      <c r="F60" s="118">
        <v>0</v>
      </c>
      <c r="G60" s="118">
        <f t="shared" si="5"/>
        <v>2686694476</v>
      </c>
      <c r="H60" s="118">
        <v>1177167380</v>
      </c>
      <c r="I60" s="118">
        <v>242819940</v>
      </c>
      <c r="J60" s="118">
        <v>1050082677</v>
      </c>
      <c r="K60" s="118">
        <v>216624479</v>
      </c>
      <c r="L60" s="118">
        <f t="shared" si="6"/>
        <v>2686694476</v>
      </c>
      <c r="M60" s="118">
        <v>0</v>
      </c>
      <c r="N60" s="118">
        <f t="shared" si="7"/>
        <v>2686694476</v>
      </c>
      <c r="O60" s="119">
        <f t="shared" si="8"/>
        <v>11135.034279248848</v>
      </c>
      <c r="P60" s="118">
        <v>241283</v>
      </c>
    </row>
    <row r="61" spans="1:55" s="70" customFormat="1" ht="12.75" x14ac:dyDescent="0.2">
      <c r="A61" s="114">
        <v>8</v>
      </c>
      <c r="B61" s="114" t="s">
        <v>95</v>
      </c>
      <c r="C61" s="115">
        <v>122644074</v>
      </c>
      <c r="D61" s="115">
        <v>0</v>
      </c>
      <c r="E61" s="115">
        <v>112151700</v>
      </c>
      <c r="F61" s="115">
        <v>0</v>
      </c>
      <c r="G61" s="115">
        <f t="shared" si="5"/>
        <v>234795774</v>
      </c>
      <c r="H61" s="115">
        <v>212397035</v>
      </c>
      <c r="I61" s="115">
        <v>2402308</v>
      </c>
      <c r="J61" s="115">
        <v>19996431</v>
      </c>
      <c r="K61" s="115">
        <v>0</v>
      </c>
      <c r="L61" s="115">
        <f t="shared" si="6"/>
        <v>234795774</v>
      </c>
      <c r="M61" s="115">
        <v>0</v>
      </c>
      <c r="N61" s="115">
        <f t="shared" si="7"/>
        <v>234795774</v>
      </c>
      <c r="O61" s="116">
        <f t="shared" si="8"/>
        <v>3019.5706422490289</v>
      </c>
      <c r="P61" s="115">
        <v>77758</v>
      </c>
    </row>
    <row r="62" spans="1:55" s="70" customFormat="1" ht="12.75" x14ac:dyDescent="0.2">
      <c r="A62" s="117">
        <v>9</v>
      </c>
      <c r="B62" s="117" t="s">
        <v>96</v>
      </c>
      <c r="C62" s="118">
        <v>296859</v>
      </c>
      <c r="D62" s="118">
        <v>0</v>
      </c>
      <c r="E62" s="118">
        <v>10492815</v>
      </c>
      <c r="F62" s="118">
        <v>0</v>
      </c>
      <c r="G62" s="118">
        <f t="shared" si="5"/>
        <v>10789674</v>
      </c>
      <c r="H62" s="118">
        <v>7708339</v>
      </c>
      <c r="I62" s="118">
        <v>0</v>
      </c>
      <c r="J62" s="118">
        <v>2509866</v>
      </c>
      <c r="K62" s="118">
        <v>571469</v>
      </c>
      <c r="L62" s="118">
        <f t="shared" si="6"/>
        <v>10789674</v>
      </c>
      <c r="M62" s="118">
        <v>0</v>
      </c>
      <c r="N62" s="118">
        <f t="shared" si="7"/>
        <v>10789674</v>
      </c>
      <c r="O62" s="119">
        <f t="shared" si="8"/>
        <v>2551.9569536423842</v>
      </c>
      <c r="P62" s="118">
        <v>4228</v>
      </c>
    </row>
    <row r="63" spans="1:55" s="70" customFormat="1" ht="12.75" x14ac:dyDescent="0.2">
      <c r="A63" s="114">
        <v>10</v>
      </c>
      <c r="B63" s="114" t="s">
        <v>97</v>
      </c>
      <c r="C63" s="115">
        <v>72708097</v>
      </c>
      <c r="D63" s="115">
        <v>0</v>
      </c>
      <c r="E63" s="115">
        <v>102807711</v>
      </c>
      <c r="F63" s="115">
        <v>0</v>
      </c>
      <c r="G63" s="115">
        <f t="shared" si="5"/>
        <v>175515808</v>
      </c>
      <c r="H63" s="115">
        <v>154542076</v>
      </c>
      <c r="I63" s="115">
        <v>0</v>
      </c>
      <c r="J63" s="115">
        <v>20746720</v>
      </c>
      <c r="K63" s="115">
        <v>227012</v>
      </c>
      <c r="L63" s="115">
        <f t="shared" si="6"/>
        <v>175515808</v>
      </c>
      <c r="M63" s="115">
        <v>0</v>
      </c>
      <c r="N63" s="115">
        <f t="shared" si="7"/>
        <v>175515808</v>
      </c>
      <c r="O63" s="116">
        <f t="shared" si="8"/>
        <v>2195.5119022303393</v>
      </c>
      <c r="P63" s="115">
        <v>79943</v>
      </c>
    </row>
    <row r="64" spans="1:55" s="70" customFormat="1" ht="12.75" x14ac:dyDescent="0.2">
      <c r="A64" s="117">
        <v>11</v>
      </c>
      <c r="B64" s="117" t="s">
        <v>257</v>
      </c>
      <c r="C64" s="118">
        <v>9861288</v>
      </c>
      <c r="D64" s="118">
        <v>0</v>
      </c>
      <c r="E64" s="118">
        <v>8113854</v>
      </c>
      <c r="F64" s="118">
        <v>0</v>
      </c>
      <c r="G64" s="118">
        <f t="shared" si="5"/>
        <v>17975142</v>
      </c>
      <c r="H64" s="118">
        <v>5474254</v>
      </c>
      <c r="I64" s="118">
        <v>0</v>
      </c>
      <c r="J64" s="118">
        <v>4267441</v>
      </c>
      <c r="K64" s="118">
        <v>8233447</v>
      </c>
      <c r="L64" s="118">
        <f t="shared" si="6"/>
        <v>17975142</v>
      </c>
      <c r="M64" s="118">
        <v>0</v>
      </c>
      <c r="N64" s="118">
        <f t="shared" si="7"/>
        <v>17975142</v>
      </c>
      <c r="O64" s="119">
        <f t="shared" si="8"/>
        <v>2855.463383637808</v>
      </c>
      <c r="P64" s="118">
        <v>6295</v>
      </c>
    </row>
    <row r="65" spans="1:16" s="70" customFormat="1" ht="12.75" x14ac:dyDescent="0.2">
      <c r="A65" s="114">
        <v>12</v>
      </c>
      <c r="B65" s="114" t="s">
        <v>99</v>
      </c>
      <c r="C65" s="115">
        <v>70687190</v>
      </c>
      <c r="D65" s="115">
        <v>0</v>
      </c>
      <c r="E65" s="115">
        <v>47922534</v>
      </c>
      <c r="F65" s="115">
        <v>0</v>
      </c>
      <c r="G65" s="115">
        <f t="shared" si="5"/>
        <v>118609724</v>
      </c>
      <c r="H65" s="115">
        <v>68702448</v>
      </c>
      <c r="I65" s="115">
        <v>0</v>
      </c>
      <c r="J65" s="115">
        <v>49907276</v>
      </c>
      <c r="K65" s="115">
        <v>0</v>
      </c>
      <c r="L65" s="115">
        <f t="shared" si="6"/>
        <v>118609724</v>
      </c>
      <c r="M65" s="115">
        <v>0</v>
      </c>
      <c r="N65" s="115">
        <f t="shared" si="7"/>
        <v>118609724</v>
      </c>
      <c r="O65" s="116">
        <f t="shared" si="8"/>
        <v>3539.5321993434795</v>
      </c>
      <c r="P65" s="115">
        <v>33510</v>
      </c>
    </row>
    <row r="66" spans="1:16" s="70" customFormat="1" ht="12.75" x14ac:dyDescent="0.2">
      <c r="A66" s="117">
        <v>13</v>
      </c>
      <c r="B66" s="117" t="s">
        <v>100</v>
      </c>
      <c r="C66" s="118">
        <v>67021176</v>
      </c>
      <c r="D66" s="118">
        <v>0</v>
      </c>
      <c r="E66" s="118">
        <v>21040553</v>
      </c>
      <c r="F66" s="118">
        <v>0</v>
      </c>
      <c r="G66" s="118">
        <f t="shared" si="5"/>
        <v>88061729</v>
      </c>
      <c r="H66" s="118">
        <v>70033384</v>
      </c>
      <c r="I66" s="118">
        <v>0</v>
      </c>
      <c r="J66" s="118">
        <v>18028345</v>
      </c>
      <c r="K66" s="118">
        <v>0</v>
      </c>
      <c r="L66" s="118">
        <f t="shared" si="6"/>
        <v>88061729</v>
      </c>
      <c r="M66" s="118">
        <v>0</v>
      </c>
      <c r="N66" s="118">
        <f t="shared" si="7"/>
        <v>88061729</v>
      </c>
      <c r="O66" s="119">
        <f t="shared" si="8"/>
        <v>5694.2598771419334</v>
      </c>
      <c r="P66" s="118">
        <v>15465</v>
      </c>
    </row>
    <row r="67" spans="1:16" s="70" customFormat="1" ht="12.75" x14ac:dyDescent="0.2">
      <c r="A67" s="114">
        <v>14</v>
      </c>
      <c r="B67" s="114" t="s">
        <v>101</v>
      </c>
      <c r="C67" s="115">
        <v>8750677</v>
      </c>
      <c r="D67" s="115">
        <v>0</v>
      </c>
      <c r="E67" s="115">
        <v>48962271</v>
      </c>
      <c r="F67" s="115">
        <v>0</v>
      </c>
      <c r="G67" s="115">
        <f t="shared" si="5"/>
        <v>57712948</v>
      </c>
      <c r="H67" s="115">
        <v>25288446</v>
      </c>
      <c r="I67" s="115">
        <v>0</v>
      </c>
      <c r="J67" s="115">
        <v>21030723</v>
      </c>
      <c r="K67" s="115">
        <v>11393779</v>
      </c>
      <c r="L67" s="115">
        <f t="shared" si="6"/>
        <v>57712948</v>
      </c>
      <c r="M67" s="115">
        <v>0</v>
      </c>
      <c r="N67" s="115">
        <f t="shared" si="7"/>
        <v>57712948</v>
      </c>
      <c r="O67" s="116">
        <f t="shared" si="8"/>
        <v>2969.6896161366676</v>
      </c>
      <c r="P67" s="115">
        <v>19434</v>
      </c>
    </row>
    <row r="68" spans="1:16" s="70" customFormat="1" ht="12.75" x14ac:dyDescent="0.2">
      <c r="A68" s="117">
        <v>15</v>
      </c>
      <c r="B68" s="117" t="s">
        <v>102</v>
      </c>
      <c r="C68" s="118">
        <v>0</v>
      </c>
      <c r="D68" s="118">
        <v>0</v>
      </c>
      <c r="E68" s="118">
        <v>0</v>
      </c>
      <c r="F68" s="118">
        <v>0</v>
      </c>
      <c r="G68" s="118">
        <f t="shared" si="5"/>
        <v>0</v>
      </c>
      <c r="H68" s="118">
        <v>0</v>
      </c>
      <c r="I68" s="118">
        <v>0</v>
      </c>
      <c r="J68" s="118">
        <v>0</v>
      </c>
      <c r="K68" s="118">
        <v>0</v>
      </c>
      <c r="L68" s="118">
        <f t="shared" si="6"/>
        <v>0</v>
      </c>
      <c r="M68" s="118">
        <v>0</v>
      </c>
      <c r="N68" s="118">
        <f t="shared" si="7"/>
        <v>0</v>
      </c>
      <c r="O68" s="119">
        <f t="shared" si="8"/>
        <v>0</v>
      </c>
      <c r="P68" s="118">
        <v>0</v>
      </c>
    </row>
    <row r="69" spans="1:16" s="70" customFormat="1" ht="12.75" x14ac:dyDescent="0.2">
      <c r="A69" s="114">
        <v>16</v>
      </c>
      <c r="B69" s="114" t="s">
        <v>103</v>
      </c>
      <c r="C69" s="115">
        <v>66218139</v>
      </c>
      <c r="D69" s="115">
        <v>0</v>
      </c>
      <c r="E69" s="115">
        <v>92422076</v>
      </c>
      <c r="F69" s="115">
        <v>0</v>
      </c>
      <c r="G69" s="115">
        <f t="shared" si="5"/>
        <v>158640215</v>
      </c>
      <c r="H69" s="115">
        <v>121418476</v>
      </c>
      <c r="I69" s="115">
        <v>0</v>
      </c>
      <c r="J69" s="115">
        <v>37221739</v>
      </c>
      <c r="K69" s="115">
        <v>0</v>
      </c>
      <c r="L69" s="115">
        <f t="shared" si="6"/>
        <v>158640215</v>
      </c>
      <c r="M69" s="115">
        <v>0</v>
      </c>
      <c r="N69" s="115">
        <f t="shared" si="7"/>
        <v>158640215</v>
      </c>
      <c r="O69" s="116">
        <f t="shared" si="8"/>
        <v>2835.1392190152801</v>
      </c>
      <c r="P69" s="115">
        <v>55955</v>
      </c>
    </row>
    <row r="70" spans="1:16" s="70" customFormat="1" ht="12.75" x14ac:dyDescent="0.2">
      <c r="A70" s="117">
        <v>17</v>
      </c>
      <c r="B70" s="117" t="s">
        <v>104</v>
      </c>
      <c r="C70" s="118">
        <v>124594151</v>
      </c>
      <c r="D70" s="118">
        <v>0</v>
      </c>
      <c r="E70" s="118">
        <v>51145039</v>
      </c>
      <c r="F70" s="118">
        <v>0</v>
      </c>
      <c r="G70" s="118">
        <f t="shared" si="5"/>
        <v>175739190</v>
      </c>
      <c r="H70" s="118">
        <v>77147143</v>
      </c>
      <c r="I70" s="118">
        <v>0</v>
      </c>
      <c r="J70" s="118">
        <v>42162099</v>
      </c>
      <c r="K70" s="118">
        <v>56429948</v>
      </c>
      <c r="L70" s="118">
        <f t="shared" si="6"/>
        <v>175739190</v>
      </c>
      <c r="M70" s="118">
        <v>0</v>
      </c>
      <c r="N70" s="118">
        <f t="shared" si="7"/>
        <v>175739190</v>
      </c>
      <c r="O70" s="119">
        <f t="shared" si="8"/>
        <v>5435.120616069772</v>
      </c>
      <c r="P70" s="118">
        <v>32334</v>
      </c>
    </row>
    <row r="71" spans="1:16" s="70" customFormat="1" ht="12.75" x14ac:dyDescent="0.2">
      <c r="A71" s="114">
        <v>18</v>
      </c>
      <c r="B71" s="114" t="s">
        <v>105</v>
      </c>
      <c r="C71" s="115">
        <v>45287560</v>
      </c>
      <c r="D71" s="115">
        <v>0</v>
      </c>
      <c r="E71" s="115">
        <v>40647288</v>
      </c>
      <c r="F71" s="115">
        <v>0</v>
      </c>
      <c r="G71" s="115">
        <f t="shared" si="5"/>
        <v>85934848</v>
      </c>
      <c r="H71" s="115">
        <v>43397085</v>
      </c>
      <c r="I71" s="115">
        <v>0</v>
      </c>
      <c r="J71" s="115">
        <v>20954176</v>
      </c>
      <c r="K71" s="115">
        <v>21583587</v>
      </c>
      <c r="L71" s="115">
        <f t="shared" si="6"/>
        <v>85934848</v>
      </c>
      <c r="M71" s="115">
        <v>0</v>
      </c>
      <c r="N71" s="115">
        <f t="shared" si="7"/>
        <v>85934848</v>
      </c>
      <c r="O71" s="116">
        <f t="shared" si="8"/>
        <v>2982.916727411573</v>
      </c>
      <c r="P71" s="115">
        <v>28809</v>
      </c>
    </row>
    <row r="72" spans="1:16" s="70" customFormat="1" ht="12.75" x14ac:dyDescent="0.2">
      <c r="A72" s="117">
        <v>19</v>
      </c>
      <c r="B72" s="117" t="s">
        <v>106</v>
      </c>
      <c r="C72" s="118">
        <v>9222762</v>
      </c>
      <c r="D72" s="118">
        <v>0</v>
      </c>
      <c r="E72" s="118">
        <v>12408979</v>
      </c>
      <c r="F72" s="118">
        <v>0</v>
      </c>
      <c r="G72" s="118">
        <f t="shared" si="5"/>
        <v>21631741</v>
      </c>
      <c r="H72" s="118">
        <v>5292664</v>
      </c>
      <c r="I72" s="118">
        <v>0</v>
      </c>
      <c r="J72" s="118">
        <v>15052571</v>
      </c>
      <c r="K72" s="118">
        <v>1286506</v>
      </c>
      <c r="L72" s="118">
        <f t="shared" si="6"/>
        <v>21631741</v>
      </c>
      <c r="M72" s="118">
        <v>0</v>
      </c>
      <c r="N72" s="118">
        <f t="shared" si="7"/>
        <v>21631741</v>
      </c>
      <c r="O72" s="119">
        <f t="shared" si="8"/>
        <v>3284.0050098679217</v>
      </c>
      <c r="P72" s="118">
        <v>6587</v>
      </c>
    </row>
    <row r="73" spans="1:16" s="70" customFormat="1" ht="12.75" x14ac:dyDescent="0.2">
      <c r="A73" s="114">
        <v>20</v>
      </c>
      <c r="B73" s="114" t="s">
        <v>107</v>
      </c>
      <c r="C73" s="115">
        <v>21609107</v>
      </c>
      <c r="D73" s="115">
        <v>0</v>
      </c>
      <c r="E73" s="115">
        <v>44996482</v>
      </c>
      <c r="F73" s="115">
        <v>0</v>
      </c>
      <c r="G73" s="115">
        <f t="shared" si="5"/>
        <v>66605589</v>
      </c>
      <c r="H73" s="115">
        <v>39505180</v>
      </c>
      <c r="I73" s="115">
        <v>0</v>
      </c>
      <c r="J73" s="115">
        <v>27100409</v>
      </c>
      <c r="K73" s="115">
        <v>0</v>
      </c>
      <c r="L73" s="115">
        <f t="shared" si="6"/>
        <v>66605589</v>
      </c>
      <c r="M73" s="115">
        <v>0</v>
      </c>
      <c r="N73" s="115">
        <f t="shared" si="7"/>
        <v>66605589</v>
      </c>
      <c r="O73" s="116">
        <f t="shared" si="8"/>
        <v>5825.731566517974</v>
      </c>
      <c r="P73" s="115">
        <v>11433</v>
      </c>
    </row>
    <row r="74" spans="1:16" s="70" customFormat="1" ht="12.75" x14ac:dyDescent="0.2">
      <c r="A74" s="117">
        <v>21</v>
      </c>
      <c r="B74" s="117" t="s">
        <v>108</v>
      </c>
      <c r="C74" s="118">
        <v>921301945</v>
      </c>
      <c r="D74" s="118">
        <v>0</v>
      </c>
      <c r="E74" s="118">
        <v>932832869</v>
      </c>
      <c r="F74" s="118">
        <v>0</v>
      </c>
      <c r="G74" s="118">
        <f t="shared" si="5"/>
        <v>1854134814</v>
      </c>
      <c r="H74" s="118">
        <v>1171247551</v>
      </c>
      <c r="I74" s="118">
        <v>47367186</v>
      </c>
      <c r="J74" s="118">
        <v>601280382</v>
      </c>
      <c r="K74" s="118">
        <v>34239695</v>
      </c>
      <c r="L74" s="118">
        <f t="shared" si="6"/>
        <v>1854134814</v>
      </c>
      <c r="M74" s="118">
        <v>26297409</v>
      </c>
      <c r="N74" s="118">
        <f t="shared" si="7"/>
        <v>1827837405</v>
      </c>
      <c r="O74" s="119">
        <f t="shared" si="8"/>
        <v>4786.6940197665099</v>
      </c>
      <c r="P74" s="118">
        <v>381858</v>
      </c>
    </row>
    <row r="75" spans="1:16" s="70" customFormat="1" ht="12.75" x14ac:dyDescent="0.2">
      <c r="A75" s="114">
        <v>22</v>
      </c>
      <c r="B75" s="114" t="s">
        <v>109</v>
      </c>
      <c r="C75" s="115">
        <v>19840646</v>
      </c>
      <c r="D75" s="115">
        <v>0</v>
      </c>
      <c r="E75" s="115">
        <v>23218628</v>
      </c>
      <c r="F75" s="115">
        <v>0</v>
      </c>
      <c r="G75" s="115">
        <f t="shared" si="5"/>
        <v>43059274</v>
      </c>
      <c r="H75" s="115">
        <v>34610870</v>
      </c>
      <c r="I75" s="115">
        <v>0</v>
      </c>
      <c r="J75" s="115">
        <v>6197766</v>
      </c>
      <c r="K75" s="115">
        <v>2250638</v>
      </c>
      <c r="L75" s="115">
        <f t="shared" si="6"/>
        <v>43059274</v>
      </c>
      <c r="M75" s="115">
        <v>0</v>
      </c>
      <c r="N75" s="115">
        <f t="shared" si="7"/>
        <v>43059274</v>
      </c>
      <c r="O75" s="116">
        <f t="shared" si="8"/>
        <v>2806.8101166807901</v>
      </c>
      <c r="P75" s="115">
        <v>15341</v>
      </c>
    </row>
    <row r="76" spans="1:16" s="70" customFormat="1" ht="12.75" x14ac:dyDescent="0.2">
      <c r="A76" s="117">
        <v>23</v>
      </c>
      <c r="B76" s="117" t="s">
        <v>110</v>
      </c>
      <c r="C76" s="118">
        <v>0</v>
      </c>
      <c r="D76" s="118">
        <v>0</v>
      </c>
      <c r="E76" s="118">
        <v>7224327</v>
      </c>
      <c r="F76" s="118">
        <v>0</v>
      </c>
      <c r="G76" s="118">
        <f t="shared" si="5"/>
        <v>7224327</v>
      </c>
      <c r="H76" s="118">
        <v>5541855</v>
      </c>
      <c r="I76" s="118">
        <v>0</v>
      </c>
      <c r="J76" s="118">
        <v>1682472</v>
      </c>
      <c r="K76" s="118">
        <v>0</v>
      </c>
      <c r="L76" s="118">
        <f t="shared" si="6"/>
        <v>7224327</v>
      </c>
      <c r="M76" s="118">
        <v>0</v>
      </c>
      <c r="N76" s="118">
        <f t="shared" si="7"/>
        <v>7224327</v>
      </c>
      <c r="O76" s="119">
        <f t="shared" si="8"/>
        <v>1472.5493273542602</v>
      </c>
      <c r="P76" s="118">
        <v>4906</v>
      </c>
    </row>
    <row r="77" spans="1:16" s="70" customFormat="1" ht="12.75" x14ac:dyDescent="0.2">
      <c r="A77" s="114">
        <v>24</v>
      </c>
      <c r="B77" s="114" t="s">
        <v>111</v>
      </c>
      <c r="C77" s="115">
        <v>66481205</v>
      </c>
      <c r="D77" s="115">
        <v>0</v>
      </c>
      <c r="E77" s="115">
        <v>75354678</v>
      </c>
      <c r="F77" s="115">
        <v>0</v>
      </c>
      <c r="G77" s="115">
        <f t="shared" si="5"/>
        <v>141835883</v>
      </c>
      <c r="H77" s="115">
        <v>120689178</v>
      </c>
      <c r="I77" s="115">
        <v>0</v>
      </c>
      <c r="J77" s="115">
        <v>18536325</v>
      </c>
      <c r="K77" s="115">
        <v>2610380</v>
      </c>
      <c r="L77" s="115">
        <f t="shared" si="6"/>
        <v>141835883</v>
      </c>
      <c r="M77" s="115">
        <v>0</v>
      </c>
      <c r="N77" s="115">
        <f t="shared" si="7"/>
        <v>141835883</v>
      </c>
      <c r="O77" s="116">
        <f t="shared" si="8"/>
        <v>2622.268538889608</v>
      </c>
      <c r="P77" s="115">
        <v>54089</v>
      </c>
    </row>
    <row r="78" spans="1:16" s="70" customFormat="1" ht="12.75" x14ac:dyDescent="0.2">
      <c r="A78" s="117">
        <v>25</v>
      </c>
      <c r="B78" s="117" t="s">
        <v>112</v>
      </c>
      <c r="C78" s="118">
        <v>17501392</v>
      </c>
      <c r="D78" s="118">
        <v>823000</v>
      </c>
      <c r="E78" s="118">
        <v>18957987</v>
      </c>
      <c r="F78" s="118">
        <v>0</v>
      </c>
      <c r="G78" s="118">
        <f t="shared" si="5"/>
        <v>37282379</v>
      </c>
      <c r="H78" s="118">
        <v>26793537</v>
      </c>
      <c r="I78" s="118">
        <v>0</v>
      </c>
      <c r="J78" s="118">
        <v>8678687</v>
      </c>
      <c r="K78" s="118">
        <v>1810155</v>
      </c>
      <c r="L78" s="118">
        <f t="shared" si="6"/>
        <v>37282379</v>
      </c>
      <c r="M78" s="118">
        <v>0</v>
      </c>
      <c r="N78" s="118">
        <f t="shared" si="7"/>
        <v>37282379</v>
      </c>
      <c r="O78" s="119">
        <f t="shared" si="8"/>
        <v>3774.6662954338362</v>
      </c>
      <c r="P78" s="118">
        <v>9877</v>
      </c>
    </row>
    <row r="79" spans="1:16" s="70" customFormat="1" ht="12.75" x14ac:dyDescent="0.2">
      <c r="A79" s="114">
        <v>26</v>
      </c>
      <c r="B79" s="114" t="s">
        <v>113</v>
      </c>
      <c r="C79" s="115">
        <v>0</v>
      </c>
      <c r="D79" s="115">
        <v>0</v>
      </c>
      <c r="E79" s="115">
        <v>0</v>
      </c>
      <c r="F79" s="115">
        <v>0</v>
      </c>
      <c r="G79" s="115">
        <f t="shared" si="5"/>
        <v>0</v>
      </c>
      <c r="H79" s="115">
        <v>0</v>
      </c>
      <c r="I79" s="115">
        <v>0</v>
      </c>
      <c r="J79" s="115">
        <v>0</v>
      </c>
      <c r="K79" s="115">
        <v>0</v>
      </c>
      <c r="L79" s="115">
        <f t="shared" si="6"/>
        <v>0</v>
      </c>
      <c r="M79" s="115">
        <v>0</v>
      </c>
      <c r="N79" s="115">
        <f t="shared" si="7"/>
        <v>0</v>
      </c>
      <c r="O79" s="116">
        <f t="shared" si="8"/>
        <v>0</v>
      </c>
      <c r="P79" s="115">
        <v>0</v>
      </c>
    </row>
    <row r="80" spans="1:16" s="70" customFormat="1" ht="12.75" x14ac:dyDescent="0.2">
      <c r="A80" s="117">
        <v>27</v>
      </c>
      <c r="B80" s="117" t="s">
        <v>114</v>
      </c>
      <c r="C80" s="118">
        <v>54935419</v>
      </c>
      <c r="D80" s="118">
        <v>0</v>
      </c>
      <c r="E80" s="118">
        <v>43365229</v>
      </c>
      <c r="F80" s="118">
        <v>0</v>
      </c>
      <c r="G80" s="118">
        <f t="shared" si="5"/>
        <v>98300648</v>
      </c>
      <c r="H80" s="118">
        <v>64150178</v>
      </c>
      <c r="I80" s="118">
        <v>0</v>
      </c>
      <c r="J80" s="118">
        <v>30262329</v>
      </c>
      <c r="K80" s="118">
        <v>3888141</v>
      </c>
      <c r="L80" s="118">
        <f t="shared" si="6"/>
        <v>98300648</v>
      </c>
      <c r="M80" s="118">
        <v>0</v>
      </c>
      <c r="N80" s="118">
        <f t="shared" si="7"/>
        <v>98300648</v>
      </c>
      <c r="O80" s="119">
        <f t="shared" si="8"/>
        <v>3442.8638274026339</v>
      </c>
      <c r="P80" s="118">
        <v>28552</v>
      </c>
    </row>
    <row r="81" spans="1:16" s="70" customFormat="1" ht="12.75" x14ac:dyDescent="0.2">
      <c r="A81" s="114">
        <v>28</v>
      </c>
      <c r="B81" s="114" t="s">
        <v>115</v>
      </c>
      <c r="C81" s="115">
        <v>14612133</v>
      </c>
      <c r="D81" s="115">
        <v>0</v>
      </c>
      <c r="E81" s="115">
        <v>11605183</v>
      </c>
      <c r="F81" s="115">
        <v>0</v>
      </c>
      <c r="G81" s="115">
        <f t="shared" si="5"/>
        <v>26217316</v>
      </c>
      <c r="H81" s="115">
        <v>22834996</v>
      </c>
      <c r="I81" s="115">
        <v>0</v>
      </c>
      <c r="J81" s="115">
        <v>2765575</v>
      </c>
      <c r="K81" s="115">
        <v>616745</v>
      </c>
      <c r="L81" s="115">
        <f t="shared" si="6"/>
        <v>26217316</v>
      </c>
      <c r="M81" s="115">
        <v>0</v>
      </c>
      <c r="N81" s="115">
        <f t="shared" si="7"/>
        <v>26217316</v>
      </c>
      <c r="O81" s="116">
        <f t="shared" si="8"/>
        <v>2478.4757042919268</v>
      </c>
      <c r="P81" s="115">
        <v>10578</v>
      </c>
    </row>
    <row r="82" spans="1:16" s="70" customFormat="1" ht="12.75" x14ac:dyDescent="0.2">
      <c r="A82" s="117">
        <v>29</v>
      </c>
      <c r="B82" s="117" t="s">
        <v>30</v>
      </c>
      <c r="C82" s="118">
        <v>4240297175</v>
      </c>
      <c r="D82" s="118">
        <v>0</v>
      </c>
      <c r="E82" s="118">
        <v>7450734395</v>
      </c>
      <c r="F82" s="118">
        <v>0</v>
      </c>
      <c r="G82" s="118">
        <f t="shared" si="5"/>
        <v>11691031570</v>
      </c>
      <c r="H82" s="118">
        <v>5603499826</v>
      </c>
      <c r="I82" s="118">
        <v>372819800</v>
      </c>
      <c r="J82" s="118">
        <v>4854919495</v>
      </c>
      <c r="K82" s="118">
        <v>859792449</v>
      </c>
      <c r="L82" s="118">
        <f t="shared" si="6"/>
        <v>11691031570</v>
      </c>
      <c r="M82" s="118">
        <v>82906713</v>
      </c>
      <c r="N82" s="118">
        <f t="shared" si="7"/>
        <v>11608124857</v>
      </c>
      <c r="O82" s="119">
        <f t="shared" si="8"/>
        <v>10184.754492851534</v>
      </c>
      <c r="P82" s="118">
        <v>1139755</v>
      </c>
    </row>
    <row r="83" spans="1:16" s="70" customFormat="1" ht="12.75" x14ac:dyDescent="0.2">
      <c r="A83" s="114">
        <v>30</v>
      </c>
      <c r="B83" s="114" t="s">
        <v>116</v>
      </c>
      <c r="C83" s="115">
        <v>98025707</v>
      </c>
      <c r="D83" s="115">
        <v>0</v>
      </c>
      <c r="E83" s="115">
        <v>184947411</v>
      </c>
      <c r="F83" s="115">
        <v>0</v>
      </c>
      <c r="G83" s="115">
        <f t="shared" si="5"/>
        <v>282973118</v>
      </c>
      <c r="H83" s="115">
        <v>170673212</v>
      </c>
      <c r="I83" s="115">
        <v>0</v>
      </c>
      <c r="J83" s="115">
        <v>104482806</v>
      </c>
      <c r="K83" s="115">
        <v>7817100</v>
      </c>
      <c r="L83" s="115">
        <f t="shared" si="6"/>
        <v>282973118</v>
      </c>
      <c r="M83" s="115">
        <v>2700119</v>
      </c>
      <c r="N83" s="115">
        <f t="shared" si="7"/>
        <v>280272999</v>
      </c>
      <c r="O83" s="116">
        <f t="shared" si="8"/>
        <v>3811.3712875326369</v>
      </c>
      <c r="P83" s="115">
        <v>73536</v>
      </c>
    </row>
    <row r="84" spans="1:16" s="70" customFormat="1" ht="12.75" x14ac:dyDescent="0.2">
      <c r="A84" s="117">
        <v>31</v>
      </c>
      <c r="B84" s="117" t="s">
        <v>117</v>
      </c>
      <c r="C84" s="118">
        <v>34253788</v>
      </c>
      <c r="D84" s="118">
        <v>0</v>
      </c>
      <c r="E84" s="118">
        <v>21960830</v>
      </c>
      <c r="F84" s="118">
        <v>0</v>
      </c>
      <c r="G84" s="118">
        <f t="shared" si="5"/>
        <v>56214618</v>
      </c>
      <c r="H84" s="118">
        <v>37519252</v>
      </c>
      <c r="I84" s="118">
        <v>0</v>
      </c>
      <c r="J84" s="118">
        <v>18695366</v>
      </c>
      <c r="K84" s="118">
        <v>0</v>
      </c>
      <c r="L84" s="118">
        <f t="shared" si="6"/>
        <v>56214618</v>
      </c>
      <c r="M84" s="118">
        <v>0</v>
      </c>
      <c r="N84" s="118">
        <f t="shared" si="7"/>
        <v>56214618</v>
      </c>
      <c r="O84" s="119">
        <f t="shared" si="8"/>
        <v>3708.0882585751979</v>
      </c>
      <c r="P84" s="118">
        <v>15160</v>
      </c>
    </row>
    <row r="85" spans="1:16" s="70" customFormat="1" ht="12.75" x14ac:dyDescent="0.2">
      <c r="A85" s="114">
        <v>32</v>
      </c>
      <c r="B85" s="114" t="s">
        <v>118</v>
      </c>
      <c r="C85" s="115">
        <v>79797935</v>
      </c>
      <c r="D85" s="115">
        <v>0</v>
      </c>
      <c r="E85" s="115">
        <v>36247198</v>
      </c>
      <c r="F85" s="115">
        <v>0</v>
      </c>
      <c r="G85" s="115">
        <f t="shared" si="5"/>
        <v>116045133</v>
      </c>
      <c r="H85" s="115">
        <v>92924714</v>
      </c>
      <c r="I85" s="115">
        <v>0</v>
      </c>
      <c r="J85" s="115">
        <v>13263400</v>
      </c>
      <c r="K85" s="115">
        <v>9857019</v>
      </c>
      <c r="L85" s="115">
        <f t="shared" si="6"/>
        <v>116045133</v>
      </c>
      <c r="M85" s="115">
        <v>0</v>
      </c>
      <c r="N85" s="115">
        <f t="shared" si="7"/>
        <v>116045133</v>
      </c>
      <c r="O85" s="116">
        <f t="shared" si="8"/>
        <v>4167.8387027259996</v>
      </c>
      <c r="P85" s="115">
        <v>27843</v>
      </c>
    </row>
    <row r="86" spans="1:16" s="70" customFormat="1" ht="12.75" x14ac:dyDescent="0.2">
      <c r="A86" s="117">
        <v>33</v>
      </c>
      <c r="B86" s="117" t="s">
        <v>34</v>
      </c>
      <c r="C86" s="118">
        <v>53271717</v>
      </c>
      <c r="D86" s="118">
        <v>0</v>
      </c>
      <c r="E86" s="118">
        <v>80026531</v>
      </c>
      <c r="F86" s="118">
        <v>0</v>
      </c>
      <c r="G86" s="118">
        <f t="shared" ref="G86:G117" si="9">(C86+D86+E86+F86)</f>
        <v>133298248</v>
      </c>
      <c r="H86" s="118">
        <v>62866371</v>
      </c>
      <c r="I86" s="118">
        <v>0</v>
      </c>
      <c r="J86" s="118">
        <v>68631877</v>
      </c>
      <c r="K86" s="118">
        <v>1800000</v>
      </c>
      <c r="L86" s="118">
        <f t="shared" ref="L86:L117" si="10">(H86+I86+J86+K86)</f>
        <v>133298248</v>
      </c>
      <c r="M86" s="118">
        <v>0</v>
      </c>
      <c r="N86" s="118">
        <f t="shared" ref="N86:N117" si="11">(G86-M86)</f>
        <v>133298248</v>
      </c>
      <c r="O86" s="119">
        <f t="shared" ref="O86:O117" si="12">IFERROR(N86/P86,0)</f>
        <v>2461.4208844981995</v>
      </c>
      <c r="P86" s="118">
        <v>54155</v>
      </c>
    </row>
    <row r="87" spans="1:16" s="70" customFormat="1" ht="12.75" x14ac:dyDescent="0.2">
      <c r="A87" s="114">
        <v>34</v>
      </c>
      <c r="B87" s="114" t="s">
        <v>119</v>
      </c>
      <c r="C87" s="115">
        <v>192683162</v>
      </c>
      <c r="D87" s="115">
        <v>0</v>
      </c>
      <c r="E87" s="115">
        <v>221415456</v>
      </c>
      <c r="F87" s="115">
        <v>0</v>
      </c>
      <c r="G87" s="115">
        <f t="shared" si="9"/>
        <v>414098618</v>
      </c>
      <c r="H87" s="115">
        <v>305277292</v>
      </c>
      <c r="I87" s="115">
        <v>0</v>
      </c>
      <c r="J87" s="115">
        <v>108821326</v>
      </c>
      <c r="K87" s="115">
        <v>0</v>
      </c>
      <c r="L87" s="115">
        <f t="shared" si="10"/>
        <v>414098618</v>
      </c>
      <c r="M87" s="115">
        <v>0</v>
      </c>
      <c r="N87" s="115">
        <f t="shared" si="11"/>
        <v>414098618</v>
      </c>
      <c r="O87" s="116">
        <f t="shared" si="12"/>
        <v>4364.8598412581296</v>
      </c>
      <c r="P87" s="115">
        <v>94871</v>
      </c>
    </row>
    <row r="88" spans="1:16" s="70" customFormat="1" ht="12.75" x14ac:dyDescent="0.2">
      <c r="A88" s="117">
        <v>35</v>
      </c>
      <c r="B88" s="117" t="s">
        <v>120</v>
      </c>
      <c r="C88" s="118">
        <v>16140206</v>
      </c>
      <c r="D88" s="118">
        <v>12795000</v>
      </c>
      <c r="E88" s="118">
        <v>28095638</v>
      </c>
      <c r="F88" s="118">
        <v>0</v>
      </c>
      <c r="G88" s="118">
        <f t="shared" si="9"/>
        <v>57030844</v>
      </c>
      <c r="H88" s="118">
        <v>36648520</v>
      </c>
      <c r="I88" s="118">
        <v>0</v>
      </c>
      <c r="J88" s="118">
        <v>14690668</v>
      </c>
      <c r="K88" s="118">
        <v>5691656</v>
      </c>
      <c r="L88" s="118">
        <f t="shared" si="10"/>
        <v>57030844</v>
      </c>
      <c r="M88" s="118">
        <v>0</v>
      </c>
      <c r="N88" s="118">
        <f t="shared" si="11"/>
        <v>57030844</v>
      </c>
      <c r="O88" s="119">
        <f t="shared" si="12"/>
        <v>3423.8364651497868</v>
      </c>
      <c r="P88" s="118">
        <v>16657</v>
      </c>
    </row>
    <row r="89" spans="1:16" s="70" customFormat="1" ht="12.75" x14ac:dyDescent="0.2">
      <c r="A89" s="114">
        <v>36</v>
      </c>
      <c r="B89" s="114" t="s">
        <v>121</v>
      </c>
      <c r="C89" s="115">
        <v>74347928</v>
      </c>
      <c r="D89" s="115">
        <v>0</v>
      </c>
      <c r="E89" s="115">
        <v>69397566</v>
      </c>
      <c r="F89" s="115">
        <v>0</v>
      </c>
      <c r="G89" s="115">
        <f t="shared" si="9"/>
        <v>143745494</v>
      </c>
      <c r="H89" s="115">
        <v>111641699</v>
      </c>
      <c r="I89" s="115">
        <v>0</v>
      </c>
      <c r="J89" s="115">
        <v>26926381</v>
      </c>
      <c r="K89" s="115">
        <v>5177414</v>
      </c>
      <c r="L89" s="115">
        <f t="shared" si="10"/>
        <v>143745494</v>
      </c>
      <c r="M89" s="115">
        <v>0</v>
      </c>
      <c r="N89" s="115">
        <f t="shared" si="11"/>
        <v>143745494</v>
      </c>
      <c r="O89" s="116">
        <f t="shared" si="12"/>
        <v>3704.8762596974148</v>
      </c>
      <c r="P89" s="115">
        <v>38799</v>
      </c>
    </row>
    <row r="90" spans="1:16" s="70" customFormat="1" ht="12.75" x14ac:dyDescent="0.2">
      <c r="A90" s="117">
        <v>37</v>
      </c>
      <c r="B90" s="117" t="s">
        <v>122</v>
      </c>
      <c r="C90" s="118">
        <v>156839548</v>
      </c>
      <c r="D90" s="118">
        <v>0</v>
      </c>
      <c r="E90" s="118">
        <v>56430266</v>
      </c>
      <c r="F90" s="118">
        <v>0</v>
      </c>
      <c r="G90" s="118">
        <f t="shared" si="9"/>
        <v>213269814</v>
      </c>
      <c r="H90" s="118">
        <v>75595142</v>
      </c>
      <c r="I90" s="118">
        <v>0</v>
      </c>
      <c r="J90" s="118">
        <v>20643873</v>
      </c>
      <c r="K90" s="118">
        <v>117030799</v>
      </c>
      <c r="L90" s="118">
        <f t="shared" si="10"/>
        <v>213269814</v>
      </c>
      <c r="M90" s="118">
        <v>0</v>
      </c>
      <c r="N90" s="118">
        <f t="shared" si="11"/>
        <v>213269814</v>
      </c>
      <c r="O90" s="119">
        <f t="shared" si="12"/>
        <v>8145.3543902532174</v>
      </c>
      <c r="P90" s="118">
        <v>26183</v>
      </c>
    </row>
    <row r="91" spans="1:16" s="70" customFormat="1" ht="12.75" x14ac:dyDescent="0.2">
      <c r="A91" s="114">
        <v>38</v>
      </c>
      <c r="B91" s="114" t="s">
        <v>123</v>
      </c>
      <c r="C91" s="115">
        <v>10508539</v>
      </c>
      <c r="D91" s="115">
        <v>0</v>
      </c>
      <c r="E91" s="115">
        <v>20249984</v>
      </c>
      <c r="F91" s="115">
        <v>0</v>
      </c>
      <c r="G91" s="115">
        <f t="shared" si="9"/>
        <v>30758523</v>
      </c>
      <c r="H91" s="115">
        <v>25030129</v>
      </c>
      <c r="I91" s="115">
        <v>0</v>
      </c>
      <c r="J91" s="115">
        <v>5698052</v>
      </c>
      <c r="K91" s="115">
        <v>30342</v>
      </c>
      <c r="L91" s="115">
        <f t="shared" si="10"/>
        <v>30758523</v>
      </c>
      <c r="M91" s="115">
        <v>0</v>
      </c>
      <c r="N91" s="115">
        <f t="shared" si="11"/>
        <v>30758523</v>
      </c>
      <c r="O91" s="116">
        <f t="shared" si="12"/>
        <v>2004.2042744510327</v>
      </c>
      <c r="P91" s="115">
        <v>15347</v>
      </c>
    </row>
    <row r="92" spans="1:16" s="70" customFormat="1" ht="12.75" x14ac:dyDescent="0.2">
      <c r="A92" s="117">
        <v>39</v>
      </c>
      <c r="B92" s="117" t="s">
        <v>125</v>
      </c>
      <c r="C92" s="118">
        <v>53768684</v>
      </c>
      <c r="D92" s="118">
        <v>2250000</v>
      </c>
      <c r="E92" s="118">
        <v>41425246</v>
      </c>
      <c r="F92" s="118">
        <v>0</v>
      </c>
      <c r="G92" s="118">
        <f t="shared" si="9"/>
        <v>97443930</v>
      </c>
      <c r="H92" s="118">
        <v>58793983</v>
      </c>
      <c r="I92" s="118">
        <v>0</v>
      </c>
      <c r="J92" s="118">
        <v>13104681</v>
      </c>
      <c r="K92" s="118">
        <v>25545266</v>
      </c>
      <c r="L92" s="118">
        <f t="shared" si="10"/>
        <v>97443930</v>
      </c>
      <c r="M92" s="118">
        <v>0</v>
      </c>
      <c r="N92" s="118">
        <f t="shared" si="11"/>
        <v>97443930</v>
      </c>
      <c r="O92" s="119">
        <f t="shared" si="12"/>
        <v>4604.0127569099932</v>
      </c>
      <c r="P92" s="118">
        <v>21165</v>
      </c>
    </row>
    <row r="93" spans="1:16" s="70" customFormat="1" ht="12.75" x14ac:dyDescent="0.2">
      <c r="A93" s="114">
        <v>40</v>
      </c>
      <c r="B93" s="114" t="s">
        <v>127</v>
      </c>
      <c r="C93" s="121">
        <v>0</v>
      </c>
      <c r="D93" s="121">
        <v>0</v>
      </c>
      <c r="E93" s="121">
        <v>0</v>
      </c>
      <c r="F93" s="121">
        <v>0</v>
      </c>
      <c r="G93" s="121">
        <f t="shared" si="9"/>
        <v>0</v>
      </c>
      <c r="H93" s="121">
        <v>0</v>
      </c>
      <c r="I93" s="121">
        <v>0</v>
      </c>
      <c r="J93" s="121">
        <v>0</v>
      </c>
      <c r="K93" s="121">
        <v>0</v>
      </c>
      <c r="L93" s="121">
        <f t="shared" si="10"/>
        <v>0</v>
      </c>
      <c r="M93" s="121">
        <v>0</v>
      </c>
      <c r="N93" s="121">
        <f t="shared" si="11"/>
        <v>0</v>
      </c>
      <c r="O93" s="116">
        <f t="shared" si="12"/>
        <v>0</v>
      </c>
      <c r="P93" s="115">
        <v>0</v>
      </c>
    </row>
    <row r="94" spans="1:16" s="70" customFormat="1" ht="12.75" x14ac:dyDescent="0.2">
      <c r="A94" s="117">
        <v>41</v>
      </c>
      <c r="B94" s="117" t="s">
        <v>258</v>
      </c>
      <c r="C94" s="118">
        <v>143382411</v>
      </c>
      <c r="D94" s="118">
        <v>466781</v>
      </c>
      <c r="E94" s="118">
        <v>48938105</v>
      </c>
      <c r="F94" s="118">
        <v>0</v>
      </c>
      <c r="G94" s="118">
        <f t="shared" si="9"/>
        <v>192787297</v>
      </c>
      <c r="H94" s="118">
        <v>161597780</v>
      </c>
      <c r="I94" s="118">
        <v>0</v>
      </c>
      <c r="J94" s="118">
        <v>31189517</v>
      </c>
      <c r="K94" s="118">
        <v>0</v>
      </c>
      <c r="L94" s="118">
        <f t="shared" si="10"/>
        <v>192787297</v>
      </c>
      <c r="M94" s="118">
        <v>0</v>
      </c>
      <c r="N94" s="118">
        <f t="shared" si="11"/>
        <v>192787297</v>
      </c>
      <c r="O94" s="119">
        <f t="shared" si="12"/>
        <v>5796.8937967946595</v>
      </c>
      <c r="P94" s="118">
        <v>33257</v>
      </c>
    </row>
    <row r="95" spans="1:16" s="70" customFormat="1" ht="12.75" x14ac:dyDescent="0.2">
      <c r="A95" s="114">
        <v>42</v>
      </c>
      <c r="B95" s="114" t="s">
        <v>131</v>
      </c>
      <c r="C95" s="115">
        <v>176395767</v>
      </c>
      <c r="D95" s="115">
        <v>0</v>
      </c>
      <c r="E95" s="115">
        <v>189059937</v>
      </c>
      <c r="F95" s="115">
        <v>0</v>
      </c>
      <c r="G95" s="115">
        <f t="shared" si="9"/>
        <v>365455704</v>
      </c>
      <c r="H95" s="115">
        <v>241677344</v>
      </c>
      <c r="I95" s="115">
        <v>0</v>
      </c>
      <c r="J95" s="115">
        <v>110573457</v>
      </c>
      <c r="K95" s="115">
        <v>13204903</v>
      </c>
      <c r="L95" s="115">
        <f t="shared" si="10"/>
        <v>365455704</v>
      </c>
      <c r="M95" s="115">
        <v>0</v>
      </c>
      <c r="N95" s="115">
        <f t="shared" si="11"/>
        <v>365455704</v>
      </c>
      <c r="O95" s="116">
        <f t="shared" si="12"/>
        <v>3251.1249455114803</v>
      </c>
      <c r="P95" s="115">
        <v>112409</v>
      </c>
    </row>
    <row r="96" spans="1:16" s="70" customFormat="1" ht="12.75" x14ac:dyDescent="0.2">
      <c r="A96" s="117">
        <v>43</v>
      </c>
      <c r="B96" s="117" t="s">
        <v>133</v>
      </c>
      <c r="C96" s="118">
        <v>1029855313</v>
      </c>
      <c r="D96" s="118">
        <v>0</v>
      </c>
      <c r="E96" s="118">
        <v>855544022</v>
      </c>
      <c r="F96" s="118">
        <v>0</v>
      </c>
      <c r="G96" s="118">
        <f t="shared" si="9"/>
        <v>1885399335</v>
      </c>
      <c r="H96" s="118">
        <v>868821871</v>
      </c>
      <c r="I96" s="118">
        <v>20467306</v>
      </c>
      <c r="J96" s="118">
        <v>532335943</v>
      </c>
      <c r="K96" s="118">
        <v>463774215</v>
      </c>
      <c r="L96" s="118">
        <f t="shared" si="10"/>
        <v>1885399335</v>
      </c>
      <c r="M96" s="118">
        <v>55062895</v>
      </c>
      <c r="N96" s="118">
        <f t="shared" si="11"/>
        <v>1830336440</v>
      </c>
      <c r="O96" s="119">
        <f t="shared" si="12"/>
        <v>5446.2304135398754</v>
      </c>
      <c r="P96" s="118">
        <v>336074</v>
      </c>
    </row>
    <row r="97" spans="1:16" s="70" customFormat="1" ht="12.75" x14ac:dyDescent="0.2">
      <c r="A97" s="114">
        <v>44</v>
      </c>
      <c r="B97" s="114" t="s">
        <v>135</v>
      </c>
      <c r="C97" s="115">
        <v>106529207</v>
      </c>
      <c r="D97" s="115">
        <v>0</v>
      </c>
      <c r="E97" s="115">
        <v>54023167</v>
      </c>
      <c r="F97" s="115">
        <v>0</v>
      </c>
      <c r="G97" s="115">
        <f t="shared" si="9"/>
        <v>160552374</v>
      </c>
      <c r="H97" s="115">
        <v>61298782</v>
      </c>
      <c r="I97" s="115">
        <v>0</v>
      </c>
      <c r="J97" s="115">
        <v>99253592</v>
      </c>
      <c r="K97" s="115">
        <v>0</v>
      </c>
      <c r="L97" s="115">
        <f t="shared" si="10"/>
        <v>160552374</v>
      </c>
      <c r="M97" s="115">
        <v>0</v>
      </c>
      <c r="N97" s="115">
        <f t="shared" si="11"/>
        <v>160552374</v>
      </c>
      <c r="O97" s="116">
        <f t="shared" si="12"/>
        <v>3287.6497184396435</v>
      </c>
      <c r="P97" s="115">
        <v>48835</v>
      </c>
    </row>
    <row r="98" spans="1:16" s="70" customFormat="1" ht="12.75" x14ac:dyDescent="0.2">
      <c r="A98" s="117">
        <v>45</v>
      </c>
      <c r="B98" s="117" t="s">
        <v>137</v>
      </c>
      <c r="C98" s="118">
        <v>104492</v>
      </c>
      <c r="D98" s="118">
        <v>0</v>
      </c>
      <c r="E98" s="118">
        <v>3431220</v>
      </c>
      <c r="F98" s="118">
        <v>0</v>
      </c>
      <c r="G98" s="118">
        <f t="shared" si="9"/>
        <v>3535712</v>
      </c>
      <c r="H98" s="118">
        <v>3035486</v>
      </c>
      <c r="I98" s="118">
        <v>0</v>
      </c>
      <c r="J98" s="118">
        <v>395734</v>
      </c>
      <c r="K98" s="118">
        <v>104492</v>
      </c>
      <c r="L98" s="118">
        <f t="shared" si="10"/>
        <v>3535712</v>
      </c>
      <c r="M98" s="118">
        <v>0</v>
      </c>
      <c r="N98" s="118">
        <f t="shared" si="11"/>
        <v>3535712</v>
      </c>
      <c r="O98" s="119">
        <f t="shared" si="12"/>
        <v>1582.6821844225603</v>
      </c>
      <c r="P98" s="118">
        <v>2234</v>
      </c>
    </row>
    <row r="99" spans="1:16" s="70" customFormat="1" ht="12.75" x14ac:dyDescent="0.2">
      <c r="A99" s="114">
        <v>46</v>
      </c>
      <c r="B99" s="114" t="s">
        <v>139</v>
      </c>
      <c r="C99" s="115">
        <v>173336890</v>
      </c>
      <c r="D99" s="115">
        <v>0</v>
      </c>
      <c r="E99" s="115">
        <v>66529752</v>
      </c>
      <c r="F99" s="115">
        <v>0</v>
      </c>
      <c r="G99" s="115">
        <f t="shared" si="9"/>
        <v>239866642</v>
      </c>
      <c r="H99" s="115">
        <v>125366109</v>
      </c>
      <c r="I99" s="115">
        <v>0</v>
      </c>
      <c r="J99" s="115">
        <v>79773744</v>
      </c>
      <c r="K99" s="115">
        <v>34726789</v>
      </c>
      <c r="L99" s="115">
        <f t="shared" si="10"/>
        <v>239866642</v>
      </c>
      <c r="M99" s="115">
        <v>0</v>
      </c>
      <c r="N99" s="115">
        <f t="shared" si="11"/>
        <v>239866642</v>
      </c>
      <c r="O99" s="116">
        <f t="shared" si="12"/>
        <v>6004.1712640800997</v>
      </c>
      <c r="P99" s="115">
        <v>39950</v>
      </c>
    </row>
    <row r="100" spans="1:16" s="70" customFormat="1" ht="12.75" x14ac:dyDescent="0.2">
      <c r="A100" s="117">
        <v>47</v>
      </c>
      <c r="B100" s="117" t="s">
        <v>141</v>
      </c>
      <c r="C100" s="118">
        <v>116813777</v>
      </c>
      <c r="D100" s="118">
        <v>0</v>
      </c>
      <c r="E100" s="118">
        <v>146294350</v>
      </c>
      <c r="F100" s="118">
        <v>0</v>
      </c>
      <c r="G100" s="118">
        <f t="shared" si="9"/>
        <v>263108127</v>
      </c>
      <c r="H100" s="118">
        <v>177236863</v>
      </c>
      <c r="I100" s="118">
        <v>0</v>
      </c>
      <c r="J100" s="118">
        <v>57297102</v>
      </c>
      <c r="K100" s="118">
        <v>28574162</v>
      </c>
      <c r="L100" s="118">
        <f t="shared" si="10"/>
        <v>263108127</v>
      </c>
      <c r="M100" s="118">
        <v>0</v>
      </c>
      <c r="N100" s="118">
        <f t="shared" si="11"/>
        <v>263108127</v>
      </c>
      <c r="O100" s="119">
        <f t="shared" si="12"/>
        <v>3310.0358167270533</v>
      </c>
      <c r="P100" s="118">
        <v>79488</v>
      </c>
    </row>
    <row r="101" spans="1:16" s="70" customFormat="1" ht="12.75" x14ac:dyDescent="0.2">
      <c r="A101" s="114">
        <v>48</v>
      </c>
      <c r="B101" s="114" t="s">
        <v>143</v>
      </c>
      <c r="C101" s="115">
        <v>20000000</v>
      </c>
      <c r="D101" s="115">
        <v>0</v>
      </c>
      <c r="E101" s="115">
        <v>13815096</v>
      </c>
      <c r="F101" s="115">
        <v>0</v>
      </c>
      <c r="G101" s="115">
        <f t="shared" si="9"/>
        <v>33815096</v>
      </c>
      <c r="H101" s="115">
        <v>8431628</v>
      </c>
      <c r="I101" s="115">
        <v>0</v>
      </c>
      <c r="J101" s="115">
        <v>25383468</v>
      </c>
      <c r="K101" s="115">
        <v>0</v>
      </c>
      <c r="L101" s="115">
        <f t="shared" si="10"/>
        <v>33815096</v>
      </c>
      <c r="M101" s="115">
        <v>0</v>
      </c>
      <c r="N101" s="115">
        <f t="shared" si="11"/>
        <v>33815096</v>
      </c>
      <c r="O101" s="116">
        <f t="shared" si="12"/>
        <v>5075.055680624343</v>
      </c>
      <c r="P101" s="115">
        <v>6663</v>
      </c>
    </row>
    <row r="102" spans="1:16" s="70" customFormat="1" ht="12.75" x14ac:dyDescent="0.2">
      <c r="A102" s="117">
        <v>49</v>
      </c>
      <c r="B102" s="117" t="s">
        <v>145</v>
      </c>
      <c r="C102" s="118">
        <v>114316383</v>
      </c>
      <c r="D102" s="118">
        <v>0</v>
      </c>
      <c r="E102" s="118">
        <v>59634875</v>
      </c>
      <c r="F102" s="118">
        <v>0</v>
      </c>
      <c r="G102" s="118">
        <f t="shared" si="9"/>
        <v>173951258</v>
      </c>
      <c r="H102" s="118">
        <v>82582279</v>
      </c>
      <c r="I102" s="118">
        <v>0</v>
      </c>
      <c r="J102" s="118">
        <v>68781793</v>
      </c>
      <c r="K102" s="118">
        <v>22587186</v>
      </c>
      <c r="L102" s="118">
        <f t="shared" si="10"/>
        <v>173951258</v>
      </c>
      <c r="M102" s="118">
        <v>0</v>
      </c>
      <c r="N102" s="118">
        <f t="shared" si="11"/>
        <v>173951258</v>
      </c>
      <c r="O102" s="119">
        <f t="shared" si="12"/>
        <v>6292.3225899801046</v>
      </c>
      <c r="P102" s="118">
        <v>27645</v>
      </c>
    </row>
    <row r="103" spans="1:16" s="70" customFormat="1" ht="12.75" x14ac:dyDescent="0.2">
      <c r="A103" s="114">
        <v>50</v>
      </c>
      <c r="B103" s="114" t="s">
        <v>147</v>
      </c>
      <c r="C103" s="121">
        <v>37427357</v>
      </c>
      <c r="D103" s="121">
        <v>0</v>
      </c>
      <c r="E103" s="121">
        <v>24579339</v>
      </c>
      <c r="F103" s="121">
        <v>0</v>
      </c>
      <c r="G103" s="121">
        <f t="shared" si="9"/>
        <v>62006696</v>
      </c>
      <c r="H103" s="121">
        <v>40194013</v>
      </c>
      <c r="I103" s="121">
        <v>0</v>
      </c>
      <c r="J103" s="121">
        <v>12007188</v>
      </c>
      <c r="K103" s="121">
        <v>9805495</v>
      </c>
      <c r="L103" s="121">
        <f t="shared" si="10"/>
        <v>62006696</v>
      </c>
      <c r="M103" s="121">
        <v>0</v>
      </c>
      <c r="N103" s="121">
        <f t="shared" si="11"/>
        <v>62006696</v>
      </c>
      <c r="O103" s="116">
        <f t="shared" si="12"/>
        <v>3424.4599326227426</v>
      </c>
      <c r="P103" s="115">
        <v>18107</v>
      </c>
    </row>
    <row r="104" spans="1:16" s="70" customFormat="1" ht="12.75" x14ac:dyDescent="0.2">
      <c r="A104" s="117">
        <v>51</v>
      </c>
      <c r="B104" s="117" t="s">
        <v>149</v>
      </c>
      <c r="C104" s="122">
        <v>85890155</v>
      </c>
      <c r="D104" s="122">
        <v>0</v>
      </c>
      <c r="E104" s="122">
        <v>11553163</v>
      </c>
      <c r="F104" s="122">
        <v>0</v>
      </c>
      <c r="G104" s="122">
        <f t="shared" si="9"/>
        <v>97443318</v>
      </c>
      <c r="H104" s="122">
        <v>86962387</v>
      </c>
      <c r="I104" s="122">
        <v>0</v>
      </c>
      <c r="J104" s="122">
        <v>10326813</v>
      </c>
      <c r="K104" s="122">
        <v>154118</v>
      </c>
      <c r="L104" s="122">
        <f t="shared" si="10"/>
        <v>97443318</v>
      </c>
      <c r="M104" s="122">
        <v>0</v>
      </c>
      <c r="N104" s="122">
        <f t="shared" si="11"/>
        <v>97443318</v>
      </c>
      <c r="O104" s="122">
        <f t="shared" si="12"/>
        <v>9058.5960769731337</v>
      </c>
      <c r="P104" s="122">
        <v>10757</v>
      </c>
    </row>
    <row r="105" spans="1:16" s="70" customFormat="1" ht="12.75" x14ac:dyDescent="0.2">
      <c r="A105" s="114">
        <v>52</v>
      </c>
      <c r="B105" s="114" t="s">
        <v>151</v>
      </c>
      <c r="C105" s="115">
        <v>0</v>
      </c>
      <c r="D105" s="115">
        <v>0</v>
      </c>
      <c r="E105" s="115">
        <v>0</v>
      </c>
      <c r="F105" s="115">
        <v>0</v>
      </c>
      <c r="G105" s="115">
        <f t="shared" si="9"/>
        <v>0</v>
      </c>
      <c r="H105" s="115">
        <v>0</v>
      </c>
      <c r="I105" s="115">
        <v>0</v>
      </c>
      <c r="J105" s="115">
        <v>0</v>
      </c>
      <c r="K105" s="115">
        <v>0</v>
      </c>
      <c r="L105" s="115">
        <f t="shared" si="10"/>
        <v>0</v>
      </c>
      <c r="M105" s="115">
        <v>0</v>
      </c>
      <c r="N105" s="115">
        <f t="shared" si="11"/>
        <v>0</v>
      </c>
      <c r="O105" s="116">
        <f t="shared" si="12"/>
        <v>0</v>
      </c>
      <c r="P105" s="115">
        <v>0</v>
      </c>
    </row>
    <row r="106" spans="1:16" s="70" customFormat="1" ht="12.75" x14ac:dyDescent="0.2">
      <c r="A106" s="117">
        <v>53</v>
      </c>
      <c r="B106" s="117" t="s">
        <v>153</v>
      </c>
      <c r="C106" s="118">
        <v>2104806825</v>
      </c>
      <c r="D106" s="118">
        <v>0</v>
      </c>
      <c r="E106" s="118">
        <v>1827527004</v>
      </c>
      <c r="F106" s="118">
        <v>0</v>
      </c>
      <c r="G106" s="118">
        <f t="shared" si="9"/>
        <v>3932333829</v>
      </c>
      <c r="H106" s="118">
        <v>2511609763</v>
      </c>
      <c r="I106" s="118">
        <v>156855013</v>
      </c>
      <c r="J106" s="118">
        <v>956271531</v>
      </c>
      <c r="K106" s="118">
        <v>307597522</v>
      </c>
      <c r="L106" s="118">
        <f t="shared" si="10"/>
        <v>3932333829</v>
      </c>
      <c r="M106" s="118">
        <v>35588695</v>
      </c>
      <c r="N106" s="118">
        <f t="shared" si="11"/>
        <v>3896745134</v>
      </c>
      <c r="O106" s="119">
        <f t="shared" si="12"/>
        <v>9041.0461432091433</v>
      </c>
      <c r="P106" s="118">
        <v>431006</v>
      </c>
    </row>
    <row r="107" spans="1:16" s="70" customFormat="1" ht="12.75" x14ac:dyDescent="0.2">
      <c r="A107" s="114">
        <v>54</v>
      </c>
      <c r="B107" s="114" t="s">
        <v>155</v>
      </c>
      <c r="C107" s="115">
        <v>59122063</v>
      </c>
      <c r="D107" s="115">
        <v>0</v>
      </c>
      <c r="E107" s="115">
        <v>60232458</v>
      </c>
      <c r="F107" s="115">
        <v>0</v>
      </c>
      <c r="G107" s="115">
        <f t="shared" si="9"/>
        <v>119354521</v>
      </c>
      <c r="H107" s="115">
        <v>70364052</v>
      </c>
      <c r="I107" s="115">
        <v>0</v>
      </c>
      <c r="J107" s="115">
        <v>48990469</v>
      </c>
      <c r="K107" s="115">
        <v>0</v>
      </c>
      <c r="L107" s="115">
        <f t="shared" si="10"/>
        <v>119354521</v>
      </c>
      <c r="M107" s="115">
        <v>0</v>
      </c>
      <c r="N107" s="115">
        <f t="shared" si="11"/>
        <v>119354521</v>
      </c>
      <c r="O107" s="116">
        <f t="shared" si="12"/>
        <v>3004.5190937696666</v>
      </c>
      <c r="P107" s="115">
        <v>39725</v>
      </c>
    </row>
    <row r="108" spans="1:16" s="70" customFormat="1" ht="12.75" x14ac:dyDescent="0.2">
      <c r="A108" s="117">
        <v>55</v>
      </c>
      <c r="B108" s="117" t="s">
        <v>157</v>
      </c>
      <c r="C108" s="118">
        <v>8750790</v>
      </c>
      <c r="D108" s="118">
        <v>0</v>
      </c>
      <c r="E108" s="118">
        <v>13921629</v>
      </c>
      <c r="F108" s="118">
        <v>0</v>
      </c>
      <c r="G108" s="118">
        <f t="shared" si="9"/>
        <v>22672419</v>
      </c>
      <c r="H108" s="118">
        <v>16424392</v>
      </c>
      <c r="I108" s="118">
        <v>0</v>
      </c>
      <c r="J108" s="118">
        <v>6248027</v>
      </c>
      <c r="K108" s="118">
        <v>0</v>
      </c>
      <c r="L108" s="118">
        <f t="shared" si="10"/>
        <v>22672419</v>
      </c>
      <c r="M108" s="118">
        <v>0</v>
      </c>
      <c r="N108" s="118">
        <f t="shared" si="11"/>
        <v>22672419</v>
      </c>
      <c r="O108" s="119">
        <f t="shared" si="12"/>
        <v>1896.0042649272455</v>
      </c>
      <c r="P108" s="118">
        <v>11958</v>
      </c>
    </row>
    <row r="109" spans="1:16" s="70" customFormat="1" ht="12.75" x14ac:dyDescent="0.2">
      <c r="A109" s="114">
        <v>56</v>
      </c>
      <c r="B109" s="114" t="s">
        <v>159</v>
      </c>
      <c r="C109" s="115">
        <v>22329000</v>
      </c>
      <c r="D109" s="115">
        <v>0</v>
      </c>
      <c r="E109" s="115">
        <v>17777452</v>
      </c>
      <c r="F109" s="115">
        <v>0</v>
      </c>
      <c r="G109" s="115">
        <f t="shared" si="9"/>
        <v>40106452</v>
      </c>
      <c r="H109" s="115">
        <v>15314125</v>
      </c>
      <c r="I109" s="115">
        <v>0</v>
      </c>
      <c r="J109" s="115">
        <v>24792327</v>
      </c>
      <c r="K109" s="115">
        <v>0</v>
      </c>
      <c r="L109" s="115">
        <f t="shared" si="10"/>
        <v>40106452</v>
      </c>
      <c r="M109" s="115">
        <v>0</v>
      </c>
      <c r="N109" s="115">
        <f t="shared" si="11"/>
        <v>40106452</v>
      </c>
      <c r="O109" s="116">
        <f t="shared" si="12"/>
        <v>2861.2721695084542</v>
      </c>
      <c r="P109" s="115">
        <v>14017</v>
      </c>
    </row>
    <row r="110" spans="1:16" s="70" customFormat="1" ht="12.75" x14ac:dyDescent="0.2">
      <c r="A110" s="117">
        <v>57</v>
      </c>
      <c r="B110" s="117" t="s">
        <v>161</v>
      </c>
      <c r="C110" s="118">
        <v>1123624</v>
      </c>
      <c r="D110" s="118">
        <v>0</v>
      </c>
      <c r="E110" s="118">
        <v>12922073</v>
      </c>
      <c r="F110" s="118">
        <v>0</v>
      </c>
      <c r="G110" s="118">
        <f t="shared" si="9"/>
        <v>14045697</v>
      </c>
      <c r="H110" s="118">
        <v>11616923</v>
      </c>
      <c r="I110" s="118">
        <v>0</v>
      </c>
      <c r="J110" s="118">
        <v>2428774</v>
      </c>
      <c r="K110" s="118">
        <v>0</v>
      </c>
      <c r="L110" s="118">
        <f t="shared" si="10"/>
        <v>14045697</v>
      </c>
      <c r="M110" s="118">
        <v>0</v>
      </c>
      <c r="N110" s="118">
        <f t="shared" si="11"/>
        <v>14045697</v>
      </c>
      <c r="O110" s="119">
        <f t="shared" si="12"/>
        <v>1662.9998816007578</v>
      </c>
      <c r="P110" s="118">
        <v>8446</v>
      </c>
    </row>
    <row r="111" spans="1:16" s="70" customFormat="1" ht="12.75" x14ac:dyDescent="0.2">
      <c r="A111" s="114">
        <v>58</v>
      </c>
      <c r="B111" s="114" t="s">
        <v>163</v>
      </c>
      <c r="C111" s="115">
        <v>165370814</v>
      </c>
      <c r="D111" s="115">
        <v>0</v>
      </c>
      <c r="E111" s="115">
        <v>42069802</v>
      </c>
      <c r="F111" s="115">
        <v>0</v>
      </c>
      <c r="G111" s="115">
        <f t="shared" si="9"/>
        <v>207440616</v>
      </c>
      <c r="H111" s="115">
        <v>200721885</v>
      </c>
      <c r="I111" s="115">
        <v>0</v>
      </c>
      <c r="J111" s="115">
        <v>6718731</v>
      </c>
      <c r="K111" s="115">
        <v>0</v>
      </c>
      <c r="L111" s="115">
        <f t="shared" si="10"/>
        <v>207440616</v>
      </c>
      <c r="M111" s="115">
        <v>0</v>
      </c>
      <c r="N111" s="115">
        <f t="shared" si="11"/>
        <v>207440616</v>
      </c>
      <c r="O111" s="116">
        <f t="shared" si="12"/>
        <v>6873.6742768150034</v>
      </c>
      <c r="P111" s="115">
        <v>30179</v>
      </c>
    </row>
    <row r="112" spans="1:16" s="70" customFormat="1" ht="12.75" x14ac:dyDescent="0.2">
      <c r="A112" s="117">
        <v>59</v>
      </c>
      <c r="B112" s="117" t="s">
        <v>165</v>
      </c>
      <c r="C112" s="118">
        <v>37879318</v>
      </c>
      <c r="D112" s="118">
        <v>0</v>
      </c>
      <c r="E112" s="118">
        <v>14539178</v>
      </c>
      <c r="F112" s="118">
        <v>0</v>
      </c>
      <c r="G112" s="118">
        <f t="shared" si="9"/>
        <v>52418496</v>
      </c>
      <c r="H112" s="118">
        <v>21790841</v>
      </c>
      <c r="I112" s="118">
        <v>0</v>
      </c>
      <c r="J112" s="118">
        <v>7991113</v>
      </c>
      <c r="K112" s="118">
        <v>22636542</v>
      </c>
      <c r="L112" s="118">
        <f t="shared" si="10"/>
        <v>52418496</v>
      </c>
      <c r="M112" s="118">
        <v>0</v>
      </c>
      <c r="N112" s="118">
        <f t="shared" si="11"/>
        <v>52418496</v>
      </c>
      <c r="O112" s="119">
        <f t="shared" si="12"/>
        <v>4863.0203172836073</v>
      </c>
      <c r="P112" s="118">
        <v>10779</v>
      </c>
    </row>
    <row r="113" spans="1:16" s="70" customFormat="1" ht="12.75" x14ac:dyDescent="0.2">
      <c r="A113" s="114">
        <v>60</v>
      </c>
      <c r="B113" s="114" t="s">
        <v>167</v>
      </c>
      <c r="C113" s="115">
        <v>225762486</v>
      </c>
      <c r="D113" s="115">
        <v>0</v>
      </c>
      <c r="E113" s="115">
        <v>121253266</v>
      </c>
      <c r="F113" s="115">
        <v>0</v>
      </c>
      <c r="G113" s="115">
        <f t="shared" si="9"/>
        <v>347015752</v>
      </c>
      <c r="H113" s="115">
        <v>226071533</v>
      </c>
      <c r="I113" s="115">
        <v>0</v>
      </c>
      <c r="J113" s="115">
        <v>112434715</v>
      </c>
      <c r="K113" s="115">
        <v>8509504</v>
      </c>
      <c r="L113" s="115">
        <f t="shared" si="10"/>
        <v>347015752</v>
      </c>
      <c r="M113" s="115">
        <v>0</v>
      </c>
      <c r="N113" s="115">
        <f t="shared" si="11"/>
        <v>347015752</v>
      </c>
      <c r="O113" s="116">
        <f t="shared" si="12"/>
        <v>3400.081833413351</v>
      </c>
      <c r="P113" s="115">
        <v>102061</v>
      </c>
    </row>
    <row r="114" spans="1:16" s="70" customFormat="1" ht="12.75" x14ac:dyDescent="0.2">
      <c r="A114" s="117">
        <v>61</v>
      </c>
      <c r="B114" s="117" t="s">
        <v>169</v>
      </c>
      <c r="C114" s="118">
        <v>14061361</v>
      </c>
      <c r="D114" s="118">
        <v>0</v>
      </c>
      <c r="E114" s="118">
        <v>20110784</v>
      </c>
      <c r="F114" s="118">
        <v>0</v>
      </c>
      <c r="G114" s="118">
        <f t="shared" si="9"/>
        <v>34172145</v>
      </c>
      <c r="H114" s="118">
        <v>22639465</v>
      </c>
      <c r="I114" s="118">
        <v>0</v>
      </c>
      <c r="J114" s="118">
        <v>11532680</v>
      </c>
      <c r="K114" s="118">
        <v>0</v>
      </c>
      <c r="L114" s="118">
        <f t="shared" si="10"/>
        <v>34172145</v>
      </c>
      <c r="M114" s="118">
        <v>0</v>
      </c>
      <c r="N114" s="118">
        <f t="shared" si="11"/>
        <v>34172145</v>
      </c>
      <c r="O114" s="119">
        <f t="shared" si="12"/>
        <v>2306.9023830419228</v>
      </c>
      <c r="P114" s="118">
        <v>14813</v>
      </c>
    </row>
    <row r="115" spans="1:16" s="70" customFormat="1" ht="12.75" x14ac:dyDescent="0.2">
      <c r="A115" s="114">
        <v>62</v>
      </c>
      <c r="B115" s="114" t="s">
        <v>259</v>
      </c>
      <c r="C115" s="115">
        <v>89933152</v>
      </c>
      <c r="D115" s="115">
        <v>0</v>
      </c>
      <c r="E115" s="115">
        <v>32905786</v>
      </c>
      <c r="F115" s="115">
        <v>0</v>
      </c>
      <c r="G115" s="115">
        <f t="shared" si="9"/>
        <v>122838938</v>
      </c>
      <c r="H115" s="115">
        <v>69115645</v>
      </c>
      <c r="I115" s="115">
        <v>0</v>
      </c>
      <c r="J115" s="115">
        <v>31915484</v>
      </c>
      <c r="K115" s="115">
        <v>21807809</v>
      </c>
      <c r="L115" s="115">
        <f t="shared" si="10"/>
        <v>122838938</v>
      </c>
      <c r="M115" s="115">
        <v>0</v>
      </c>
      <c r="N115" s="115">
        <f t="shared" si="11"/>
        <v>122838938</v>
      </c>
      <c r="O115" s="116">
        <f t="shared" si="12"/>
        <v>4951.5856981618836</v>
      </c>
      <c r="P115" s="115">
        <v>24808</v>
      </c>
    </row>
    <row r="116" spans="1:16" s="70" customFormat="1" ht="12.75" x14ac:dyDescent="0.2">
      <c r="A116" s="117">
        <v>63</v>
      </c>
      <c r="B116" s="117" t="s">
        <v>173</v>
      </c>
      <c r="C116" s="118">
        <v>77986592</v>
      </c>
      <c r="D116" s="118">
        <v>0</v>
      </c>
      <c r="E116" s="118">
        <v>18667813</v>
      </c>
      <c r="F116" s="118">
        <v>0</v>
      </c>
      <c r="G116" s="118">
        <f t="shared" si="9"/>
        <v>96654405</v>
      </c>
      <c r="H116" s="118">
        <v>82672920</v>
      </c>
      <c r="I116" s="118">
        <v>0</v>
      </c>
      <c r="J116" s="118">
        <v>13977520</v>
      </c>
      <c r="K116" s="118">
        <v>3965</v>
      </c>
      <c r="L116" s="118">
        <f t="shared" si="10"/>
        <v>96654405</v>
      </c>
      <c r="M116" s="118">
        <v>0</v>
      </c>
      <c r="N116" s="118">
        <f t="shared" si="11"/>
        <v>96654405</v>
      </c>
      <c r="O116" s="119">
        <f t="shared" si="12"/>
        <v>8028.4413157238978</v>
      </c>
      <c r="P116" s="118">
        <v>12039</v>
      </c>
    </row>
    <row r="117" spans="1:16" s="70" customFormat="1" ht="12.75" x14ac:dyDescent="0.2">
      <c r="A117" s="114">
        <v>64</v>
      </c>
      <c r="B117" s="114" t="s">
        <v>175</v>
      </c>
      <c r="C117" s="115">
        <v>29874849</v>
      </c>
      <c r="D117" s="115">
        <v>0</v>
      </c>
      <c r="E117" s="115">
        <v>14592155</v>
      </c>
      <c r="F117" s="115">
        <v>0</v>
      </c>
      <c r="G117" s="115">
        <f t="shared" si="9"/>
        <v>44467004</v>
      </c>
      <c r="H117" s="115">
        <v>37718189</v>
      </c>
      <c r="I117" s="115">
        <v>0</v>
      </c>
      <c r="J117" s="115">
        <v>1690986</v>
      </c>
      <c r="K117" s="115">
        <v>5057829</v>
      </c>
      <c r="L117" s="115">
        <f t="shared" si="10"/>
        <v>44467004</v>
      </c>
      <c r="M117" s="115">
        <v>0</v>
      </c>
      <c r="N117" s="115">
        <f t="shared" si="11"/>
        <v>44467004</v>
      </c>
      <c r="O117" s="116">
        <f t="shared" si="12"/>
        <v>3775.4291051112241</v>
      </c>
      <c r="P117" s="115">
        <v>11778</v>
      </c>
    </row>
    <row r="118" spans="1:16" s="70" customFormat="1" ht="12.75" x14ac:dyDescent="0.2">
      <c r="A118" s="117">
        <v>65</v>
      </c>
      <c r="B118" s="117" t="s">
        <v>177</v>
      </c>
      <c r="C118" s="118">
        <v>877218</v>
      </c>
      <c r="D118" s="118">
        <v>0</v>
      </c>
      <c r="E118" s="118">
        <v>23165543</v>
      </c>
      <c r="F118" s="118">
        <v>0</v>
      </c>
      <c r="G118" s="118">
        <f t="shared" ref="G118:G148" si="13">(C118+D118+E118+F118)</f>
        <v>24042761</v>
      </c>
      <c r="H118" s="118">
        <v>15380651</v>
      </c>
      <c r="I118" s="118">
        <v>0</v>
      </c>
      <c r="J118" s="118">
        <v>8662110</v>
      </c>
      <c r="K118" s="118">
        <v>0</v>
      </c>
      <c r="L118" s="118">
        <f t="shared" ref="L118:L148" si="14">(H118+I118+J118+K118)</f>
        <v>24042761</v>
      </c>
      <c r="M118" s="118">
        <v>0</v>
      </c>
      <c r="N118" s="118">
        <f t="shared" ref="N118:N148" si="15">(G118-M118)</f>
        <v>24042761</v>
      </c>
      <c r="O118" s="119">
        <f t="shared" ref="O118:O149" si="16">IFERROR(N118/P118,0)</f>
        <v>1540.4126729882112</v>
      </c>
      <c r="P118" s="118">
        <v>15608</v>
      </c>
    </row>
    <row r="119" spans="1:16" s="70" customFormat="1" ht="12.75" x14ac:dyDescent="0.2">
      <c r="A119" s="114">
        <v>66</v>
      </c>
      <c r="B119" s="114" t="s">
        <v>179</v>
      </c>
      <c r="C119" s="115">
        <v>92822785</v>
      </c>
      <c r="D119" s="115">
        <v>0</v>
      </c>
      <c r="E119" s="115">
        <v>56057442</v>
      </c>
      <c r="F119" s="115">
        <v>0</v>
      </c>
      <c r="G119" s="115">
        <f t="shared" si="13"/>
        <v>148880227</v>
      </c>
      <c r="H119" s="115">
        <v>61386769</v>
      </c>
      <c r="I119" s="115">
        <v>0</v>
      </c>
      <c r="J119" s="115">
        <v>87475835</v>
      </c>
      <c r="K119" s="115">
        <v>17623</v>
      </c>
      <c r="L119" s="115">
        <f t="shared" si="14"/>
        <v>148880227</v>
      </c>
      <c r="M119" s="115">
        <v>0</v>
      </c>
      <c r="N119" s="115">
        <f t="shared" si="15"/>
        <v>148880227</v>
      </c>
      <c r="O119" s="116">
        <f t="shared" si="16"/>
        <v>4011.9708696003663</v>
      </c>
      <c r="P119" s="115">
        <v>37109</v>
      </c>
    </row>
    <row r="120" spans="1:16" s="70" customFormat="1" ht="12.75" x14ac:dyDescent="0.2">
      <c r="A120" s="117">
        <v>67</v>
      </c>
      <c r="B120" s="117" t="s">
        <v>260</v>
      </c>
      <c r="C120" s="118">
        <v>52880163</v>
      </c>
      <c r="D120" s="118">
        <v>0</v>
      </c>
      <c r="E120" s="118">
        <v>49905659</v>
      </c>
      <c r="F120" s="118">
        <v>0</v>
      </c>
      <c r="G120" s="118">
        <f t="shared" si="13"/>
        <v>102785822</v>
      </c>
      <c r="H120" s="118">
        <v>56946895</v>
      </c>
      <c r="I120" s="118">
        <v>0</v>
      </c>
      <c r="J120" s="118">
        <v>42775470</v>
      </c>
      <c r="K120" s="118">
        <v>3063457</v>
      </c>
      <c r="L120" s="118">
        <f t="shared" si="14"/>
        <v>102785822</v>
      </c>
      <c r="M120" s="118">
        <v>0</v>
      </c>
      <c r="N120" s="118">
        <f t="shared" si="15"/>
        <v>102785822</v>
      </c>
      <c r="O120" s="119">
        <f t="shared" si="16"/>
        <v>4397.4425429964922</v>
      </c>
      <c r="P120" s="118">
        <v>23374</v>
      </c>
    </row>
    <row r="121" spans="1:16" s="70" customFormat="1" ht="12.75" x14ac:dyDescent="0.2">
      <c r="A121" s="114">
        <v>68</v>
      </c>
      <c r="B121" s="114" t="s">
        <v>183</v>
      </c>
      <c r="C121" s="115">
        <v>30476674</v>
      </c>
      <c r="D121" s="115">
        <v>450000</v>
      </c>
      <c r="E121" s="115">
        <v>26422875</v>
      </c>
      <c r="F121" s="115">
        <v>0</v>
      </c>
      <c r="G121" s="115">
        <f t="shared" si="13"/>
        <v>57349549</v>
      </c>
      <c r="H121" s="115">
        <v>42709081</v>
      </c>
      <c r="I121" s="115">
        <v>0</v>
      </c>
      <c r="J121" s="115">
        <v>11436025</v>
      </c>
      <c r="K121" s="115">
        <v>3204443</v>
      </c>
      <c r="L121" s="115">
        <f t="shared" si="14"/>
        <v>57349549</v>
      </c>
      <c r="M121" s="115">
        <v>0</v>
      </c>
      <c r="N121" s="115">
        <f t="shared" si="15"/>
        <v>57349549</v>
      </c>
      <c r="O121" s="116">
        <f t="shared" si="16"/>
        <v>3357.7019320843092</v>
      </c>
      <c r="P121" s="115">
        <v>17080</v>
      </c>
    </row>
    <row r="122" spans="1:16" s="70" customFormat="1" ht="12.75" x14ac:dyDescent="0.2">
      <c r="A122" s="117">
        <v>69</v>
      </c>
      <c r="B122" s="117" t="s">
        <v>185</v>
      </c>
      <c r="C122" s="118">
        <v>44323366</v>
      </c>
      <c r="D122" s="118">
        <v>0</v>
      </c>
      <c r="E122" s="118">
        <v>110082595</v>
      </c>
      <c r="F122" s="118">
        <v>0</v>
      </c>
      <c r="G122" s="118">
        <f t="shared" si="13"/>
        <v>154405961</v>
      </c>
      <c r="H122" s="118">
        <v>105152405</v>
      </c>
      <c r="I122" s="118">
        <v>0</v>
      </c>
      <c r="J122" s="118">
        <v>48970196</v>
      </c>
      <c r="K122" s="118">
        <v>283360</v>
      </c>
      <c r="L122" s="118">
        <f t="shared" si="14"/>
        <v>154405961</v>
      </c>
      <c r="M122" s="118">
        <v>0</v>
      </c>
      <c r="N122" s="118">
        <f t="shared" si="15"/>
        <v>154405961</v>
      </c>
      <c r="O122" s="119">
        <f t="shared" si="16"/>
        <v>2600.9156924839135</v>
      </c>
      <c r="P122" s="118">
        <v>59366</v>
      </c>
    </row>
    <row r="123" spans="1:16" s="70" customFormat="1" ht="12.75" x14ac:dyDescent="0.2">
      <c r="A123" s="114">
        <v>70</v>
      </c>
      <c r="B123" s="114" t="s">
        <v>187</v>
      </c>
      <c r="C123" s="115">
        <v>99545739</v>
      </c>
      <c r="D123" s="115">
        <v>0</v>
      </c>
      <c r="E123" s="115">
        <v>46467338</v>
      </c>
      <c r="F123" s="115">
        <v>0</v>
      </c>
      <c r="G123" s="115">
        <f t="shared" si="13"/>
        <v>146013077</v>
      </c>
      <c r="H123" s="115">
        <v>96377906</v>
      </c>
      <c r="I123" s="115">
        <v>0</v>
      </c>
      <c r="J123" s="115">
        <v>35629679</v>
      </c>
      <c r="K123" s="115">
        <v>14005492</v>
      </c>
      <c r="L123" s="115">
        <f t="shared" si="14"/>
        <v>146013077</v>
      </c>
      <c r="M123" s="115">
        <v>0</v>
      </c>
      <c r="N123" s="115">
        <f t="shared" si="15"/>
        <v>146013077</v>
      </c>
      <c r="O123" s="116">
        <f t="shared" si="16"/>
        <v>4655.2870078112546</v>
      </c>
      <c r="P123" s="115">
        <v>31365</v>
      </c>
    </row>
    <row r="124" spans="1:16" s="70" customFormat="1" ht="12.75" x14ac:dyDescent="0.2">
      <c r="A124" s="117">
        <v>71</v>
      </c>
      <c r="B124" s="117" t="s">
        <v>189</v>
      </c>
      <c r="C124" s="118">
        <v>14765983</v>
      </c>
      <c r="D124" s="118">
        <v>0</v>
      </c>
      <c r="E124" s="118">
        <v>24138875</v>
      </c>
      <c r="F124" s="118">
        <v>0</v>
      </c>
      <c r="G124" s="118">
        <f t="shared" si="13"/>
        <v>38904858</v>
      </c>
      <c r="H124" s="118">
        <v>20644649</v>
      </c>
      <c r="I124" s="118">
        <v>0</v>
      </c>
      <c r="J124" s="118">
        <v>15850813</v>
      </c>
      <c r="K124" s="118">
        <v>2409396</v>
      </c>
      <c r="L124" s="118">
        <f t="shared" si="14"/>
        <v>38904858</v>
      </c>
      <c r="M124" s="118">
        <v>0</v>
      </c>
      <c r="N124" s="118">
        <f t="shared" si="15"/>
        <v>38904858</v>
      </c>
      <c r="O124" s="119">
        <f t="shared" si="16"/>
        <v>1771.9465294224813</v>
      </c>
      <c r="P124" s="118">
        <v>21956</v>
      </c>
    </row>
    <row r="125" spans="1:16" s="70" customFormat="1" ht="12.75" x14ac:dyDescent="0.2">
      <c r="A125" s="114">
        <v>72</v>
      </c>
      <c r="B125" s="114" t="s">
        <v>191</v>
      </c>
      <c r="C125" s="115">
        <v>74980684</v>
      </c>
      <c r="D125" s="115">
        <v>0</v>
      </c>
      <c r="E125" s="115">
        <v>66924821</v>
      </c>
      <c r="F125" s="115">
        <v>0</v>
      </c>
      <c r="G125" s="115">
        <f t="shared" si="13"/>
        <v>141905505</v>
      </c>
      <c r="H125" s="115">
        <v>87612115</v>
      </c>
      <c r="I125" s="115">
        <v>0</v>
      </c>
      <c r="J125" s="115">
        <v>50455464</v>
      </c>
      <c r="K125" s="115">
        <v>3837926</v>
      </c>
      <c r="L125" s="115">
        <f t="shared" si="14"/>
        <v>141905505</v>
      </c>
      <c r="M125" s="115">
        <v>0</v>
      </c>
      <c r="N125" s="115">
        <f t="shared" si="15"/>
        <v>141905505</v>
      </c>
      <c r="O125" s="116">
        <f t="shared" si="16"/>
        <v>3277.6418755052546</v>
      </c>
      <c r="P125" s="115">
        <v>43295</v>
      </c>
    </row>
    <row r="126" spans="1:16" s="70" customFormat="1" ht="12.75" x14ac:dyDescent="0.2">
      <c r="A126" s="117">
        <v>73</v>
      </c>
      <c r="B126" s="117" t="s">
        <v>193</v>
      </c>
      <c r="C126" s="118">
        <v>1071783000</v>
      </c>
      <c r="D126" s="118">
        <v>0</v>
      </c>
      <c r="E126" s="118">
        <v>1291782000</v>
      </c>
      <c r="F126" s="118">
        <v>0</v>
      </c>
      <c r="G126" s="118">
        <f t="shared" si="13"/>
        <v>2363565000</v>
      </c>
      <c r="H126" s="118">
        <v>1705509000</v>
      </c>
      <c r="I126" s="118">
        <v>103317000</v>
      </c>
      <c r="J126" s="118">
        <v>554739000</v>
      </c>
      <c r="K126" s="118">
        <v>0</v>
      </c>
      <c r="L126" s="118">
        <f t="shared" si="14"/>
        <v>2363565000</v>
      </c>
      <c r="M126" s="118">
        <v>0</v>
      </c>
      <c r="N126" s="118">
        <f t="shared" si="15"/>
        <v>2363565000</v>
      </c>
      <c r="O126" s="119">
        <f t="shared" si="16"/>
        <v>4820.4048335287816</v>
      </c>
      <c r="P126" s="118">
        <v>490325</v>
      </c>
    </row>
    <row r="127" spans="1:16" s="70" customFormat="1" ht="12.75" x14ac:dyDescent="0.2">
      <c r="A127" s="114">
        <v>74</v>
      </c>
      <c r="B127" s="114" t="s">
        <v>195</v>
      </c>
      <c r="C127" s="115">
        <v>0</v>
      </c>
      <c r="D127" s="115">
        <v>0</v>
      </c>
      <c r="E127" s="115">
        <v>0</v>
      </c>
      <c r="F127" s="115">
        <v>0</v>
      </c>
      <c r="G127" s="115">
        <f t="shared" si="13"/>
        <v>0</v>
      </c>
      <c r="H127" s="115">
        <v>0</v>
      </c>
      <c r="I127" s="115">
        <v>0</v>
      </c>
      <c r="J127" s="115">
        <v>0</v>
      </c>
      <c r="K127" s="115">
        <v>0</v>
      </c>
      <c r="L127" s="115">
        <f t="shared" si="14"/>
        <v>0</v>
      </c>
      <c r="M127" s="115">
        <v>0</v>
      </c>
      <c r="N127" s="115">
        <f t="shared" si="15"/>
        <v>0</v>
      </c>
      <c r="O127" s="116">
        <f t="shared" si="16"/>
        <v>0</v>
      </c>
      <c r="P127" s="115">
        <v>0</v>
      </c>
    </row>
    <row r="128" spans="1:16" s="70" customFormat="1" ht="12.75" x14ac:dyDescent="0.2">
      <c r="A128" s="117">
        <v>75</v>
      </c>
      <c r="B128" s="117" t="s">
        <v>197</v>
      </c>
      <c r="C128" s="118">
        <v>372624</v>
      </c>
      <c r="D128" s="118">
        <v>0</v>
      </c>
      <c r="E128" s="118">
        <v>14971801</v>
      </c>
      <c r="F128" s="118">
        <v>0</v>
      </c>
      <c r="G128" s="118">
        <f t="shared" si="13"/>
        <v>15344425</v>
      </c>
      <c r="H128" s="118">
        <v>9500658</v>
      </c>
      <c r="I128" s="118">
        <v>0</v>
      </c>
      <c r="J128" s="118">
        <v>5843767</v>
      </c>
      <c r="K128" s="118">
        <v>0</v>
      </c>
      <c r="L128" s="118">
        <f t="shared" si="14"/>
        <v>15344425</v>
      </c>
      <c r="M128" s="118">
        <v>0</v>
      </c>
      <c r="N128" s="118">
        <f t="shared" si="15"/>
        <v>15344425</v>
      </c>
      <c r="O128" s="119">
        <f t="shared" si="16"/>
        <v>2075.2535839870166</v>
      </c>
      <c r="P128" s="118">
        <v>7394</v>
      </c>
    </row>
    <row r="129" spans="1:16" s="70" customFormat="1" ht="12.75" x14ac:dyDescent="0.2">
      <c r="A129" s="114">
        <v>76</v>
      </c>
      <c r="B129" s="114" t="s">
        <v>70</v>
      </c>
      <c r="C129" s="115">
        <v>14048095</v>
      </c>
      <c r="D129" s="115">
        <v>0</v>
      </c>
      <c r="E129" s="115">
        <v>12806725</v>
      </c>
      <c r="F129" s="115">
        <v>0</v>
      </c>
      <c r="G129" s="115">
        <f t="shared" si="13"/>
        <v>26854820</v>
      </c>
      <c r="H129" s="115">
        <v>22408430</v>
      </c>
      <c r="I129" s="115">
        <v>0</v>
      </c>
      <c r="J129" s="115">
        <v>4446390</v>
      </c>
      <c r="K129" s="115">
        <v>0</v>
      </c>
      <c r="L129" s="115">
        <f t="shared" si="14"/>
        <v>26854820</v>
      </c>
      <c r="M129" s="115">
        <v>0</v>
      </c>
      <c r="N129" s="115">
        <f t="shared" si="15"/>
        <v>26854820</v>
      </c>
      <c r="O129" s="116">
        <f t="shared" si="16"/>
        <v>2930.14948172395</v>
      </c>
      <c r="P129" s="115">
        <v>9165</v>
      </c>
    </row>
    <row r="130" spans="1:16" s="70" customFormat="1" ht="12.75" x14ac:dyDescent="0.2">
      <c r="A130" s="117">
        <v>77</v>
      </c>
      <c r="B130" s="117" t="s">
        <v>72</v>
      </c>
      <c r="C130" s="118">
        <v>178157856</v>
      </c>
      <c r="D130" s="118">
        <v>0</v>
      </c>
      <c r="E130" s="118">
        <v>192988726</v>
      </c>
      <c r="F130" s="118">
        <v>0</v>
      </c>
      <c r="G130" s="118">
        <f t="shared" si="13"/>
        <v>371146582</v>
      </c>
      <c r="H130" s="118">
        <v>206871468</v>
      </c>
      <c r="I130" s="118">
        <v>0</v>
      </c>
      <c r="J130" s="118">
        <v>164275114</v>
      </c>
      <c r="K130" s="118">
        <v>0</v>
      </c>
      <c r="L130" s="118">
        <f t="shared" si="14"/>
        <v>371146582</v>
      </c>
      <c r="M130" s="118">
        <v>266268</v>
      </c>
      <c r="N130" s="118">
        <f t="shared" si="15"/>
        <v>370880314</v>
      </c>
      <c r="O130" s="119">
        <f t="shared" si="16"/>
        <v>3839.1420112830597</v>
      </c>
      <c r="P130" s="118">
        <v>96605</v>
      </c>
    </row>
    <row r="131" spans="1:16" s="70" customFormat="1" ht="12.75" x14ac:dyDescent="0.2">
      <c r="A131" s="114">
        <v>78</v>
      </c>
      <c r="B131" s="114" t="s">
        <v>201</v>
      </c>
      <c r="C131" s="115">
        <v>57664714</v>
      </c>
      <c r="D131" s="115">
        <v>0</v>
      </c>
      <c r="E131" s="115">
        <v>50767275</v>
      </c>
      <c r="F131" s="115">
        <v>0</v>
      </c>
      <c r="G131" s="115">
        <f t="shared" si="13"/>
        <v>108431989</v>
      </c>
      <c r="H131" s="115">
        <v>58972353</v>
      </c>
      <c r="I131" s="115">
        <v>0</v>
      </c>
      <c r="J131" s="115">
        <v>38839084</v>
      </c>
      <c r="K131" s="115">
        <v>10620552</v>
      </c>
      <c r="L131" s="115">
        <f t="shared" si="14"/>
        <v>108431989</v>
      </c>
      <c r="M131" s="115">
        <v>0</v>
      </c>
      <c r="N131" s="115">
        <f t="shared" si="15"/>
        <v>108431989</v>
      </c>
      <c r="O131" s="116">
        <f t="shared" si="16"/>
        <v>4819.6279224819982</v>
      </c>
      <c r="P131" s="115">
        <v>22498</v>
      </c>
    </row>
    <row r="132" spans="1:16" s="70" customFormat="1" ht="12.75" x14ac:dyDescent="0.2">
      <c r="A132" s="117">
        <v>79</v>
      </c>
      <c r="B132" s="117" t="s">
        <v>203</v>
      </c>
      <c r="C132" s="118">
        <v>100203249</v>
      </c>
      <c r="D132" s="118">
        <v>0</v>
      </c>
      <c r="E132" s="118">
        <v>175853094</v>
      </c>
      <c r="F132" s="118">
        <v>0</v>
      </c>
      <c r="G132" s="118">
        <f t="shared" si="13"/>
        <v>276056343</v>
      </c>
      <c r="H132" s="118">
        <v>199382550</v>
      </c>
      <c r="I132" s="118">
        <v>0</v>
      </c>
      <c r="J132" s="118">
        <v>65769436</v>
      </c>
      <c r="K132" s="118">
        <v>10904357</v>
      </c>
      <c r="L132" s="118">
        <f t="shared" si="14"/>
        <v>276056343</v>
      </c>
      <c r="M132" s="118">
        <v>0</v>
      </c>
      <c r="N132" s="118">
        <f t="shared" si="15"/>
        <v>276056343</v>
      </c>
      <c r="O132" s="119">
        <f t="shared" si="16"/>
        <v>3280.5659366124373</v>
      </c>
      <c r="P132" s="118">
        <v>84149</v>
      </c>
    </row>
    <row r="133" spans="1:16" s="70" customFormat="1" ht="12.75" x14ac:dyDescent="0.2">
      <c r="A133" s="114">
        <v>80</v>
      </c>
      <c r="B133" s="114" t="s">
        <v>205</v>
      </c>
      <c r="C133" s="115">
        <v>33269744</v>
      </c>
      <c r="D133" s="115">
        <v>0</v>
      </c>
      <c r="E133" s="115">
        <v>86666022</v>
      </c>
      <c r="F133" s="115">
        <v>0</v>
      </c>
      <c r="G133" s="115">
        <f t="shared" si="13"/>
        <v>119935766</v>
      </c>
      <c r="H133" s="115">
        <v>51669509</v>
      </c>
      <c r="I133" s="115">
        <v>0</v>
      </c>
      <c r="J133" s="115">
        <v>52721635</v>
      </c>
      <c r="K133" s="115">
        <v>15544622</v>
      </c>
      <c r="L133" s="115">
        <f t="shared" si="14"/>
        <v>119935766</v>
      </c>
      <c r="M133" s="115">
        <v>0</v>
      </c>
      <c r="N133" s="115">
        <f t="shared" si="15"/>
        <v>119935766</v>
      </c>
      <c r="O133" s="116">
        <f t="shared" si="16"/>
        <v>4733.4346041518666</v>
      </c>
      <c r="P133" s="115">
        <v>25338</v>
      </c>
    </row>
    <row r="134" spans="1:16" s="70" customFormat="1" ht="12.75" x14ac:dyDescent="0.2">
      <c r="A134" s="117">
        <v>81</v>
      </c>
      <c r="B134" s="117" t="s">
        <v>207</v>
      </c>
      <c r="C134" s="118">
        <v>0</v>
      </c>
      <c r="D134" s="118">
        <v>0</v>
      </c>
      <c r="E134" s="118">
        <v>0</v>
      </c>
      <c r="F134" s="118">
        <v>0</v>
      </c>
      <c r="G134" s="118">
        <f t="shared" si="13"/>
        <v>0</v>
      </c>
      <c r="H134" s="118">
        <v>0</v>
      </c>
      <c r="I134" s="118">
        <v>0</v>
      </c>
      <c r="J134" s="118">
        <v>0</v>
      </c>
      <c r="K134" s="118">
        <v>0</v>
      </c>
      <c r="L134" s="118">
        <f t="shared" si="14"/>
        <v>0</v>
      </c>
      <c r="M134" s="118">
        <v>0</v>
      </c>
      <c r="N134" s="118">
        <f t="shared" si="15"/>
        <v>0</v>
      </c>
      <c r="O134" s="119">
        <f t="shared" si="16"/>
        <v>0</v>
      </c>
      <c r="P134" s="118">
        <v>0</v>
      </c>
    </row>
    <row r="135" spans="1:16" s="70" customFormat="1" ht="12.75" x14ac:dyDescent="0.2">
      <c r="A135" s="114">
        <v>82</v>
      </c>
      <c r="B135" s="114" t="s">
        <v>209</v>
      </c>
      <c r="C135" s="115">
        <v>36703864</v>
      </c>
      <c r="D135" s="115">
        <v>0</v>
      </c>
      <c r="E135" s="115">
        <v>84576505</v>
      </c>
      <c r="F135" s="115">
        <v>0</v>
      </c>
      <c r="G135" s="115">
        <f t="shared" si="13"/>
        <v>121280369</v>
      </c>
      <c r="H135" s="115">
        <v>64957623</v>
      </c>
      <c r="I135" s="115">
        <v>0</v>
      </c>
      <c r="J135" s="115">
        <v>55445478</v>
      </c>
      <c r="K135" s="115">
        <v>877268</v>
      </c>
      <c r="L135" s="115">
        <f t="shared" si="14"/>
        <v>121280369</v>
      </c>
      <c r="M135" s="115">
        <v>0</v>
      </c>
      <c r="N135" s="115">
        <f t="shared" si="15"/>
        <v>121280369</v>
      </c>
      <c r="O135" s="116">
        <f t="shared" si="16"/>
        <v>2722.8928178532137</v>
      </c>
      <c r="P135" s="115">
        <v>44541</v>
      </c>
    </row>
    <row r="136" spans="1:16" s="70" customFormat="1" ht="12.75" x14ac:dyDescent="0.2">
      <c r="A136" s="117">
        <v>83</v>
      </c>
      <c r="B136" s="117" t="s">
        <v>211</v>
      </c>
      <c r="C136" s="118">
        <v>52124663</v>
      </c>
      <c r="D136" s="118">
        <v>0</v>
      </c>
      <c r="E136" s="118">
        <v>42639481</v>
      </c>
      <c r="F136" s="118">
        <v>0</v>
      </c>
      <c r="G136" s="118">
        <f t="shared" si="13"/>
        <v>94764144</v>
      </c>
      <c r="H136" s="118">
        <v>41094088</v>
      </c>
      <c r="I136" s="118">
        <v>0</v>
      </c>
      <c r="J136" s="118">
        <v>45155887</v>
      </c>
      <c r="K136" s="118">
        <v>8514169</v>
      </c>
      <c r="L136" s="118">
        <f t="shared" si="14"/>
        <v>94764144</v>
      </c>
      <c r="M136" s="118">
        <v>0</v>
      </c>
      <c r="N136" s="118">
        <f t="shared" si="15"/>
        <v>94764144</v>
      </c>
      <c r="O136" s="119">
        <f t="shared" si="16"/>
        <v>3264.9145219638244</v>
      </c>
      <c r="P136" s="118">
        <v>29025</v>
      </c>
    </row>
    <row r="137" spans="1:16" s="70" customFormat="1" ht="12.75" x14ac:dyDescent="0.2">
      <c r="A137" s="114">
        <v>84</v>
      </c>
      <c r="B137" s="114" t="s">
        <v>213</v>
      </c>
      <c r="C137" s="115">
        <v>76850556</v>
      </c>
      <c r="D137" s="115">
        <v>2625000</v>
      </c>
      <c r="E137" s="115">
        <v>19608893</v>
      </c>
      <c r="F137" s="115">
        <v>0</v>
      </c>
      <c r="G137" s="115">
        <f t="shared" si="13"/>
        <v>99084449</v>
      </c>
      <c r="H137" s="115">
        <v>27604363</v>
      </c>
      <c r="I137" s="115">
        <v>0</v>
      </c>
      <c r="J137" s="115">
        <v>43776137</v>
      </c>
      <c r="K137" s="115">
        <v>27703949</v>
      </c>
      <c r="L137" s="115">
        <f t="shared" si="14"/>
        <v>99084449</v>
      </c>
      <c r="M137" s="115">
        <v>0</v>
      </c>
      <c r="N137" s="115">
        <f t="shared" si="15"/>
        <v>99084449</v>
      </c>
      <c r="O137" s="116">
        <f t="shared" si="16"/>
        <v>5531.4268408418466</v>
      </c>
      <c r="P137" s="115">
        <v>17913</v>
      </c>
    </row>
    <row r="138" spans="1:16" s="70" customFormat="1" ht="12.75" x14ac:dyDescent="0.2">
      <c r="A138" s="117">
        <v>85</v>
      </c>
      <c r="B138" s="117" t="s">
        <v>215</v>
      </c>
      <c r="C138" s="118">
        <v>456088454</v>
      </c>
      <c r="D138" s="118">
        <v>0</v>
      </c>
      <c r="E138" s="118">
        <v>474086763</v>
      </c>
      <c r="F138" s="118">
        <v>0</v>
      </c>
      <c r="G138" s="118">
        <f t="shared" si="13"/>
        <v>930175217</v>
      </c>
      <c r="H138" s="118">
        <v>497554019</v>
      </c>
      <c r="I138" s="118">
        <v>46724582</v>
      </c>
      <c r="J138" s="118">
        <v>188594781</v>
      </c>
      <c r="K138" s="118">
        <v>197301835</v>
      </c>
      <c r="L138" s="118">
        <f t="shared" si="14"/>
        <v>930175217</v>
      </c>
      <c r="M138" s="118">
        <v>0</v>
      </c>
      <c r="N138" s="118">
        <f t="shared" si="15"/>
        <v>930175217</v>
      </c>
      <c r="O138" s="119">
        <f t="shared" si="16"/>
        <v>6414.4264100459959</v>
      </c>
      <c r="P138" s="118">
        <v>145013</v>
      </c>
    </row>
    <row r="139" spans="1:16" s="70" customFormat="1" ht="12.75" x14ac:dyDescent="0.2">
      <c r="A139" s="114">
        <v>86</v>
      </c>
      <c r="B139" s="114" t="s">
        <v>217</v>
      </c>
      <c r="C139" s="115">
        <v>461028682</v>
      </c>
      <c r="D139" s="115">
        <v>0</v>
      </c>
      <c r="E139" s="115">
        <v>564390694</v>
      </c>
      <c r="F139" s="115">
        <v>0</v>
      </c>
      <c r="G139" s="115">
        <f t="shared" si="13"/>
        <v>1025419376</v>
      </c>
      <c r="H139" s="115">
        <v>668341724</v>
      </c>
      <c r="I139" s="115">
        <v>0</v>
      </c>
      <c r="J139" s="115">
        <v>252840756</v>
      </c>
      <c r="K139" s="115">
        <v>104236896</v>
      </c>
      <c r="L139" s="115">
        <f t="shared" si="14"/>
        <v>1025419376</v>
      </c>
      <c r="M139" s="115">
        <v>0</v>
      </c>
      <c r="N139" s="115">
        <f t="shared" si="15"/>
        <v>1025419376</v>
      </c>
      <c r="O139" s="116">
        <f t="shared" si="16"/>
        <v>6281.705817849901</v>
      </c>
      <c r="P139" s="115">
        <v>163239</v>
      </c>
    </row>
    <row r="140" spans="1:16" s="70" customFormat="1" ht="12.75" x14ac:dyDescent="0.2">
      <c r="A140" s="117">
        <v>87</v>
      </c>
      <c r="B140" s="117" t="s">
        <v>219</v>
      </c>
      <c r="C140" s="118">
        <v>22194440</v>
      </c>
      <c r="D140" s="118">
        <v>0</v>
      </c>
      <c r="E140" s="118">
        <v>13744354</v>
      </c>
      <c r="F140" s="118">
        <v>0</v>
      </c>
      <c r="G140" s="118">
        <f t="shared" si="13"/>
        <v>35938794</v>
      </c>
      <c r="H140" s="118">
        <v>7514680</v>
      </c>
      <c r="I140" s="118">
        <v>0</v>
      </c>
      <c r="J140" s="118">
        <v>28424114</v>
      </c>
      <c r="K140" s="118">
        <v>0</v>
      </c>
      <c r="L140" s="118">
        <f t="shared" si="14"/>
        <v>35938794</v>
      </c>
      <c r="M140" s="118">
        <v>0</v>
      </c>
      <c r="N140" s="118">
        <f t="shared" si="15"/>
        <v>35938794</v>
      </c>
      <c r="O140" s="119">
        <f t="shared" si="16"/>
        <v>5535.858595194085</v>
      </c>
      <c r="P140" s="118">
        <v>6492</v>
      </c>
    </row>
    <row r="141" spans="1:16" s="70" customFormat="1" ht="12.75" x14ac:dyDescent="0.2">
      <c r="A141" s="114">
        <v>88</v>
      </c>
      <c r="B141" s="114" t="s">
        <v>221</v>
      </c>
      <c r="C141" s="115">
        <v>5446709</v>
      </c>
      <c r="D141" s="115">
        <v>0</v>
      </c>
      <c r="E141" s="115">
        <v>16741453</v>
      </c>
      <c r="F141" s="115">
        <v>0</v>
      </c>
      <c r="G141" s="115">
        <f t="shared" si="13"/>
        <v>22188162</v>
      </c>
      <c r="H141" s="115">
        <v>16663011</v>
      </c>
      <c r="I141" s="115">
        <v>0</v>
      </c>
      <c r="J141" s="115">
        <v>5525151</v>
      </c>
      <c r="K141" s="115">
        <v>0</v>
      </c>
      <c r="L141" s="115">
        <f t="shared" si="14"/>
        <v>22188162</v>
      </c>
      <c r="M141" s="115">
        <v>0</v>
      </c>
      <c r="N141" s="115">
        <f t="shared" si="15"/>
        <v>22188162</v>
      </c>
      <c r="O141" s="116">
        <f t="shared" si="16"/>
        <v>2135.9416634578361</v>
      </c>
      <c r="P141" s="115">
        <v>10388</v>
      </c>
    </row>
    <row r="142" spans="1:16" s="70" customFormat="1" ht="12.75" x14ac:dyDescent="0.2">
      <c r="A142" s="117">
        <v>89</v>
      </c>
      <c r="B142" s="117" t="s">
        <v>223</v>
      </c>
      <c r="C142" s="118">
        <v>50871796</v>
      </c>
      <c r="D142" s="118">
        <v>0</v>
      </c>
      <c r="E142" s="118">
        <v>79993598</v>
      </c>
      <c r="F142" s="118">
        <v>111039</v>
      </c>
      <c r="G142" s="118">
        <f t="shared" si="13"/>
        <v>130976433</v>
      </c>
      <c r="H142" s="118">
        <v>56780636</v>
      </c>
      <c r="I142" s="118">
        <v>0</v>
      </c>
      <c r="J142" s="118">
        <v>41516131</v>
      </c>
      <c r="K142" s="118">
        <v>32679666</v>
      </c>
      <c r="L142" s="118">
        <f t="shared" si="14"/>
        <v>130976433</v>
      </c>
      <c r="M142" s="118">
        <v>0</v>
      </c>
      <c r="N142" s="118">
        <f t="shared" si="15"/>
        <v>130976433</v>
      </c>
      <c r="O142" s="119">
        <f t="shared" si="16"/>
        <v>3318.3793514061313</v>
      </c>
      <c r="P142" s="118">
        <v>39470</v>
      </c>
    </row>
    <row r="143" spans="1:16" s="70" customFormat="1" ht="12.75" x14ac:dyDescent="0.2">
      <c r="A143" s="114">
        <v>90</v>
      </c>
      <c r="B143" s="114" t="s">
        <v>225</v>
      </c>
      <c r="C143" s="121">
        <v>0</v>
      </c>
      <c r="D143" s="121">
        <v>0</v>
      </c>
      <c r="E143" s="121">
        <v>0</v>
      </c>
      <c r="F143" s="121">
        <v>0</v>
      </c>
      <c r="G143" s="121">
        <f t="shared" si="13"/>
        <v>0</v>
      </c>
      <c r="H143" s="121">
        <v>0</v>
      </c>
      <c r="I143" s="121">
        <v>0</v>
      </c>
      <c r="J143" s="121">
        <v>0</v>
      </c>
      <c r="K143" s="121">
        <v>0</v>
      </c>
      <c r="L143" s="121">
        <f t="shared" si="14"/>
        <v>0</v>
      </c>
      <c r="M143" s="121">
        <v>0</v>
      </c>
      <c r="N143" s="121">
        <f t="shared" si="15"/>
        <v>0</v>
      </c>
      <c r="O143" s="116">
        <f t="shared" si="16"/>
        <v>0</v>
      </c>
      <c r="P143" s="115">
        <v>0</v>
      </c>
    </row>
    <row r="144" spans="1:16" s="70" customFormat="1" ht="12.75" x14ac:dyDescent="0.2">
      <c r="A144" s="117">
        <v>91</v>
      </c>
      <c r="B144" s="117" t="s">
        <v>227</v>
      </c>
      <c r="C144" s="118">
        <v>25760993</v>
      </c>
      <c r="D144" s="118">
        <v>86069</v>
      </c>
      <c r="E144" s="118">
        <v>86242977</v>
      </c>
      <c r="F144" s="118">
        <v>0</v>
      </c>
      <c r="G144" s="118">
        <f t="shared" si="13"/>
        <v>112090039</v>
      </c>
      <c r="H144" s="118">
        <v>71917314</v>
      </c>
      <c r="I144" s="118">
        <v>0</v>
      </c>
      <c r="J144" s="118">
        <v>39666345</v>
      </c>
      <c r="K144" s="118">
        <v>506380</v>
      </c>
      <c r="L144" s="118">
        <f t="shared" si="14"/>
        <v>112090039</v>
      </c>
      <c r="M144" s="118">
        <v>0</v>
      </c>
      <c r="N144" s="118">
        <f t="shared" si="15"/>
        <v>112090039</v>
      </c>
      <c r="O144" s="119">
        <f t="shared" si="16"/>
        <v>2086.4441486886435</v>
      </c>
      <c r="P144" s="118">
        <v>53723</v>
      </c>
    </row>
    <row r="145" spans="1:16" s="70" customFormat="1" ht="12.75" x14ac:dyDescent="0.2">
      <c r="A145" s="114">
        <v>92</v>
      </c>
      <c r="B145" s="114" t="s">
        <v>229</v>
      </c>
      <c r="C145" s="115">
        <v>0</v>
      </c>
      <c r="D145" s="115">
        <v>0</v>
      </c>
      <c r="E145" s="115">
        <v>0</v>
      </c>
      <c r="F145" s="115">
        <v>0</v>
      </c>
      <c r="G145" s="115">
        <f t="shared" si="13"/>
        <v>0</v>
      </c>
      <c r="H145" s="115">
        <v>0</v>
      </c>
      <c r="I145" s="115">
        <v>0</v>
      </c>
      <c r="J145" s="115">
        <v>0</v>
      </c>
      <c r="K145" s="115">
        <v>0</v>
      </c>
      <c r="L145" s="115">
        <f t="shared" si="14"/>
        <v>0</v>
      </c>
      <c r="M145" s="115">
        <v>0</v>
      </c>
      <c r="N145" s="115">
        <f t="shared" si="15"/>
        <v>0</v>
      </c>
      <c r="O145" s="116">
        <f t="shared" si="16"/>
        <v>0</v>
      </c>
      <c r="P145" s="115">
        <v>0</v>
      </c>
    </row>
    <row r="146" spans="1:16" s="70" customFormat="1" ht="12.75" x14ac:dyDescent="0.2">
      <c r="A146" s="117">
        <v>93</v>
      </c>
      <c r="B146" s="117" t="s">
        <v>231</v>
      </c>
      <c r="C146" s="118">
        <v>66916288</v>
      </c>
      <c r="D146" s="118">
        <v>0</v>
      </c>
      <c r="E146" s="118">
        <v>98010316</v>
      </c>
      <c r="F146" s="118">
        <v>0</v>
      </c>
      <c r="G146" s="118">
        <f t="shared" si="13"/>
        <v>164926604</v>
      </c>
      <c r="H146" s="118">
        <v>96239833</v>
      </c>
      <c r="I146" s="118">
        <v>0</v>
      </c>
      <c r="J146" s="118">
        <v>44845202</v>
      </c>
      <c r="K146" s="118">
        <v>23841569</v>
      </c>
      <c r="L146" s="118">
        <f t="shared" si="14"/>
        <v>164926604</v>
      </c>
      <c r="M146" s="118">
        <v>0</v>
      </c>
      <c r="N146" s="118">
        <f t="shared" si="15"/>
        <v>164926604</v>
      </c>
      <c r="O146" s="119">
        <f t="shared" si="16"/>
        <v>4643.857637617908</v>
      </c>
      <c r="P146" s="118">
        <v>35515</v>
      </c>
    </row>
    <row r="147" spans="1:16" s="70" customFormat="1" ht="12.75" x14ac:dyDescent="0.2">
      <c r="A147" s="114">
        <v>94</v>
      </c>
      <c r="B147" s="114" t="s">
        <v>233</v>
      </c>
      <c r="C147" s="115">
        <v>72822603</v>
      </c>
      <c r="D147" s="115">
        <v>8015159</v>
      </c>
      <c r="E147" s="115">
        <v>36080746</v>
      </c>
      <c r="F147" s="115">
        <v>0</v>
      </c>
      <c r="G147" s="115">
        <f t="shared" si="13"/>
        <v>116918508</v>
      </c>
      <c r="H147" s="115">
        <v>61553669</v>
      </c>
      <c r="I147" s="115">
        <v>0</v>
      </c>
      <c r="J147" s="115">
        <v>27603765</v>
      </c>
      <c r="K147" s="115">
        <v>27761074</v>
      </c>
      <c r="L147" s="115">
        <f t="shared" si="14"/>
        <v>116918508</v>
      </c>
      <c r="M147" s="115">
        <v>0</v>
      </c>
      <c r="N147" s="115">
        <f t="shared" si="15"/>
        <v>116918508</v>
      </c>
      <c r="O147" s="116">
        <f t="shared" si="16"/>
        <v>4184.4782935471176</v>
      </c>
      <c r="P147" s="115">
        <v>27941</v>
      </c>
    </row>
    <row r="148" spans="1:16" s="70" customFormat="1" ht="12.75" x14ac:dyDescent="0.2">
      <c r="A148" s="117">
        <v>95</v>
      </c>
      <c r="B148" s="117" t="s">
        <v>235</v>
      </c>
      <c r="C148" s="122">
        <v>189420171</v>
      </c>
      <c r="D148" s="122">
        <v>0</v>
      </c>
      <c r="E148" s="122">
        <v>149955077</v>
      </c>
      <c r="F148" s="122">
        <v>0</v>
      </c>
      <c r="G148" s="122">
        <f t="shared" si="13"/>
        <v>339375248</v>
      </c>
      <c r="H148" s="122">
        <v>182092904</v>
      </c>
      <c r="I148" s="122">
        <v>14085258</v>
      </c>
      <c r="J148" s="122">
        <v>109944631</v>
      </c>
      <c r="K148" s="122">
        <v>33252455</v>
      </c>
      <c r="L148" s="122">
        <f t="shared" si="14"/>
        <v>339375248</v>
      </c>
      <c r="M148" s="122">
        <v>0</v>
      </c>
      <c r="N148" s="122">
        <f t="shared" si="15"/>
        <v>339375248</v>
      </c>
      <c r="O148" s="123">
        <f t="shared" si="16"/>
        <v>4747.1045026646707</v>
      </c>
      <c r="P148" s="122">
        <v>71491</v>
      </c>
    </row>
    <row r="149" spans="1:16" s="70" customFormat="1" ht="13.5" thickBot="1" x14ac:dyDescent="0.25">
      <c r="A149" s="125">
        <f>A148</f>
        <v>95</v>
      </c>
      <c r="B149" s="126" t="s">
        <v>255</v>
      </c>
      <c r="C149" s="127">
        <f t="shared" ref="C149:N149" si="17">SUM(C54:C148)</f>
        <v>16709862607</v>
      </c>
      <c r="D149" s="127">
        <f t="shared" si="17"/>
        <v>27511009</v>
      </c>
      <c r="E149" s="127">
        <f t="shared" si="17"/>
        <v>18923514164</v>
      </c>
      <c r="F149" s="127">
        <f t="shared" si="17"/>
        <v>111039</v>
      </c>
      <c r="G149" s="127">
        <f t="shared" si="17"/>
        <v>35660998819</v>
      </c>
      <c r="H149" s="127">
        <f t="shared" si="17"/>
        <v>20063915079</v>
      </c>
      <c r="I149" s="127">
        <f t="shared" si="17"/>
        <v>1006858393</v>
      </c>
      <c r="J149" s="127">
        <f t="shared" si="17"/>
        <v>11725644425</v>
      </c>
      <c r="K149" s="127">
        <f t="shared" si="17"/>
        <v>2864580922</v>
      </c>
      <c r="L149" s="127">
        <f t="shared" si="17"/>
        <v>35660998819</v>
      </c>
      <c r="M149" s="127">
        <f t="shared" si="17"/>
        <v>202822099</v>
      </c>
      <c r="N149" s="127">
        <f t="shared" si="17"/>
        <v>35458176720</v>
      </c>
      <c r="O149" s="127">
        <f t="shared" si="16"/>
        <v>6052.6372180881081</v>
      </c>
      <c r="P149" s="128">
        <f>SUM(P54:P148)</f>
        <v>5858302</v>
      </c>
    </row>
    <row r="150" spans="1:16" s="70" customFormat="1" ht="12.75" x14ac:dyDescent="0.2">
      <c r="B150" s="71"/>
      <c r="C150" s="72"/>
      <c r="D150" s="72"/>
      <c r="E150" s="72"/>
      <c r="F150" s="72"/>
      <c r="G150" s="72"/>
      <c r="H150" s="72"/>
      <c r="I150" s="72"/>
      <c r="J150" s="72"/>
      <c r="K150" s="72"/>
      <c r="L150" s="72"/>
      <c r="M150" s="72"/>
      <c r="N150" s="72"/>
      <c r="O150" s="72"/>
      <c r="P150" s="73"/>
    </row>
    <row r="151" spans="1:16" s="70" customFormat="1" ht="12.75" x14ac:dyDescent="0.2">
      <c r="B151" s="71"/>
      <c r="C151" s="72"/>
      <c r="D151" s="72"/>
      <c r="E151" s="72"/>
      <c r="F151" s="72"/>
      <c r="G151" s="72"/>
      <c r="H151" s="72"/>
      <c r="I151" s="72"/>
      <c r="J151" s="72"/>
      <c r="K151" s="72"/>
      <c r="L151" s="72"/>
      <c r="M151" s="72"/>
      <c r="N151" s="72"/>
      <c r="O151" s="72"/>
      <c r="P151" s="73"/>
    </row>
    <row r="152" spans="1:16" s="349" customFormat="1" ht="15.75" x14ac:dyDescent="0.2">
      <c r="A152" s="319" t="str">
        <f>$A$1</f>
        <v>COMPARATIVE REPORT</v>
      </c>
      <c r="B152" s="319"/>
      <c r="C152" s="319"/>
      <c r="D152" s="319"/>
      <c r="E152" s="319"/>
      <c r="F152" s="319"/>
      <c r="G152" s="319"/>
      <c r="H152" s="319"/>
      <c r="I152" s="319"/>
      <c r="J152" s="319"/>
      <c r="K152" s="319"/>
      <c r="L152" s="319"/>
      <c r="M152" s="319"/>
      <c r="N152" s="319"/>
      <c r="O152" s="319"/>
      <c r="P152" s="319"/>
    </row>
    <row r="153" spans="1:16" s="349" customFormat="1" ht="15.75" x14ac:dyDescent="0.2">
      <c r="A153" s="321" t="str">
        <f>$A$2</f>
        <v>EXHIBIT G: SUMMARY OF OUTSTANDING DEBT</v>
      </c>
      <c r="B153" s="321"/>
      <c r="C153" s="321"/>
      <c r="D153" s="321"/>
      <c r="E153" s="321"/>
      <c r="F153" s="321"/>
      <c r="G153" s="321"/>
      <c r="H153" s="321"/>
      <c r="I153" s="321"/>
      <c r="J153" s="321"/>
      <c r="K153" s="321"/>
      <c r="L153" s="321"/>
      <c r="M153" s="321"/>
      <c r="N153" s="321"/>
      <c r="O153" s="321"/>
      <c r="P153" s="321"/>
    </row>
    <row r="154" spans="1:16" s="349" customFormat="1" ht="15.75" x14ac:dyDescent="0.2">
      <c r="A154" s="321" t="str">
        <f>$A$3</f>
        <v>FOR THE YEAR ENDED JUNE 30, 2023</v>
      </c>
      <c r="B154" s="321"/>
      <c r="C154" s="321"/>
      <c r="D154" s="321"/>
      <c r="E154" s="321"/>
      <c r="F154" s="321"/>
      <c r="G154" s="321"/>
      <c r="H154" s="321"/>
      <c r="I154" s="321"/>
      <c r="J154" s="321"/>
      <c r="K154" s="321"/>
      <c r="L154" s="321"/>
      <c r="M154" s="321"/>
      <c r="N154" s="321"/>
      <c r="O154" s="321"/>
      <c r="P154" s="321"/>
    </row>
    <row r="155" spans="1:16" s="70" customFormat="1" ht="13.5" thickBot="1" x14ac:dyDescent="0.25">
      <c r="A155" s="68"/>
      <c r="B155" s="68"/>
      <c r="C155" s="68"/>
      <c r="D155" s="68"/>
      <c r="E155" s="68"/>
      <c r="F155" s="68"/>
      <c r="G155" s="68"/>
      <c r="H155" s="68"/>
      <c r="I155" s="68"/>
      <c r="J155" s="68"/>
      <c r="K155" s="68"/>
      <c r="L155" s="68"/>
      <c r="M155" s="68"/>
      <c r="N155" s="68"/>
      <c r="O155" s="68"/>
      <c r="P155" s="68"/>
    </row>
    <row r="156" spans="1:16" s="70" customFormat="1" ht="15" x14ac:dyDescent="0.2">
      <c r="C156" s="439" t="s">
        <v>237</v>
      </c>
      <c r="D156" s="440"/>
      <c r="E156" s="440"/>
      <c r="F156" s="440"/>
      <c r="G156" s="441"/>
      <c r="H156" s="439" t="s">
        <v>238</v>
      </c>
      <c r="I156" s="440"/>
      <c r="J156" s="440"/>
      <c r="K156" s="440"/>
      <c r="L156" s="441"/>
      <c r="M156" s="69"/>
      <c r="N156" s="439" t="s">
        <v>239</v>
      </c>
      <c r="O156" s="441"/>
      <c r="P156" s="83"/>
    </row>
    <row r="157" spans="1:16" s="70" customFormat="1" ht="30.75" thickBot="1" x14ac:dyDescent="0.25">
      <c r="A157" s="138" t="s">
        <v>1</v>
      </c>
      <c r="B157" s="362" t="s">
        <v>261</v>
      </c>
      <c r="C157" s="354" t="s">
        <v>240</v>
      </c>
      <c r="D157" s="356" t="s">
        <v>241</v>
      </c>
      <c r="E157" s="356" t="s">
        <v>242</v>
      </c>
      <c r="F157" s="356" t="s">
        <v>243</v>
      </c>
      <c r="G157" s="355" t="s">
        <v>244</v>
      </c>
      <c r="H157" s="354" t="s">
        <v>245</v>
      </c>
      <c r="I157" s="356" t="s">
        <v>246</v>
      </c>
      <c r="J157" s="356" t="s">
        <v>247</v>
      </c>
      <c r="K157" s="356" t="s">
        <v>248</v>
      </c>
      <c r="L157" s="355" t="s">
        <v>249</v>
      </c>
      <c r="M157" s="139" t="s">
        <v>250</v>
      </c>
      <c r="N157" s="354" t="s">
        <v>251</v>
      </c>
      <c r="O157" s="355" t="s">
        <v>252</v>
      </c>
      <c r="P157" s="139" t="s">
        <v>253</v>
      </c>
    </row>
    <row r="158" spans="1:16" s="70" customFormat="1" ht="12.75" x14ac:dyDescent="0.2">
      <c r="A158" s="117">
        <v>1</v>
      </c>
      <c r="B158" s="117" t="s">
        <v>262</v>
      </c>
      <c r="C158" s="137">
        <v>17862163</v>
      </c>
      <c r="D158" s="137">
        <v>0</v>
      </c>
      <c r="E158" s="137">
        <v>4514371</v>
      </c>
      <c r="F158" s="137">
        <v>0</v>
      </c>
      <c r="G158" s="137">
        <f t="shared" ref="G158:G194" si="18">(C158+D158+E158+F158)</f>
        <v>22376534</v>
      </c>
      <c r="H158" s="137">
        <v>0</v>
      </c>
      <c r="I158" s="137">
        <v>0</v>
      </c>
      <c r="J158" s="137">
        <v>18675346</v>
      </c>
      <c r="K158" s="137">
        <v>3701188</v>
      </c>
      <c r="L158" s="137">
        <f t="shared" ref="L158:L194" si="19">(H158+I158+J158+K158)</f>
        <v>22376534</v>
      </c>
      <c r="M158" s="137">
        <v>0</v>
      </c>
      <c r="N158" s="137">
        <f t="shared" ref="N158:N194" si="20">(G158-M158)</f>
        <v>22376534</v>
      </c>
      <c r="O158" s="123">
        <f t="shared" ref="O158:O195" si="21">IFERROR(N158/P158,0)</f>
        <v>2671.505969436485</v>
      </c>
      <c r="P158" s="122">
        <v>8376</v>
      </c>
    </row>
    <row r="159" spans="1:16" s="70" customFormat="1" ht="12.75" x14ac:dyDescent="0.2">
      <c r="A159" s="114">
        <v>2</v>
      </c>
      <c r="B159" s="114" t="s">
        <v>263</v>
      </c>
      <c r="C159" s="115">
        <v>7153000</v>
      </c>
      <c r="D159" s="115">
        <v>0</v>
      </c>
      <c r="E159" s="115">
        <v>2155630</v>
      </c>
      <c r="F159" s="115">
        <v>0</v>
      </c>
      <c r="G159" s="115">
        <f t="shared" si="18"/>
        <v>9308630</v>
      </c>
      <c r="H159" s="115">
        <v>0</v>
      </c>
      <c r="I159" s="115">
        <v>0</v>
      </c>
      <c r="J159" s="115">
        <v>9308630</v>
      </c>
      <c r="K159" s="115">
        <v>0</v>
      </c>
      <c r="L159" s="115">
        <f t="shared" si="19"/>
        <v>9308630</v>
      </c>
      <c r="M159" s="115">
        <v>0</v>
      </c>
      <c r="N159" s="115">
        <f t="shared" si="20"/>
        <v>9308630</v>
      </c>
      <c r="O159" s="116">
        <f t="shared" si="21"/>
        <v>1230.4864507600794</v>
      </c>
      <c r="P159" s="115">
        <v>7565</v>
      </c>
    </row>
    <row r="160" spans="1:16" s="70" customFormat="1" ht="12.75" x14ac:dyDescent="0.2">
      <c r="A160" s="117">
        <v>3</v>
      </c>
      <c r="B160" s="117" t="s">
        <v>97</v>
      </c>
      <c r="C160" s="118">
        <v>5683599</v>
      </c>
      <c r="D160" s="118">
        <v>0</v>
      </c>
      <c r="E160" s="118">
        <v>14341288</v>
      </c>
      <c r="F160" s="118">
        <v>0</v>
      </c>
      <c r="G160" s="118">
        <f t="shared" si="18"/>
        <v>20024887</v>
      </c>
      <c r="H160" s="118">
        <v>0</v>
      </c>
      <c r="I160" s="118">
        <v>0</v>
      </c>
      <c r="J160" s="118">
        <v>13251463</v>
      </c>
      <c r="K160" s="118">
        <v>6773424</v>
      </c>
      <c r="L160" s="118">
        <f t="shared" si="19"/>
        <v>20024887</v>
      </c>
      <c r="M160" s="118">
        <v>0</v>
      </c>
      <c r="N160" s="118">
        <f t="shared" si="20"/>
        <v>20024887</v>
      </c>
      <c r="O160" s="119">
        <f t="shared" si="21"/>
        <v>3008.0947874417907</v>
      </c>
      <c r="P160" s="118">
        <v>6657</v>
      </c>
    </row>
    <row r="161" spans="1:16" s="70" customFormat="1" ht="12.75" x14ac:dyDescent="0.2">
      <c r="A161" s="114">
        <v>4</v>
      </c>
      <c r="B161" s="114" t="s">
        <v>264</v>
      </c>
      <c r="C161" s="115">
        <v>8656691</v>
      </c>
      <c r="D161" s="115">
        <v>0</v>
      </c>
      <c r="E161" s="115">
        <v>1022985</v>
      </c>
      <c r="F161" s="115">
        <v>0</v>
      </c>
      <c r="G161" s="115">
        <f t="shared" si="18"/>
        <v>9679676</v>
      </c>
      <c r="H161" s="115">
        <v>0</v>
      </c>
      <c r="I161" s="115">
        <v>0</v>
      </c>
      <c r="J161" s="115">
        <v>2565829</v>
      </c>
      <c r="K161" s="115">
        <v>7113847</v>
      </c>
      <c r="L161" s="115">
        <f t="shared" si="19"/>
        <v>9679676</v>
      </c>
      <c r="M161" s="115">
        <v>0</v>
      </c>
      <c r="N161" s="115">
        <f t="shared" si="20"/>
        <v>9679676</v>
      </c>
      <c r="O161" s="116">
        <f t="shared" si="21"/>
        <v>2116.2387407083515</v>
      </c>
      <c r="P161" s="115">
        <v>4574</v>
      </c>
    </row>
    <row r="162" spans="1:16" s="70" customFormat="1" ht="12.75" x14ac:dyDescent="0.2">
      <c r="A162" s="117">
        <v>5</v>
      </c>
      <c r="B162" s="117" t="s">
        <v>265</v>
      </c>
      <c r="C162" s="118">
        <v>0</v>
      </c>
      <c r="D162" s="118">
        <v>0</v>
      </c>
      <c r="E162" s="118">
        <v>0</v>
      </c>
      <c r="F162" s="118">
        <v>0</v>
      </c>
      <c r="G162" s="118">
        <f t="shared" si="18"/>
        <v>0</v>
      </c>
      <c r="H162" s="118">
        <v>0</v>
      </c>
      <c r="I162" s="118">
        <v>0</v>
      </c>
      <c r="J162" s="118">
        <v>0</v>
      </c>
      <c r="K162" s="118">
        <v>0</v>
      </c>
      <c r="L162" s="118">
        <f t="shared" si="19"/>
        <v>0</v>
      </c>
      <c r="M162" s="118">
        <v>0</v>
      </c>
      <c r="N162" s="118">
        <f t="shared" si="20"/>
        <v>0</v>
      </c>
      <c r="O162" s="119">
        <f t="shared" si="21"/>
        <v>0</v>
      </c>
      <c r="P162" s="118">
        <v>0</v>
      </c>
    </row>
    <row r="163" spans="1:16" s="70" customFormat="1" ht="12.75" x14ac:dyDescent="0.2">
      <c r="A163" s="114">
        <v>6</v>
      </c>
      <c r="B163" s="114" t="s">
        <v>266</v>
      </c>
      <c r="C163" s="115">
        <v>48402257</v>
      </c>
      <c r="D163" s="115">
        <v>0</v>
      </c>
      <c r="E163" s="115">
        <v>31342346</v>
      </c>
      <c r="F163" s="115">
        <v>0</v>
      </c>
      <c r="G163" s="115">
        <f t="shared" si="18"/>
        <v>79744603</v>
      </c>
      <c r="H163" s="115">
        <v>0</v>
      </c>
      <c r="I163" s="115">
        <v>0</v>
      </c>
      <c r="J163" s="115">
        <v>69946077</v>
      </c>
      <c r="K163" s="115">
        <v>9798526</v>
      </c>
      <c r="L163" s="115">
        <f t="shared" si="19"/>
        <v>79744603</v>
      </c>
      <c r="M163" s="115">
        <v>0</v>
      </c>
      <c r="N163" s="115">
        <f t="shared" si="20"/>
        <v>79744603</v>
      </c>
      <c r="O163" s="116">
        <f t="shared" si="21"/>
        <v>1778.9810154820864</v>
      </c>
      <c r="P163" s="115">
        <v>44826</v>
      </c>
    </row>
    <row r="164" spans="1:16" s="70" customFormat="1" ht="12.75" x14ac:dyDescent="0.2">
      <c r="A164" s="117">
        <v>7</v>
      </c>
      <c r="B164" s="117" t="s">
        <v>267</v>
      </c>
      <c r="C164" s="118">
        <v>8034565</v>
      </c>
      <c r="D164" s="118">
        <v>0</v>
      </c>
      <c r="E164" s="118">
        <v>2443302</v>
      </c>
      <c r="F164" s="118">
        <v>0</v>
      </c>
      <c r="G164" s="118">
        <f t="shared" si="18"/>
        <v>10477867</v>
      </c>
      <c r="H164" s="118">
        <v>0</v>
      </c>
      <c r="I164" s="118">
        <v>435336</v>
      </c>
      <c r="J164" s="118">
        <v>6281431</v>
      </c>
      <c r="K164" s="118">
        <v>3761100</v>
      </c>
      <c r="L164" s="118">
        <f t="shared" si="19"/>
        <v>10477867</v>
      </c>
      <c r="M164" s="118">
        <v>0</v>
      </c>
      <c r="N164" s="118">
        <f t="shared" si="20"/>
        <v>10477867</v>
      </c>
      <c r="O164" s="119">
        <f t="shared" si="21"/>
        <v>2056.0963500784928</v>
      </c>
      <c r="P164" s="118">
        <v>5096</v>
      </c>
    </row>
    <row r="165" spans="1:16" s="70" customFormat="1" ht="12.75" x14ac:dyDescent="0.2">
      <c r="A165" s="114">
        <v>8</v>
      </c>
      <c r="B165" s="114" t="s">
        <v>268</v>
      </c>
      <c r="C165" s="115">
        <v>5047952</v>
      </c>
      <c r="D165" s="115">
        <v>0</v>
      </c>
      <c r="E165" s="115">
        <v>632386</v>
      </c>
      <c r="F165" s="115">
        <v>0</v>
      </c>
      <c r="G165" s="115">
        <f t="shared" si="18"/>
        <v>5680338</v>
      </c>
      <c r="H165" s="115">
        <v>0</v>
      </c>
      <c r="I165" s="115">
        <v>0</v>
      </c>
      <c r="J165" s="115">
        <v>4368801</v>
      </c>
      <c r="K165" s="115">
        <v>1311537</v>
      </c>
      <c r="L165" s="115">
        <f t="shared" si="19"/>
        <v>5680338</v>
      </c>
      <c r="M165" s="115">
        <v>0</v>
      </c>
      <c r="N165" s="115">
        <f t="shared" si="20"/>
        <v>5680338</v>
      </c>
      <c r="O165" s="116">
        <f t="shared" si="21"/>
        <v>861.17919951485749</v>
      </c>
      <c r="P165" s="115">
        <v>6596</v>
      </c>
    </row>
    <row r="166" spans="1:16" s="70" customFormat="1" ht="12.75" x14ac:dyDescent="0.2">
      <c r="A166" s="117">
        <v>9</v>
      </c>
      <c r="B166" s="117" t="s">
        <v>269</v>
      </c>
      <c r="C166" s="118">
        <v>19358218</v>
      </c>
      <c r="D166" s="118">
        <v>0</v>
      </c>
      <c r="E166" s="118">
        <v>853604</v>
      </c>
      <c r="F166" s="118">
        <v>0</v>
      </c>
      <c r="G166" s="118">
        <f t="shared" si="18"/>
        <v>20211822</v>
      </c>
      <c r="H166" s="118">
        <v>0</v>
      </c>
      <c r="I166" s="118">
        <v>0</v>
      </c>
      <c r="J166" s="118">
        <v>497447</v>
      </c>
      <c r="K166" s="118">
        <v>19714375</v>
      </c>
      <c r="L166" s="118">
        <f t="shared" si="19"/>
        <v>20211822</v>
      </c>
      <c r="M166" s="118">
        <v>0</v>
      </c>
      <c r="N166" s="118">
        <f t="shared" si="20"/>
        <v>20211822</v>
      </c>
      <c r="O166" s="119">
        <f t="shared" si="21"/>
        <v>4846.9597122302157</v>
      </c>
      <c r="P166" s="118">
        <v>4170</v>
      </c>
    </row>
    <row r="167" spans="1:16" s="70" customFormat="1" ht="12.75" x14ac:dyDescent="0.2">
      <c r="A167" s="114">
        <v>10</v>
      </c>
      <c r="B167" s="114" t="s">
        <v>270</v>
      </c>
      <c r="C167" s="115">
        <v>18471014</v>
      </c>
      <c r="D167" s="115">
        <v>0</v>
      </c>
      <c r="E167" s="115">
        <v>19035295</v>
      </c>
      <c r="F167" s="115">
        <v>0</v>
      </c>
      <c r="G167" s="115">
        <f t="shared" si="18"/>
        <v>37506309</v>
      </c>
      <c r="H167" s="115">
        <v>0</v>
      </c>
      <c r="I167" s="115">
        <v>1576776</v>
      </c>
      <c r="J167" s="115">
        <v>32027800</v>
      </c>
      <c r="K167" s="115">
        <v>3901733</v>
      </c>
      <c r="L167" s="115">
        <f t="shared" si="19"/>
        <v>37506309</v>
      </c>
      <c r="M167" s="115">
        <v>0</v>
      </c>
      <c r="N167" s="115">
        <f t="shared" si="20"/>
        <v>37506309</v>
      </c>
      <c r="O167" s="116">
        <f t="shared" si="21"/>
        <v>1606.403503512078</v>
      </c>
      <c r="P167" s="115">
        <v>23348</v>
      </c>
    </row>
    <row r="168" spans="1:16" s="70" customFormat="1" ht="12.75" x14ac:dyDescent="0.2">
      <c r="A168" s="117">
        <v>11</v>
      </c>
      <c r="B168" s="117" t="s">
        <v>271</v>
      </c>
      <c r="C168" s="118">
        <v>0</v>
      </c>
      <c r="D168" s="118">
        <v>0</v>
      </c>
      <c r="E168" s="118">
        <v>0</v>
      </c>
      <c r="F168" s="118">
        <v>0</v>
      </c>
      <c r="G168" s="118">
        <f t="shared" si="18"/>
        <v>0</v>
      </c>
      <c r="H168" s="118">
        <v>0</v>
      </c>
      <c r="I168" s="118">
        <v>0</v>
      </c>
      <c r="J168" s="118">
        <v>0</v>
      </c>
      <c r="K168" s="118">
        <v>0</v>
      </c>
      <c r="L168" s="118">
        <f t="shared" si="19"/>
        <v>0</v>
      </c>
      <c r="M168" s="118">
        <v>0</v>
      </c>
      <c r="N168" s="118">
        <f t="shared" si="20"/>
        <v>0</v>
      </c>
      <c r="O168" s="119">
        <f t="shared" si="21"/>
        <v>0</v>
      </c>
      <c r="P168" s="118">
        <v>0</v>
      </c>
    </row>
    <row r="169" spans="1:16" s="70" customFormat="1" ht="12.75" x14ac:dyDescent="0.2">
      <c r="A169" s="114">
        <v>12</v>
      </c>
      <c r="B169" s="114" t="s">
        <v>272</v>
      </c>
      <c r="C169" s="115">
        <v>18045887</v>
      </c>
      <c r="D169" s="115">
        <v>0</v>
      </c>
      <c r="E169" s="115">
        <v>5193067</v>
      </c>
      <c r="F169" s="115">
        <v>0</v>
      </c>
      <c r="G169" s="115">
        <f t="shared" si="18"/>
        <v>23238954</v>
      </c>
      <c r="H169" s="115">
        <v>12660358</v>
      </c>
      <c r="I169" s="115">
        <v>0</v>
      </c>
      <c r="J169" s="115">
        <v>1557325</v>
      </c>
      <c r="K169" s="115">
        <v>9021271</v>
      </c>
      <c r="L169" s="115">
        <f t="shared" si="19"/>
        <v>23238954</v>
      </c>
      <c r="M169" s="115">
        <v>0</v>
      </c>
      <c r="N169" s="115">
        <f t="shared" si="20"/>
        <v>23238954</v>
      </c>
      <c r="O169" s="116">
        <f t="shared" si="21"/>
        <v>5946.508188331627</v>
      </c>
      <c r="P169" s="115">
        <v>3908</v>
      </c>
    </row>
    <row r="170" spans="1:16" s="70" customFormat="1" ht="12.75" x14ac:dyDescent="0.2">
      <c r="A170" s="117">
        <v>13</v>
      </c>
      <c r="B170" s="117" t="s">
        <v>111</v>
      </c>
      <c r="C170" s="118">
        <v>28974756</v>
      </c>
      <c r="D170" s="118">
        <v>0</v>
      </c>
      <c r="E170" s="118">
        <v>7930754</v>
      </c>
      <c r="F170" s="118">
        <v>0</v>
      </c>
      <c r="G170" s="118">
        <f t="shared" si="18"/>
        <v>36905510</v>
      </c>
      <c r="H170" s="118">
        <v>0</v>
      </c>
      <c r="I170" s="118">
        <v>0</v>
      </c>
      <c r="J170" s="118">
        <v>13538033</v>
      </c>
      <c r="K170" s="118">
        <v>23367477</v>
      </c>
      <c r="L170" s="118">
        <f t="shared" si="19"/>
        <v>36905510</v>
      </c>
      <c r="M170" s="118">
        <v>0</v>
      </c>
      <c r="N170" s="118">
        <f t="shared" si="20"/>
        <v>36905510</v>
      </c>
      <c r="O170" s="119">
        <f t="shared" si="21"/>
        <v>1839.5728242448411</v>
      </c>
      <c r="P170" s="118">
        <v>20062</v>
      </c>
    </row>
    <row r="171" spans="1:16" s="70" customFormat="1" ht="12.75" x14ac:dyDescent="0.2">
      <c r="A171" s="114">
        <v>14</v>
      </c>
      <c r="B171" s="114" t="s">
        <v>273</v>
      </c>
      <c r="C171" s="115">
        <v>8071860</v>
      </c>
      <c r="D171" s="115">
        <v>0</v>
      </c>
      <c r="E171" s="115">
        <v>606287</v>
      </c>
      <c r="F171" s="115">
        <v>0</v>
      </c>
      <c r="G171" s="115">
        <f t="shared" si="18"/>
        <v>8678147</v>
      </c>
      <c r="H171" s="115">
        <v>0</v>
      </c>
      <c r="I171" s="115">
        <v>0</v>
      </c>
      <c r="J171" s="115">
        <v>8678147</v>
      </c>
      <c r="K171" s="115">
        <v>0</v>
      </c>
      <c r="L171" s="115">
        <f t="shared" si="19"/>
        <v>8678147</v>
      </c>
      <c r="M171" s="115">
        <v>0</v>
      </c>
      <c r="N171" s="115">
        <f t="shared" si="20"/>
        <v>8678147</v>
      </c>
      <c r="O171" s="116">
        <f t="shared" si="21"/>
        <v>1528.1118154604683</v>
      </c>
      <c r="P171" s="115">
        <v>5679</v>
      </c>
    </row>
    <row r="172" spans="1:16" s="70" customFormat="1" ht="12.75" x14ac:dyDescent="0.2">
      <c r="A172" s="117">
        <v>15</v>
      </c>
      <c r="B172" s="117" t="s">
        <v>274</v>
      </c>
      <c r="C172" s="118">
        <v>6494467</v>
      </c>
      <c r="D172" s="118">
        <v>0</v>
      </c>
      <c r="E172" s="118">
        <v>3655215</v>
      </c>
      <c r="F172" s="118">
        <v>0</v>
      </c>
      <c r="G172" s="118">
        <f t="shared" si="18"/>
        <v>10149682</v>
      </c>
      <c r="H172" s="118">
        <v>0</v>
      </c>
      <c r="I172" s="118">
        <v>0</v>
      </c>
      <c r="J172" s="118">
        <v>6898655</v>
      </c>
      <c r="K172" s="118">
        <v>3251027</v>
      </c>
      <c r="L172" s="118">
        <f t="shared" si="19"/>
        <v>10149682</v>
      </c>
      <c r="M172" s="118">
        <v>1372393</v>
      </c>
      <c r="N172" s="118">
        <f t="shared" si="20"/>
        <v>8777289</v>
      </c>
      <c r="O172" s="119">
        <f t="shared" si="21"/>
        <v>1174.533520674428</v>
      </c>
      <c r="P172" s="118">
        <v>7473</v>
      </c>
    </row>
    <row r="173" spans="1:16" s="70" customFormat="1" ht="12.75" x14ac:dyDescent="0.2">
      <c r="A173" s="114">
        <v>16</v>
      </c>
      <c r="B173" s="114" t="s">
        <v>275</v>
      </c>
      <c r="C173" s="115">
        <v>34831896</v>
      </c>
      <c r="D173" s="115">
        <v>0</v>
      </c>
      <c r="E173" s="115">
        <v>19213700</v>
      </c>
      <c r="F173" s="115">
        <v>0</v>
      </c>
      <c r="G173" s="115">
        <f t="shared" si="18"/>
        <v>54045596</v>
      </c>
      <c r="H173" s="115">
        <v>0</v>
      </c>
      <c r="I173" s="115">
        <v>0</v>
      </c>
      <c r="J173" s="115">
        <v>18910644</v>
      </c>
      <c r="K173" s="115">
        <v>35134952</v>
      </c>
      <c r="L173" s="115">
        <f t="shared" si="19"/>
        <v>54045596</v>
      </c>
      <c r="M173" s="115">
        <v>0</v>
      </c>
      <c r="N173" s="115">
        <f t="shared" si="20"/>
        <v>54045596</v>
      </c>
      <c r="O173" s="116">
        <f t="shared" si="21"/>
        <v>3600.3994404103655</v>
      </c>
      <c r="P173" s="115">
        <v>15011</v>
      </c>
    </row>
    <row r="174" spans="1:16" s="70" customFormat="1" ht="12.75" x14ac:dyDescent="0.2">
      <c r="A174" s="117">
        <v>17</v>
      </c>
      <c r="B174" s="117" t="s">
        <v>276</v>
      </c>
      <c r="C174" s="118">
        <v>18409893</v>
      </c>
      <c r="D174" s="118">
        <v>0</v>
      </c>
      <c r="E174" s="118">
        <v>8689718</v>
      </c>
      <c r="F174" s="118">
        <v>0</v>
      </c>
      <c r="G174" s="118">
        <f t="shared" si="18"/>
        <v>27099611</v>
      </c>
      <c r="H174" s="118">
        <v>0</v>
      </c>
      <c r="I174" s="118">
        <v>0</v>
      </c>
      <c r="J174" s="118">
        <v>18466104</v>
      </c>
      <c r="K174" s="118">
        <v>8633507</v>
      </c>
      <c r="L174" s="118">
        <f t="shared" si="19"/>
        <v>27099611</v>
      </c>
      <c r="M174" s="118">
        <v>0</v>
      </c>
      <c r="N174" s="118">
        <f t="shared" si="20"/>
        <v>27099611</v>
      </c>
      <c r="O174" s="119">
        <f t="shared" si="21"/>
        <v>1099.1527479213141</v>
      </c>
      <c r="P174" s="118">
        <v>24655</v>
      </c>
    </row>
    <row r="175" spans="1:16" s="70" customFormat="1" ht="12.75" x14ac:dyDescent="0.2">
      <c r="A175" s="114">
        <v>18</v>
      </c>
      <c r="B175" s="114" t="s">
        <v>277</v>
      </c>
      <c r="C175" s="115">
        <v>108336283</v>
      </c>
      <c r="D175" s="115">
        <v>0</v>
      </c>
      <c r="E175" s="115">
        <v>29848156</v>
      </c>
      <c r="F175" s="115">
        <v>0</v>
      </c>
      <c r="G175" s="115">
        <f t="shared" si="18"/>
        <v>138184439</v>
      </c>
      <c r="H175" s="115">
        <v>0</v>
      </c>
      <c r="I175" s="115">
        <v>0</v>
      </c>
      <c r="J175" s="115">
        <v>79346545</v>
      </c>
      <c r="K175" s="115">
        <v>58837894</v>
      </c>
      <c r="L175" s="115">
        <f t="shared" si="19"/>
        <v>138184439</v>
      </c>
      <c r="M175" s="115">
        <v>0</v>
      </c>
      <c r="N175" s="115">
        <f t="shared" si="20"/>
        <v>138184439</v>
      </c>
      <c r="O175" s="116">
        <f t="shared" si="21"/>
        <v>2863.9261968911919</v>
      </c>
      <c r="P175" s="115">
        <v>48250</v>
      </c>
    </row>
    <row r="176" spans="1:16" s="70" customFormat="1" ht="12.75" x14ac:dyDescent="0.2">
      <c r="A176" s="117">
        <v>19</v>
      </c>
      <c r="B176" s="117" t="s">
        <v>278</v>
      </c>
      <c r="C176" s="118">
        <v>2184527</v>
      </c>
      <c r="D176" s="118">
        <v>0</v>
      </c>
      <c r="E176" s="118">
        <v>7374936</v>
      </c>
      <c r="F176" s="118">
        <v>0</v>
      </c>
      <c r="G176" s="118">
        <f t="shared" si="18"/>
        <v>9559463</v>
      </c>
      <c r="H176" s="118">
        <v>0</v>
      </c>
      <c r="I176" s="118">
        <v>0</v>
      </c>
      <c r="J176" s="118">
        <v>2010009</v>
      </c>
      <c r="K176" s="118">
        <v>7549454</v>
      </c>
      <c r="L176" s="118">
        <f t="shared" si="19"/>
        <v>9559463</v>
      </c>
      <c r="M176" s="118">
        <v>0</v>
      </c>
      <c r="N176" s="118">
        <f t="shared" si="20"/>
        <v>9559463</v>
      </c>
      <c r="O176" s="119">
        <f t="shared" si="21"/>
        <v>1978.775201821569</v>
      </c>
      <c r="P176" s="118">
        <v>4831</v>
      </c>
    </row>
    <row r="177" spans="1:16" s="70" customFormat="1" ht="12.75" x14ac:dyDescent="0.2">
      <c r="A177" s="114">
        <v>20</v>
      </c>
      <c r="B177" s="114" t="s">
        <v>279</v>
      </c>
      <c r="C177" s="115">
        <v>7595211</v>
      </c>
      <c r="D177" s="115">
        <v>0</v>
      </c>
      <c r="E177" s="115">
        <v>6762313</v>
      </c>
      <c r="F177" s="115">
        <v>0</v>
      </c>
      <c r="G177" s="115">
        <f t="shared" si="18"/>
        <v>14357524</v>
      </c>
      <c r="H177" s="115">
        <v>0</v>
      </c>
      <c r="I177" s="115">
        <v>0</v>
      </c>
      <c r="J177" s="115">
        <v>6628865</v>
      </c>
      <c r="K177" s="115">
        <v>7728659</v>
      </c>
      <c r="L177" s="115">
        <f t="shared" si="19"/>
        <v>14357524</v>
      </c>
      <c r="M177" s="115">
        <v>0</v>
      </c>
      <c r="N177" s="115">
        <f t="shared" si="20"/>
        <v>14357524</v>
      </c>
      <c r="O177" s="116">
        <f t="shared" si="21"/>
        <v>2496.5265171274559</v>
      </c>
      <c r="P177" s="115">
        <v>5751</v>
      </c>
    </row>
    <row r="178" spans="1:16" s="70" customFormat="1" ht="12.75" x14ac:dyDescent="0.2">
      <c r="A178" s="117">
        <v>21</v>
      </c>
      <c r="B178" s="117" t="s">
        <v>179</v>
      </c>
      <c r="C178" s="118">
        <v>9878805</v>
      </c>
      <c r="D178" s="118">
        <v>0</v>
      </c>
      <c r="E178" s="118">
        <v>3038335</v>
      </c>
      <c r="F178" s="118">
        <v>0</v>
      </c>
      <c r="G178" s="118">
        <f t="shared" si="18"/>
        <v>12917140</v>
      </c>
      <c r="H178" s="118">
        <v>0</v>
      </c>
      <c r="I178" s="118">
        <v>0</v>
      </c>
      <c r="J178" s="118">
        <v>2711220</v>
      </c>
      <c r="K178" s="118">
        <v>10205920</v>
      </c>
      <c r="L178" s="118">
        <f t="shared" si="19"/>
        <v>12917140</v>
      </c>
      <c r="M178" s="118">
        <v>0</v>
      </c>
      <c r="N178" s="118">
        <f t="shared" si="20"/>
        <v>12917140</v>
      </c>
      <c r="O178" s="119">
        <f t="shared" si="21"/>
        <v>2646.9549180327867</v>
      </c>
      <c r="P178" s="118">
        <v>4880</v>
      </c>
    </row>
    <row r="179" spans="1:16" s="70" customFormat="1" ht="12.75" x14ac:dyDescent="0.2">
      <c r="A179" s="114">
        <v>22</v>
      </c>
      <c r="B179" s="124" t="s">
        <v>195</v>
      </c>
      <c r="C179" s="115">
        <v>5087187</v>
      </c>
      <c r="D179" s="115">
        <v>0</v>
      </c>
      <c r="E179" s="115">
        <v>1048858</v>
      </c>
      <c r="F179" s="115">
        <v>0</v>
      </c>
      <c r="G179" s="115">
        <f t="shared" si="18"/>
        <v>6136045</v>
      </c>
      <c r="H179" s="115">
        <v>0</v>
      </c>
      <c r="I179" s="115">
        <v>0</v>
      </c>
      <c r="J179" s="115">
        <v>1522933</v>
      </c>
      <c r="K179" s="115">
        <v>4613112</v>
      </c>
      <c r="L179" s="115">
        <f t="shared" si="19"/>
        <v>6136045</v>
      </c>
      <c r="M179" s="115">
        <v>0</v>
      </c>
      <c r="N179" s="115">
        <f t="shared" si="20"/>
        <v>6136045</v>
      </c>
      <c r="O179" s="116">
        <f t="shared" si="21"/>
        <v>682.92097941012798</v>
      </c>
      <c r="P179" s="115">
        <v>8985</v>
      </c>
    </row>
    <row r="180" spans="1:16" s="70" customFormat="1" ht="12.75" x14ac:dyDescent="0.2">
      <c r="A180" s="117">
        <v>23</v>
      </c>
      <c r="B180" s="117" t="s">
        <v>280</v>
      </c>
      <c r="C180" s="118">
        <v>50527521</v>
      </c>
      <c r="D180" s="118">
        <v>0</v>
      </c>
      <c r="E180" s="118">
        <v>7301438</v>
      </c>
      <c r="F180" s="118">
        <v>0</v>
      </c>
      <c r="G180" s="118">
        <f t="shared" si="18"/>
        <v>57828959</v>
      </c>
      <c r="H180" s="118">
        <v>0</v>
      </c>
      <c r="I180" s="118">
        <v>0</v>
      </c>
      <c r="J180" s="118">
        <v>16307099</v>
      </c>
      <c r="K180" s="118">
        <v>41521860</v>
      </c>
      <c r="L180" s="118">
        <f t="shared" si="19"/>
        <v>57828959</v>
      </c>
      <c r="M180" s="118">
        <v>0</v>
      </c>
      <c r="N180" s="118">
        <f t="shared" si="20"/>
        <v>57828959</v>
      </c>
      <c r="O180" s="119">
        <f t="shared" si="21"/>
        <v>6476.5325344383473</v>
      </c>
      <c r="P180" s="118">
        <v>8929</v>
      </c>
    </row>
    <row r="181" spans="1:16" s="70" customFormat="1" ht="12.75" x14ac:dyDescent="0.2">
      <c r="A181" s="114">
        <v>24</v>
      </c>
      <c r="B181" s="114" t="s">
        <v>281</v>
      </c>
      <c r="C181" s="115">
        <v>0</v>
      </c>
      <c r="D181" s="115">
        <v>0</v>
      </c>
      <c r="E181" s="115">
        <v>0</v>
      </c>
      <c r="F181" s="115">
        <v>0</v>
      </c>
      <c r="G181" s="115">
        <f t="shared" si="18"/>
        <v>0</v>
      </c>
      <c r="H181" s="115">
        <v>0</v>
      </c>
      <c r="I181" s="115">
        <v>0</v>
      </c>
      <c r="J181" s="115">
        <v>0</v>
      </c>
      <c r="K181" s="115">
        <v>0</v>
      </c>
      <c r="L181" s="115">
        <f t="shared" si="19"/>
        <v>0</v>
      </c>
      <c r="M181" s="115">
        <v>0</v>
      </c>
      <c r="N181" s="115">
        <f t="shared" si="20"/>
        <v>0</v>
      </c>
      <c r="O181" s="116">
        <f t="shared" si="21"/>
        <v>0</v>
      </c>
      <c r="P181" s="115">
        <v>0</v>
      </c>
    </row>
    <row r="182" spans="1:16" s="70" customFormat="1" ht="12.75" x14ac:dyDescent="0.2">
      <c r="A182" s="117">
        <v>25</v>
      </c>
      <c r="B182" s="117" t="s">
        <v>282</v>
      </c>
      <c r="C182" s="118">
        <v>4873381</v>
      </c>
      <c r="D182" s="118">
        <v>0</v>
      </c>
      <c r="E182" s="118">
        <v>4702898</v>
      </c>
      <c r="F182" s="118">
        <v>0</v>
      </c>
      <c r="G182" s="118">
        <f t="shared" si="18"/>
        <v>9576279</v>
      </c>
      <c r="H182" s="118">
        <v>0</v>
      </c>
      <c r="I182" s="118">
        <v>0</v>
      </c>
      <c r="J182" s="118">
        <v>4818143</v>
      </c>
      <c r="K182" s="118">
        <v>4758136</v>
      </c>
      <c r="L182" s="118">
        <f t="shared" si="19"/>
        <v>9576279</v>
      </c>
      <c r="M182" s="118">
        <v>0</v>
      </c>
      <c r="N182" s="118">
        <f t="shared" si="20"/>
        <v>9576279</v>
      </c>
      <c r="O182" s="119">
        <f t="shared" si="21"/>
        <v>1953.14684886804</v>
      </c>
      <c r="P182" s="118">
        <v>4903</v>
      </c>
    </row>
    <row r="183" spans="1:16" s="70" customFormat="1" ht="12.75" x14ac:dyDescent="0.2">
      <c r="A183" s="114">
        <v>26</v>
      </c>
      <c r="B183" s="114" t="s">
        <v>283</v>
      </c>
      <c r="C183" s="115">
        <v>3973000</v>
      </c>
      <c r="D183" s="115">
        <v>0</v>
      </c>
      <c r="E183" s="115">
        <v>2356574</v>
      </c>
      <c r="F183" s="115">
        <v>0</v>
      </c>
      <c r="G183" s="115">
        <f t="shared" si="18"/>
        <v>6329574</v>
      </c>
      <c r="H183" s="115">
        <v>0</v>
      </c>
      <c r="I183" s="115">
        <v>0</v>
      </c>
      <c r="J183" s="115">
        <v>4080658</v>
      </c>
      <c r="K183" s="115">
        <v>2248916</v>
      </c>
      <c r="L183" s="115">
        <f t="shared" si="19"/>
        <v>6329574</v>
      </c>
      <c r="M183" s="115">
        <v>0</v>
      </c>
      <c r="N183" s="115">
        <f t="shared" si="20"/>
        <v>6329574</v>
      </c>
      <c r="O183" s="116">
        <f t="shared" si="21"/>
        <v>741.77592874721665</v>
      </c>
      <c r="P183" s="115">
        <v>8533</v>
      </c>
    </row>
    <row r="184" spans="1:16" s="70" customFormat="1" ht="12.75" x14ac:dyDescent="0.2">
      <c r="A184" s="117">
        <v>27</v>
      </c>
      <c r="B184" s="117" t="s">
        <v>284</v>
      </c>
      <c r="C184" s="118">
        <v>3431998</v>
      </c>
      <c r="D184" s="118">
        <v>0</v>
      </c>
      <c r="E184" s="118">
        <v>7774433</v>
      </c>
      <c r="F184" s="118">
        <v>0</v>
      </c>
      <c r="G184" s="118">
        <f t="shared" si="18"/>
        <v>11206431</v>
      </c>
      <c r="H184" s="118">
        <v>0</v>
      </c>
      <c r="I184" s="118">
        <v>0</v>
      </c>
      <c r="J184" s="118">
        <v>11206431</v>
      </c>
      <c r="K184" s="118">
        <v>0</v>
      </c>
      <c r="L184" s="118">
        <f t="shared" si="19"/>
        <v>11206431</v>
      </c>
      <c r="M184" s="118">
        <v>0</v>
      </c>
      <c r="N184" s="118">
        <f t="shared" si="20"/>
        <v>11206431</v>
      </c>
      <c r="O184" s="119">
        <f t="shared" si="21"/>
        <v>1406.7827014812956</v>
      </c>
      <c r="P184" s="118">
        <v>7966</v>
      </c>
    </row>
    <row r="185" spans="1:16" s="70" customFormat="1" ht="12.75" x14ac:dyDescent="0.2">
      <c r="A185" s="114">
        <v>28</v>
      </c>
      <c r="B185" s="114" t="s">
        <v>285</v>
      </c>
      <c r="C185" s="115">
        <v>9324157</v>
      </c>
      <c r="D185" s="115">
        <v>0</v>
      </c>
      <c r="E185" s="115">
        <v>5503146</v>
      </c>
      <c r="F185" s="115">
        <v>0</v>
      </c>
      <c r="G185" s="115">
        <f t="shared" si="18"/>
        <v>14827303</v>
      </c>
      <c r="H185" s="115">
        <v>0</v>
      </c>
      <c r="I185" s="115">
        <v>0</v>
      </c>
      <c r="J185" s="115">
        <v>6260862</v>
      </c>
      <c r="K185" s="115">
        <v>8566441</v>
      </c>
      <c r="L185" s="115">
        <f t="shared" si="19"/>
        <v>14827303</v>
      </c>
      <c r="M185" s="115">
        <v>0</v>
      </c>
      <c r="N185" s="115">
        <f t="shared" si="20"/>
        <v>14827303</v>
      </c>
      <c r="O185" s="116">
        <f t="shared" si="21"/>
        <v>3161.4718550106609</v>
      </c>
      <c r="P185" s="115">
        <v>4690</v>
      </c>
    </row>
    <row r="186" spans="1:16" s="70" customFormat="1" ht="12.75" x14ac:dyDescent="0.2">
      <c r="A186" s="117">
        <v>29</v>
      </c>
      <c r="B186" s="117" t="s">
        <v>286</v>
      </c>
      <c r="C186" s="118">
        <v>26265066</v>
      </c>
      <c r="D186" s="118">
        <v>0</v>
      </c>
      <c r="E186" s="118">
        <v>1365707</v>
      </c>
      <c r="F186" s="118">
        <v>0</v>
      </c>
      <c r="G186" s="118">
        <f t="shared" si="18"/>
        <v>27630773</v>
      </c>
      <c r="H186" s="118">
        <v>0</v>
      </c>
      <c r="I186" s="118">
        <v>0</v>
      </c>
      <c r="J186" s="118">
        <v>3851916</v>
      </c>
      <c r="K186" s="118">
        <v>23778857</v>
      </c>
      <c r="L186" s="118">
        <f t="shared" si="19"/>
        <v>27630773</v>
      </c>
      <c r="M186" s="118">
        <v>0</v>
      </c>
      <c r="N186" s="118">
        <f t="shared" si="20"/>
        <v>27630773</v>
      </c>
      <c r="O186" s="119">
        <f t="shared" si="21"/>
        <v>3900.9985881688549</v>
      </c>
      <c r="P186" s="118">
        <v>7083</v>
      </c>
    </row>
    <row r="187" spans="1:16" s="70" customFormat="1" ht="12.75" x14ac:dyDescent="0.2">
      <c r="A187" s="114">
        <v>30</v>
      </c>
      <c r="B187" s="114" t="s">
        <v>223</v>
      </c>
      <c r="C187" s="115">
        <v>3842689</v>
      </c>
      <c r="D187" s="115">
        <v>0</v>
      </c>
      <c r="E187" s="115">
        <v>3383686</v>
      </c>
      <c r="F187" s="115">
        <v>0</v>
      </c>
      <c r="G187" s="115">
        <f t="shared" si="18"/>
        <v>7226375</v>
      </c>
      <c r="H187" s="115">
        <v>0</v>
      </c>
      <c r="I187" s="115">
        <v>18291</v>
      </c>
      <c r="J187" s="115">
        <v>2746217</v>
      </c>
      <c r="K187" s="115">
        <v>4461867</v>
      </c>
      <c r="L187" s="115">
        <f t="shared" si="19"/>
        <v>7226375</v>
      </c>
      <c r="M187" s="115">
        <v>0</v>
      </c>
      <c r="N187" s="115">
        <f t="shared" si="20"/>
        <v>7226375</v>
      </c>
      <c r="O187" s="116">
        <f t="shared" si="21"/>
        <v>1610.872715113687</v>
      </c>
      <c r="P187" s="115">
        <v>4486</v>
      </c>
    </row>
    <row r="188" spans="1:16" s="70" customFormat="1" ht="12.75" x14ac:dyDescent="0.2">
      <c r="A188" s="117">
        <v>31</v>
      </c>
      <c r="B188" s="117" t="s">
        <v>287</v>
      </c>
      <c r="C188" s="118">
        <v>62313769</v>
      </c>
      <c r="D188" s="118">
        <v>0</v>
      </c>
      <c r="E188" s="118">
        <v>21235282</v>
      </c>
      <c r="F188" s="118">
        <v>0</v>
      </c>
      <c r="G188" s="118">
        <f t="shared" si="18"/>
        <v>83549051</v>
      </c>
      <c r="H188" s="118">
        <v>0</v>
      </c>
      <c r="I188" s="118">
        <v>0</v>
      </c>
      <c r="J188" s="118">
        <v>79193876</v>
      </c>
      <c r="K188" s="118">
        <v>4355175</v>
      </c>
      <c r="L188" s="118">
        <f t="shared" si="19"/>
        <v>83549051</v>
      </c>
      <c r="M188" s="118">
        <v>0</v>
      </c>
      <c r="N188" s="118">
        <f t="shared" si="20"/>
        <v>83549051</v>
      </c>
      <c r="O188" s="119">
        <f t="shared" si="21"/>
        <v>5071.878285679597</v>
      </c>
      <c r="P188" s="118">
        <v>16473</v>
      </c>
    </row>
    <row r="189" spans="1:16" s="70" customFormat="1" ht="12.75" x14ac:dyDescent="0.2">
      <c r="A189" s="114">
        <v>32</v>
      </c>
      <c r="B189" s="114" t="s">
        <v>288</v>
      </c>
      <c r="C189" s="115">
        <v>0</v>
      </c>
      <c r="D189" s="115">
        <v>0</v>
      </c>
      <c r="E189" s="115">
        <v>0</v>
      </c>
      <c r="F189" s="115">
        <v>0</v>
      </c>
      <c r="G189" s="115">
        <f t="shared" si="18"/>
        <v>0</v>
      </c>
      <c r="H189" s="115">
        <v>0</v>
      </c>
      <c r="I189" s="115">
        <v>0</v>
      </c>
      <c r="J189" s="115">
        <v>0</v>
      </c>
      <c r="K189" s="115">
        <v>0</v>
      </c>
      <c r="L189" s="115">
        <f t="shared" si="19"/>
        <v>0</v>
      </c>
      <c r="M189" s="115">
        <v>0</v>
      </c>
      <c r="N189" s="115">
        <f t="shared" si="20"/>
        <v>0</v>
      </c>
      <c r="O189" s="116">
        <f t="shared" si="21"/>
        <v>0</v>
      </c>
      <c r="P189" s="115">
        <v>0</v>
      </c>
    </row>
    <row r="190" spans="1:16" s="70" customFormat="1" ht="12.75" x14ac:dyDescent="0.2">
      <c r="A190" s="117">
        <v>33</v>
      </c>
      <c r="B190" s="117" t="s">
        <v>289</v>
      </c>
      <c r="C190" s="118">
        <v>24779018</v>
      </c>
      <c r="D190" s="118">
        <v>0</v>
      </c>
      <c r="E190" s="118">
        <v>2469223</v>
      </c>
      <c r="F190" s="118">
        <v>0</v>
      </c>
      <c r="G190" s="118">
        <f t="shared" si="18"/>
        <v>27248241</v>
      </c>
      <c r="H190" s="118">
        <v>0</v>
      </c>
      <c r="I190" s="118">
        <v>0</v>
      </c>
      <c r="J190" s="118">
        <v>10879994</v>
      </c>
      <c r="K190" s="118">
        <v>16368247</v>
      </c>
      <c r="L190" s="118">
        <f t="shared" si="19"/>
        <v>27248241</v>
      </c>
      <c r="M190" s="118">
        <v>0</v>
      </c>
      <c r="N190" s="118">
        <f t="shared" si="20"/>
        <v>27248241</v>
      </c>
      <c r="O190" s="119">
        <f t="shared" si="21"/>
        <v>2709.380630406682</v>
      </c>
      <c r="P190" s="118">
        <v>10057</v>
      </c>
    </row>
    <row r="191" spans="1:16" s="70" customFormat="1" ht="12.75" x14ac:dyDescent="0.2">
      <c r="A191" s="114">
        <v>34</v>
      </c>
      <c r="B191" s="114" t="s">
        <v>290</v>
      </c>
      <c r="C191" s="115">
        <v>3777293</v>
      </c>
      <c r="D191" s="115">
        <v>0</v>
      </c>
      <c r="E191" s="115">
        <v>7974504</v>
      </c>
      <c r="F191" s="115">
        <v>0</v>
      </c>
      <c r="G191" s="115">
        <f t="shared" si="18"/>
        <v>11751797</v>
      </c>
      <c r="H191" s="115">
        <v>7330407</v>
      </c>
      <c r="I191" s="115">
        <v>0</v>
      </c>
      <c r="J191" s="115">
        <v>4061538</v>
      </c>
      <c r="K191" s="115">
        <v>359852</v>
      </c>
      <c r="L191" s="115">
        <f t="shared" si="19"/>
        <v>11751797</v>
      </c>
      <c r="M191" s="115">
        <v>0</v>
      </c>
      <c r="N191" s="115">
        <f t="shared" si="20"/>
        <v>11751797</v>
      </c>
      <c r="O191" s="116">
        <f t="shared" si="21"/>
        <v>3442.2369654364384</v>
      </c>
      <c r="P191" s="115">
        <v>3414</v>
      </c>
    </row>
    <row r="192" spans="1:16" s="70" customFormat="1" ht="12.75" x14ac:dyDescent="0.2">
      <c r="A192" s="117">
        <v>35</v>
      </c>
      <c r="B192" s="117" t="s">
        <v>231</v>
      </c>
      <c r="C192" s="118">
        <v>1349314</v>
      </c>
      <c r="D192" s="118">
        <v>0</v>
      </c>
      <c r="E192" s="118">
        <v>1122673</v>
      </c>
      <c r="F192" s="118">
        <v>0</v>
      </c>
      <c r="G192" s="118">
        <f t="shared" si="18"/>
        <v>2471987</v>
      </c>
      <c r="H192" s="118">
        <v>0</v>
      </c>
      <c r="I192" s="118">
        <v>0</v>
      </c>
      <c r="J192" s="118">
        <v>913436</v>
      </c>
      <c r="K192" s="118">
        <v>1558551</v>
      </c>
      <c r="L192" s="118">
        <f t="shared" si="19"/>
        <v>2471987</v>
      </c>
      <c r="M192" s="118">
        <v>0</v>
      </c>
      <c r="N192" s="118">
        <f t="shared" si="20"/>
        <v>2471987</v>
      </c>
      <c r="O192" s="119">
        <f t="shared" si="21"/>
        <v>832.03870750589033</v>
      </c>
      <c r="P192" s="118">
        <v>2971</v>
      </c>
    </row>
    <row r="193" spans="1:55" s="70" customFormat="1" ht="12.75" x14ac:dyDescent="0.2">
      <c r="A193" s="114">
        <v>36</v>
      </c>
      <c r="B193" s="114" t="s">
        <v>291</v>
      </c>
      <c r="C193" s="121">
        <v>14872748</v>
      </c>
      <c r="D193" s="121">
        <v>0</v>
      </c>
      <c r="E193" s="121">
        <v>3920944</v>
      </c>
      <c r="F193" s="121">
        <v>0</v>
      </c>
      <c r="G193" s="121">
        <f t="shared" si="18"/>
        <v>18793692</v>
      </c>
      <c r="H193" s="121">
        <v>0</v>
      </c>
      <c r="I193" s="121">
        <v>0</v>
      </c>
      <c r="J193" s="121">
        <v>3892960</v>
      </c>
      <c r="K193" s="121">
        <v>14900732</v>
      </c>
      <c r="L193" s="121">
        <f t="shared" si="19"/>
        <v>18793692</v>
      </c>
      <c r="M193" s="121">
        <v>0</v>
      </c>
      <c r="N193" s="121">
        <f t="shared" si="20"/>
        <v>18793692</v>
      </c>
      <c r="O193" s="116">
        <f t="shared" si="21"/>
        <v>3236.3857413466508</v>
      </c>
      <c r="P193" s="121">
        <v>5807</v>
      </c>
    </row>
    <row r="194" spans="1:55" s="70" customFormat="1" ht="12.75" x14ac:dyDescent="0.2">
      <c r="A194" s="117">
        <v>37</v>
      </c>
      <c r="B194" s="117" t="s">
        <v>292</v>
      </c>
      <c r="C194" s="122">
        <v>18377503</v>
      </c>
      <c r="D194" s="122">
        <v>0</v>
      </c>
      <c r="E194" s="122">
        <v>11486687</v>
      </c>
      <c r="F194" s="122">
        <v>0</v>
      </c>
      <c r="G194" s="122">
        <f t="shared" si="18"/>
        <v>29864190</v>
      </c>
      <c r="H194" s="122">
        <v>0</v>
      </c>
      <c r="I194" s="122">
        <v>0</v>
      </c>
      <c r="J194" s="122">
        <v>17003286</v>
      </c>
      <c r="K194" s="122">
        <v>12860904</v>
      </c>
      <c r="L194" s="122">
        <f t="shared" si="19"/>
        <v>29864190</v>
      </c>
      <c r="M194" s="122">
        <v>0</v>
      </c>
      <c r="N194" s="122">
        <f t="shared" si="20"/>
        <v>29864190</v>
      </c>
      <c r="O194" s="123">
        <f t="shared" si="21"/>
        <v>3613.332123411978</v>
      </c>
      <c r="P194" s="122">
        <v>8265</v>
      </c>
    </row>
    <row r="195" spans="1:55" s="70" customFormat="1" ht="13.5" thickBot="1" x14ac:dyDescent="0.25">
      <c r="A195" s="125">
        <f>A194</f>
        <v>37</v>
      </c>
      <c r="B195" s="126" t="s">
        <v>255</v>
      </c>
      <c r="C195" s="127">
        <f t="shared" ref="C195:N195" si="22">SUM(C158:C194)</f>
        <v>614287688</v>
      </c>
      <c r="D195" s="127">
        <f t="shared" si="22"/>
        <v>0</v>
      </c>
      <c r="E195" s="127">
        <f t="shared" si="22"/>
        <v>250299741</v>
      </c>
      <c r="F195" s="127">
        <f t="shared" si="22"/>
        <v>0</v>
      </c>
      <c r="G195" s="127">
        <f t="shared" si="22"/>
        <v>864587429</v>
      </c>
      <c r="H195" s="127">
        <f t="shared" si="22"/>
        <v>19990765</v>
      </c>
      <c r="I195" s="127">
        <f t="shared" si="22"/>
        <v>2030403</v>
      </c>
      <c r="J195" s="127">
        <f t="shared" si="22"/>
        <v>482407720</v>
      </c>
      <c r="K195" s="127">
        <f t="shared" si="22"/>
        <v>360158541</v>
      </c>
      <c r="L195" s="127">
        <f t="shared" si="22"/>
        <v>864587429</v>
      </c>
      <c r="M195" s="127">
        <f t="shared" si="22"/>
        <v>1372393</v>
      </c>
      <c r="N195" s="127">
        <f t="shared" si="22"/>
        <v>863215036</v>
      </c>
      <c r="O195" s="127">
        <f t="shared" si="21"/>
        <v>2436.6021283202076</v>
      </c>
      <c r="P195" s="128">
        <f>SUM(P158:P194)</f>
        <v>354270</v>
      </c>
    </row>
    <row r="196" spans="1:55" s="70" customFormat="1" ht="12.75" x14ac:dyDescent="0.2">
      <c r="B196" s="75"/>
      <c r="C196" s="72"/>
      <c r="D196" s="72"/>
      <c r="E196" s="72"/>
      <c r="F196" s="72"/>
      <c r="G196" s="72"/>
      <c r="H196" s="72"/>
      <c r="I196" s="72"/>
      <c r="J196" s="72"/>
      <c r="K196" s="72"/>
      <c r="L196" s="72"/>
      <c r="M196" s="72"/>
      <c r="N196" s="72"/>
      <c r="O196" s="77"/>
      <c r="P196" s="73"/>
    </row>
    <row r="197" spans="1:55" s="83" customFormat="1" ht="13.5" thickBot="1" x14ac:dyDescent="0.25">
      <c r="A197" s="208">
        <f>(A45+A149+A195)</f>
        <v>170</v>
      </c>
      <c r="B197" s="209" t="s">
        <v>293</v>
      </c>
      <c r="C197" s="259">
        <f t="shared" ref="C197:N197" si="23">(C45+C149+C195)</f>
        <v>28316347241</v>
      </c>
      <c r="D197" s="259">
        <f t="shared" si="23"/>
        <v>44821092</v>
      </c>
      <c r="E197" s="259">
        <f t="shared" si="23"/>
        <v>27245879835</v>
      </c>
      <c r="F197" s="259">
        <f t="shared" si="23"/>
        <v>111039</v>
      </c>
      <c r="G197" s="259">
        <f t="shared" si="23"/>
        <v>55607159207</v>
      </c>
      <c r="H197" s="259">
        <f t="shared" si="23"/>
        <v>26188775447</v>
      </c>
      <c r="I197" s="259">
        <f t="shared" si="23"/>
        <v>1578858076</v>
      </c>
      <c r="J197" s="259">
        <f t="shared" si="23"/>
        <v>20853187184</v>
      </c>
      <c r="K197" s="259">
        <f t="shared" si="23"/>
        <v>6986338500</v>
      </c>
      <c r="L197" s="259">
        <f t="shared" si="23"/>
        <v>55607159207</v>
      </c>
      <c r="M197" s="259">
        <f t="shared" si="23"/>
        <v>311007834</v>
      </c>
      <c r="N197" s="259">
        <f t="shared" si="23"/>
        <v>55296151373</v>
      </c>
      <c r="O197" s="259">
        <f>IFERROR(N197/P197,0)</f>
        <v>6408.3439168762561</v>
      </c>
      <c r="P197" s="260">
        <f>(P45+P149+P195)</f>
        <v>8628774</v>
      </c>
    </row>
    <row r="198" spans="1:55" ht="12" thickTop="1" x14ac:dyDescent="0.2">
      <c r="R198" s="67"/>
      <c r="S198" s="67"/>
      <c r="T198" s="67"/>
      <c r="U198" s="67"/>
      <c r="V198" s="67"/>
      <c r="W198" s="67"/>
      <c r="X198" s="67"/>
      <c r="Y198" s="67"/>
      <c r="Z198" s="67"/>
      <c r="AA198" s="67"/>
      <c r="AB198" s="67"/>
      <c r="AC198" s="67"/>
      <c r="AD198" s="67"/>
      <c r="AE198" s="67"/>
      <c r="AF198" s="67"/>
      <c r="AG198" s="67"/>
      <c r="AH198" s="67"/>
      <c r="AI198" s="67"/>
      <c r="AJ198" s="67"/>
      <c r="AK198" s="67"/>
      <c r="AL198" s="67"/>
      <c r="AM198" s="67"/>
      <c r="AN198" s="67"/>
      <c r="AO198" s="67"/>
      <c r="AP198" s="67"/>
      <c r="AQ198" s="67"/>
      <c r="AR198" s="67"/>
      <c r="AS198" s="67"/>
      <c r="AT198" s="67"/>
      <c r="AU198" s="67"/>
      <c r="AV198" s="67"/>
      <c r="AW198" s="67"/>
      <c r="AX198" s="67"/>
      <c r="AY198" s="67"/>
      <c r="AZ198" s="67"/>
      <c r="BA198" s="67"/>
      <c r="BB198" s="67"/>
      <c r="BC198" s="67"/>
    </row>
    <row r="199" spans="1:55" ht="12" thickBot="1" x14ac:dyDescent="0.25">
      <c r="B199" s="78"/>
      <c r="R199" s="67"/>
      <c r="S199" s="67"/>
      <c r="T199" s="67"/>
      <c r="U199" s="67"/>
      <c r="V199" s="67"/>
      <c r="W199" s="67"/>
      <c r="X199" s="67"/>
      <c r="Y199" s="67"/>
      <c r="Z199" s="67"/>
      <c r="AA199" s="67"/>
      <c r="AB199" s="67"/>
      <c r="AC199" s="67"/>
      <c r="AD199" s="67"/>
      <c r="AE199" s="67"/>
      <c r="AF199" s="67"/>
      <c r="AG199" s="67"/>
      <c r="AH199" s="67"/>
      <c r="AI199" s="67"/>
      <c r="AJ199" s="67"/>
      <c r="AK199" s="67"/>
      <c r="AL199" s="67"/>
      <c r="AM199" s="67"/>
      <c r="AN199" s="67"/>
      <c r="AO199" s="67"/>
      <c r="AP199" s="67"/>
      <c r="AQ199" s="67"/>
      <c r="AR199" s="67"/>
      <c r="AS199" s="67"/>
      <c r="AT199" s="67"/>
      <c r="AU199" s="67"/>
      <c r="AV199" s="67"/>
      <c r="AW199" s="67"/>
      <c r="AX199" s="67"/>
      <c r="AY199" s="67"/>
      <c r="AZ199" s="67"/>
      <c r="BA199" s="67"/>
      <c r="BB199" s="67"/>
      <c r="BC199" s="67"/>
    </row>
    <row r="200" spans="1:55" s="70" customFormat="1" ht="12.75" x14ac:dyDescent="0.2">
      <c r="A200" s="223" t="s">
        <v>501</v>
      </c>
      <c r="B200" s="335"/>
      <c r="C200" s="335"/>
      <c r="D200" s="335"/>
      <c r="E200" s="335"/>
      <c r="F200" s="335"/>
      <c r="G200" s="335"/>
      <c r="H200" s="335"/>
      <c r="I200" s="335"/>
      <c r="J200" s="335"/>
      <c r="K200" s="335"/>
      <c r="L200" s="335"/>
      <c r="M200" s="335"/>
      <c r="N200" s="336"/>
      <c r="U200" s="168"/>
      <c r="Y200" s="168"/>
    </row>
    <row r="201" spans="1:55" s="70" customFormat="1" ht="29.25" customHeight="1" thickBot="1" x14ac:dyDescent="0.25">
      <c r="A201" s="410" t="s">
        <v>502</v>
      </c>
      <c r="B201" s="411"/>
      <c r="C201" s="411"/>
      <c r="D201" s="411"/>
      <c r="E201" s="411"/>
      <c r="F201" s="411"/>
      <c r="G201" s="411"/>
      <c r="H201" s="411"/>
      <c r="I201" s="411"/>
      <c r="J201" s="411"/>
      <c r="K201" s="411"/>
      <c r="L201" s="411"/>
      <c r="M201" s="411"/>
      <c r="N201" s="412"/>
      <c r="U201" s="168"/>
      <c r="Y201" s="168"/>
    </row>
    <row r="202" spans="1:55" ht="8.85" customHeight="1" x14ac:dyDescent="0.2">
      <c r="R202" s="67"/>
      <c r="S202" s="67"/>
      <c r="T202" s="67"/>
      <c r="U202" s="67"/>
      <c r="V202" s="67"/>
      <c r="W202" s="67"/>
      <c r="X202" s="67"/>
      <c r="Y202" s="67"/>
      <c r="Z202" s="67"/>
      <c r="AA202" s="67"/>
      <c r="AB202" s="67"/>
      <c r="AC202" s="67"/>
      <c r="AD202" s="67"/>
      <c r="AE202" s="67"/>
      <c r="AF202" s="67"/>
      <c r="AG202" s="67"/>
      <c r="AH202" s="67"/>
      <c r="AI202" s="67"/>
      <c r="AJ202" s="67"/>
      <c r="AK202" s="67"/>
      <c r="AL202" s="67"/>
      <c r="AM202" s="67"/>
      <c r="AN202" s="67"/>
      <c r="AO202" s="67"/>
      <c r="AP202" s="67"/>
      <c r="AQ202" s="67"/>
      <c r="AR202" s="67"/>
      <c r="AS202" s="67"/>
      <c r="AT202" s="67"/>
      <c r="AU202" s="67"/>
      <c r="AV202" s="67"/>
      <c r="AW202" s="67"/>
      <c r="AX202" s="67"/>
      <c r="AY202" s="67"/>
      <c r="AZ202" s="67"/>
      <c r="BA202" s="67"/>
      <c r="BB202" s="67"/>
      <c r="BC202" s="67"/>
    </row>
    <row r="203" spans="1:55" ht="8.85" customHeight="1" x14ac:dyDescent="0.2">
      <c r="R203" s="67"/>
      <c r="S203" s="67"/>
      <c r="T203" s="67"/>
      <c r="U203" s="67"/>
      <c r="V203" s="67"/>
      <c r="W203" s="67"/>
      <c r="X203" s="67"/>
      <c r="Y203" s="67"/>
      <c r="Z203" s="67"/>
      <c r="AA203" s="67"/>
      <c r="AB203" s="67"/>
      <c r="AC203" s="67"/>
      <c r="AD203" s="67"/>
      <c r="AE203" s="67"/>
      <c r="AF203" s="67"/>
      <c r="AG203" s="67"/>
      <c r="AH203" s="67"/>
      <c r="AI203" s="67"/>
      <c r="AJ203" s="67"/>
      <c r="AK203" s="67"/>
      <c r="AL203" s="67"/>
      <c r="AM203" s="67"/>
      <c r="AN203" s="67"/>
      <c r="AO203" s="67"/>
      <c r="AP203" s="67"/>
      <c r="AQ203" s="67"/>
      <c r="AR203" s="67"/>
      <c r="AS203" s="67"/>
      <c r="AT203" s="67"/>
      <c r="AU203" s="67"/>
      <c r="AV203" s="67"/>
      <c r="AW203" s="67"/>
      <c r="AX203" s="67"/>
      <c r="AY203" s="67"/>
      <c r="AZ203" s="67"/>
      <c r="BA203" s="67"/>
      <c r="BB203" s="67"/>
      <c r="BC203" s="67"/>
    </row>
    <row r="204" spans="1:55" ht="8.85" customHeight="1" x14ac:dyDescent="0.2">
      <c r="R204" s="67"/>
      <c r="S204" s="67"/>
      <c r="T204" s="67"/>
      <c r="U204" s="67"/>
      <c r="V204" s="67"/>
      <c r="W204" s="67"/>
      <c r="X204" s="67"/>
      <c r="Y204" s="67"/>
      <c r="Z204" s="67"/>
      <c r="AA204" s="67"/>
      <c r="AB204" s="67"/>
      <c r="AC204" s="67"/>
      <c r="AD204" s="67"/>
      <c r="AE204" s="67"/>
      <c r="AF204" s="67"/>
      <c r="AG204" s="67"/>
      <c r="AH204" s="67"/>
      <c r="AI204" s="67"/>
      <c r="AJ204" s="67"/>
      <c r="AK204" s="67"/>
      <c r="AL204" s="67"/>
      <c r="AM204" s="67"/>
      <c r="AN204" s="67"/>
      <c r="AO204" s="67"/>
      <c r="AP204" s="67"/>
      <c r="AQ204" s="67"/>
      <c r="AR204" s="67"/>
      <c r="AS204" s="67"/>
      <c r="AT204" s="67"/>
      <c r="AU204" s="67"/>
      <c r="AV204" s="67"/>
      <c r="AW204" s="67"/>
      <c r="AX204" s="67"/>
      <c r="AY204" s="67"/>
      <c r="AZ204" s="67"/>
      <c r="BA204" s="67"/>
      <c r="BB204" s="67"/>
      <c r="BC204" s="67"/>
    </row>
    <row r="205" spans="1:55" ht="8.85" customHeight="1" x14ac:dyDescent="0.2">
      <c r="R205" s="67"/>
      <c r="S205" s="67"/>
      <c r="T205" s="67"/>
      <c r="U205" s="67"/>
      <c r="V205" s="67"/>
      <c r="W205" s="67"/>
      <c r="X205" s="67"/>
      <c r="Y205" s="67"/>
      <c r="Z205" s="67"/>
      <c r="AA205" s="67"/>
      <c r="AB205" s="67"/>
      <c r="AC205" s="67"/>
      <c r="AD205" s="67"/>
      <c r="AE205" s="67"/>
      <c r="AF205" s="67"/>
      <c r="AG205" s="67"/>
      <c r="AH205" s="67"/>
      <c r="AI205" s="67"/>
      <c r="AJ205" s="67"/>
      <c r="AK205" s="67"/>
      <c r="AL205" s="67"/>
      <c r="AM205" s="67"/>
      <c r="AN205" s="67"/>
      <c r="AO205" s="67"/>
      <c r="AP205" s="67"/>
      <c r="AQ205" s="67"/>
      <c r="AR205" s="67"/>
      <c r="AS205" s="67"/>
      <c r="AT205" s="67"/>
      <c r="AU205" s="67"/>
      <c r="AV205" s="67"/>
      <c r="AW205" s="67"/>
      <c r="AX205" s="67"/>
      <c r="AY205" s="67"/>
      <c r="AZ205" s="67"/>
      <c r="BA205" s="67"/>
      <c r="BB205" s="67"/>
      <c r="BC205" s="67"/>
    </row>
    <row r="206" spans="1:55" ht="8.85" customHeight="1" x14ac:dyDescent="0.2">
      <c r="R206" s="67"/>
      <c r="S206" s="67"/>
      <c r="T206" s="67"/>
      <c r="U206" s="67"/>
      <c r="V206" s="67"/>
      <c r="W206" s="67"/>
      <c r="X206" s="67"/>
      <c r="Y206" s="67"/>
      <c r="Z206" s="67"/>
      <c r="AA206" s="67"/>
      <c r="AB206" s="67"/>
      <c r="AC206" s="67"/>
      <c r="AD206" s="67"/>
      <c r="AE206" s="67"/>
      <c r="AF206" s="67"/>
      <c r="AG206" s="67"/>
      <c r="AH206" s="67"/>
      <c r="AI206" s="67"/>
      <c r="AJ206" s="67"/>
      <c r="AK206" s="67"/>
      <c r="AL206" s="67"/>
      <c r="AM206" s="67"/>
      <c r="AN206" s="67"/>
      <c r="AO206" s="67"/>
      <c r="AP206" s="67"/>
      <c r="AQ206" s="67"/>
      <c r="AR206" s="67"/>
      <c r="AS206" s="67"/>
      <c r="AT206" s="67"/>
      <c r="AU206" s="67"/>
      <c r="AV206" s="67"/>
      <c r="AW206" s="67"/>
      <c r="AX206" s="67"/>
      <c r="AY206" s="67"/>
      <c r="AZ206" s="67"/>
      <c r="BA206" s="67"/>
      <c r="BB206" s="67"/>
      <c r="BC206" s="67"/>
    </row>
    <row r="207" spans="1:55" ht="8.85" customHeight="1" x14ac:dyDescent="0.2">
      <c r="R207" s="67"/>
      <c r="S207" s="67"/>
      <c r="T207" s="67"/>
      <c r="U207" s="67"/>
      <c r="V207" s="67"/>
      <c r="W207" s="67"/>
      <c r="X207" s="67"/>
      <c r="Y207" s="67"/>
      <c r="Z207" s="67"/>
      <c r="AA207" s="67"/>
      <c r="AB207" s="67"/>
      <c r="AC207" s="67"/>
      <c r="AD207" s="67"/>
      <c r="AE207" s="67"/>
      <c r="AF207" s="67"/>
      <c r="AG207" s="67"/>
      <c r="AH207" s="67"/>
      <c r="AI207" s="67"/>
      <c r="AJ207" s="67"/>
      <c r="AK207" s="67"/>
      <c r="AL207" s="67"/>
      <c r="AM207" s="67"/>
      <c r="AN207" s="67"/>
      <c r="AO207" s="67"/>
      <c r="AP207" s="67"/>
      <c r="AQ207" s="67"/>
      <c r="AR207" s="67"/>
      <c r="AS207" s="67"/>
      <c r="AT207" s="67"/>
      <c r="AU207" s="67"/>
      <c r="AV207" s="67"/>
      <c r="AW207" s="67"/>
      <c r="AX207" s="67"/>
      <c r="AY207" s="67"/>
      <c r="AZ207" s="67"/>
      <c r="BA207" s="67"/>
      <c r="BB207" s="67"/>
      <c r="BC207" s="67"/>
    </row>
    <row r="208" spans="1:55" ht="8.85" customHeight="1" x14ac:dyDescent="0.2">
      <c r="R208" s="67"/>
      <c r="S208" s="67"/>
      <c r="T208" s="67"/>
      <c r="U208" s="67"/>
      <c r="V208" s="67"/>
      <c r="W208" s="67"/>
      <c r="X208" s="67"/>
      <c r="Y208" s="67"/>
      <c r="Z208" s="67"/>
      <c r="AA208" s="67"/>
      <c r="AB208" s="67"/>
      <c r="AC208" s="67"/>
      <c r="AD208" s="67"/>
      <c r="AE208" s="67"/>
      <c r="AF208" s="67"/>
      <c r="AG208" s="67"/>
      <c r="AH208" s="67"/>
      <c r="AI208" s="67"/>
      <c r="AJ208" s="67"/>
      <c r="AK208" s="67"/>
      <c r="AL208" s="67"/>
      <c r="AM208" s="67"/>
      <c r="AN208" s="67"/>
      <c r="AO208" s="67"/>
      <c r="AP208" s="67"/>
      <c r="AQ208" s="67"/>
      <c r="AR208" s="67"/>
      <c r="AS208" s="67"/>
      <c r="AT208" s="67"/>
      <c r="AU208" s="67"/>
      <c r="AV208" s="67"/>
      <c r="AW208" s="67"/>
      <c r="AX208" s="67"/>
      <c r="AY208" s="67"/>
      <c r="AZ208" s="67"/>
      <c r="BA208" s="67"/>
      <c r="BB208" s="67"/>
      <c r="BC208" s="67"/>
    </row>
    <row r="209" spans="1:55" ht="8.85" customHeight="1" x14ac:dyDescent="0.2">
      <c r="R209" s="67"/>
      <c r="S209" s="67"/>
      <c r="T209" s="67"/>
      <c r="U209" s="67"/>
      <c r="V209" s="67"/>
      <c r="W209" s="67"/>
      <c r="X209" s="67"/>
      <c r="Y209" s="67"/>
      <c r="Z209" s="67"/>
      <c r="AA209" s="67"/>
      <c r="AB209" s="67"/>
      <c r="AC209" s="67"/>
      <c r="AD209" s="67"/>
      <c r="AE209" s="67"/>
      <c r="AF209" s="67"/>
      <c r="AG209" s="67"/>
      <c r="AH209" s="67"/>
      <c r="AI209" s="67"/>
      <c r="AJ209" s="67"/>
      <c r="AK209" s="67"/>
      <c r="AL209" s="67"/>
      <c r="AM209" s="67"/>
      <c r="AN209" s="67"/>
      <c r="AO209" s="67"/>
      <c r="AP209" s="67"/>
      <c r="AQ209" s="67"/>
      <c r="AR209" s="67"/>
      <c r="AS209" s="67"/>
      <c r="AT209" s="67"/>
      <c r="AU209" s="67"/>
      <c r="AV209" s="67"/>
      <c r="AW209" s="67"/>
      <c r="AX209" s="67"/>
      <c r="AY209" s="67"/>
      <c r="AZ209" s="67"/>
      <c r="BA209" s="67"/>
      <c r="BB209" s="67"/>
      <c r="BC209" s="67"/>
    </row>
    <row r="210" spans="1:55" ht="8.85" customHeight="1" x14ac:dyDescent="0.2">
      <c r="R210" s="67"/>
      <c r="S210" s="67"/>
      <c r="T210" s="67"/>
      <c r="U210" s="67"/>
      <c r="V210" s="67"/>
      <c r="W210" s="67"/>
      <c r="X210" s="67"/>
      <c r="Y210" s="67"/>
      <c r="Z210" s="67"/>
      <c r="AA210" s="67"/>
      <c r="AB210" s="67"/>
      <c r="AC210" s="67"/>
      <c r="AD210" s="67"/>
      <c r="AE210" s="67"/>
      <c r="AF210" s="67"/>
      <c r="AG210" s="67"/>
      <c r="AH210" s="67"/>
      <c r="AI210" s="67"/>
      <c r="AJ210" s="67"/>
      <c r="AK210" s="67"/>
      <c r="AL210" s="67"/>
      <c r="AM210" s="67"/>
      <c r="AN210" s="67"/>
      <c r="AO210" s="67"/>
      <c r="AP210" s="67"/>
      <c r="AQ210" s="67"/>
      <c r="AR210" s="67"/>
      <c r="AS210" s="67"/>
      <c r="AT210" s="67"/>
      <c r="AU210" s="67"/>
      <c r="AV210" s="67"/>
      <c r="AW210" s="67"/>
      <c r="AX210" s="67"/>
      <c r="AY210" s="67"/>
      <c r="AZ210" s="67"/>
      <c r="BA210" s="67"/>
      <c r="BB210" s="67"/>
      <c r="BC210" s="67"/>
    </row>
    <row r="211" spans="1:55" ht="8.85" customHeight="1" x14ac:dyDescent="0.2">
      <c r="R211" s="67"/>
      <c r="S211" s="67"/>
      <c r="T211" s="67"/>
      <c r="U211" s="67"/>
      <c r="V211" s="67"/>
      <c r="W211" s="67"/>
      <c r="X211" s="67"/>
      <c r="Y211" s="67"/>
      <c r="Z211" s="67"/>
      <c r="AA211" s="67"/>
      <c r="AB211" s="67"/>
      <c r="AC211" s="67"/>
      <c r="AD211" s="67"/>
      <c r="AE211" s="67"/>
      <c r="AF211" s="67"/>
      <c r="AG211" s="67"/>
      <c r="AH211" s="67"/>
      <c r="AI211" s="67"/>
      <c r="AJ211" s="67"/>
      <c r="AK211" s="67"/>
      <c r="AL211" s="67"/>
      <c r="AM211" s="67"/>
      <c r="AN211" s="67"/>
      <c r="AO211" s="67"/>
      <c r="AP211" s="67"/>
      <c r="AQ211" s="67"/>
      <c r="AR211" s="67"/>
      <c r="AS211" s="67"/>
      <c r="AT211" s="67"/>
      <c r="AU211" s="67"/>
      <c r="AV211" s="67"/>
      <c r="AW211" s="67"/>
      <c r="AX211" s="67"/>
      <c r="AY211" s="67"/>
      <c r="AZ211" s="67"/>
      <c r="BA211" s="67"/>
      <c r="BB211" s="67"/>
      <c r="BC211" s="67"/>
    </row>
    <row r="212" spans="1:55" ht="8.85" customHeight="1" x14ac:dyDescent="0.2">
      <c r="A212" s="79"/>
      <c r="B212" s="65"/>
      <c r="C212" s="65"/>
      <c r="D212" s="65"/>
      <c r="E212" s="65"/>
      <c r="F212" s="65"/>
      <c r="G212" s="65"/>
      <c r="H212" s="65"/>
      <c r="I212" s="65"/>
      <c r="J212" s="65"/>
      <c r="K212" s="65"/>
      <c r="L212" s="65"/>
      <c r="M212" s="65"/>
      <c r="N212" s="65"/>
      <c r="O212" s="80"/>
      <c r="P212" s="65"/>
      <c r="R212" s="67"/>
      <c r="S212" s="67"/>
      <c r="T212" s="67"/>
      <c r="U212" s="67"/>
      <c r="V212" s="67"/>
      <c r="W212" s="67"/>
      <c r="X212" s="67"/>
      <c r="Y212" s="67"/>
      <c r="Z212" s="67"/>
      <c r="AA212" s="67"/>
      <c r="AB212" s="67"/>
      <c r="AC212" s="67"/>
      <c r="AD212" s="67"/>
      <c r="AE212" s="67"/>
      <c r="AF212" s="67"/>
      <c r="AG212" s="67"/>
      <c r="AH212" s="67"/>
      <c r="AI212" s="67"/>
      <c r="AJ212" s="67"/>
      <c r="AK212" s="67"/>
      <c r="AL212" s="67"/>
      <c r="AM212" s="67"/>
      <c r="AN212" s="67"/>
      <c r="AO212" s="67"/>
      <c r="AP212" s="67"/>
      <c r="AQ212" s="67"/>
      <c r="AR212" s="67"/>
      <c r="AS212" s="67"/>
      <c r="AT212" s="67"/>
      <c r="AU212" s="67"/>
      <c r="AV212" s="67"/>
      <c r="AW212" s="67"/>
      <c r="AX212" s="67"/>
      <c r="AY212" s="67"/>
      <c r="AZ212" s="67"/>
      <c r="BA212" s="67"/>
      <c r="BB212" s="67"/>
      <c r="BC212" s="67"/>
    </row>
    <row r="213" spans="1:55" ht="8.85" customHeight="1" x14ac:dyDescent="0.2">
      <c r="R213" s="67"/>
      <c r="S213" s="67"/>
      <c r="T213" s="67"/>
      <c r="U213" s="67"/>
      <c r="V213" s="67"/>
      <c r="W213" s="67"/>
      <c r="X213" s="67"/>
      <c r="Y213" s="67"/>
      <c r="Z213" s="67"/>
      <c r="AA213" s="67"/>
      <c r="AB213" s="67"/>
      <c r="AC213" s="67"/>
      <c r="AD213" s="67"/>
      <c r="AE213" s="67"/>
      <c r="AF213" s="67"/>
      <c r="AG213" s="67"/>
      <c r="AH213" s="67"/>
      <c r="AI213" s="67"/>
      <c r="AJ213" s="67"/>
      <c r="AK213" s="67"/>
      <c r="AL213" s="67"/>
      <c r="AM213" s="67"/>
      <c r="AN213" s="67"/>
      <c r="AO213" s="67"/>
      <c r="AP213" s="67"/>
      <c r="AQ213" s="67"/>
      <c r="AR213" s="67"/>
      <c r="AS213" s="67"/>
      <c r="AT213" s="67"/>
      <c r="AU213" s="67"/>
      <c r="AV213" s="67"/>
      <c r="AW213" s="67"/>
      <c r="AX213" s="67"/>
      <c r="AY213" s="67"/>
      <c r="AZ213" s="67"/>
      <c r="BA213" s="67"/>
      <c r="BB213" s="67"/>
      <c r="BC213" s="67"/>
    </row>
    <row r="214" spans="1:55" ht="8.85" customHeight="1" x14ac:dyDescent="0.2">
      <c r="R214" s="67"/>
      <c r="S214" s="67"/>
      <c r="T214" s="67"/>
      <c r="U214" s="67"/>
      <c r="V214" s="67"/>
      <c r="W214" s="67"/>
      <c r="X214" s="67"/>
      <c r="Y214" s="67"/>
      <c r="Z214" s="67"/>
      <c r="AA214" s="67"/>
      <c r="AB214" s="67"/>
      <c r="AC214" s="67"/>
      <c r="AD214" s="67"/>
      <c r="AE214" s="67"/>
      <c r="AF214" s="67"/>
      <c r="AG214" s="67"/>
      <c r="AH214" s="67"/>
      <c r="AI214" s="67"/>
      <c r="AJ214" s="67"/>
      <c r="AK214" s="67"/>
      <c r="AL214" s="67"/>
      <c r="AM214" s="67"/>
      <c r="AN214" s="67"/>
      <c r="AO214" s="67"/>
      <c r="AP214" s="67"/>
      <c r="AQ214" s="67"/>
      <c r="AR214" s="67"/>
      <c r="AS214" s="67"/>
      <c r="AT214" s="67"/>
      <c r="AU214" s="67"/>
      <c r="AV214" s="67"/>
      <c r="AW214" s="67"/>
      <c r="AX214" s="67"/>
      <c r="AY214" s="67"/>
      <c r="AZ214" s="67"/>
      <c r="BA214" s="67"/>
      <c r="BB214" s="67"/>
      <c r="BC214" s="67"/>
    </row>
    <row r="215" spans="1:55" ht="8.85" customHeight="1" x14ac:dyDescent="0.2">
      <c r="R215" s="67"/>
      <c r="S215" s="67"/>
      <c r="T215" s="67"/>
      <c r="U215" s="67"/>
      <c r="V215" s="67"/>
      <c r="W215" s="67"/>
      <c r="X215" s="67"/>
      <c r="Y215" s="67"/>
      <c r="Z215" s="67"/>
      <c r="AA215" s="67"/>
      <c r="AB215" s="67"/>
      <c r="AC215" s="67"/>
      <c r="AD215" s="67"/>
      <c r="AE215" s="67"/>
      <c r="AF215" s="67"/>
      <c r="AG215" s="67"/>
      <c r="AH215" s="67"/>
      <c r="AI215" s="67"/>
      <c r="AJ215" s="67"/>
      <c r="AK215" s="67"/>
      <c r="AL215" s="67"/>
      <c r="AM215" s="67"/>
      <c r="AN215" s="67"/>
      <c r="AO215" s="67"/>
      <c r="AP215" s="67"/>
      <c r="AQ215" s="67"/>
      <c r="AR215" s="67"/>
      <c r="AS215" s="67"/>
      <c r="AT215" s="67"/>
      <c r="AU215" s="67"/>
      <c r="AV215" s="67"/>
      <c r="AW215" s="67"/>
      <c r="AX215" s="67"/>
      <c r="AY215" s="67"/>
      <c r="AZ215" s="67"/>
      <c r="BA215" s="67"/>
      <c r="BB215" s="67"/>
      <c r="BC215" s="67"/>
    </row>
    <row r="216" spans="1:55" ht="8.85" customHeight="1" x14ac:dyDescent="0.2">
      <c r="R216" s="67"/>
      <c r="S216" s="67"/>
      <c r="T216" s="67"/>
      <c r="U216" s="67"/>
      <c r="V216" s="67"/>
      <c r="W216" s="67"/>
      <c r="X216" s="67"/>
      <c r="Y216" s="67"/>
      <c r="Z216" s="67"/>
      <c r="AA216" s="67"/>
      <c r="AB216" s="67"/>
      <c r="AC216" s="67"/>
      <c r="AD216" s="67"/>
      <c r="AE216" s="67"/>
      <c r="AF216" s="67"/>
      <c r="AG216" s="67"/>
      <c r="AH216" s="67"/>
      <c r="AI216" s="67"/>
      <c r="AJ216" s="67"/>
      <c r="AK216" s="67"/>
      <c r="AL216" s="67"/>
      <c r="AM216" s="67"/>
      <c r="AN216" s="67"/>
      <c r="AO216" s="67"/>
      <c r="AP216" s="67"/>
      <c r="AQ216" s="67"/>
      <c r="AR216" s="67"/>
      <c r="AS216" s="67"/>
      <c r="AT216" s="67"/>
      <c r="AU216" s="67"/>
      <c r="AV216" s="67"/>
      <c r="AW216" s="67"/>
      <c r="AX216" s="67"/>
      <c r="AY216" s="67"/>
      <c r="AZ216" s="67"/>
      <c r="BA216" s="67"/>
      <c r="BB216" s="67"/>
      <c r="BC216" s="67"/>
    </row>
    <row r="217" spans="1:55" s="81" customFormat="1" ht="8.85" customHeight="1" x14ac:dyDescent="0.2">
      <c r="A217" s="68"/>
      <c r="B217" s="68"/>
      <c r="C217" s="68"/>
      <c r="D217" s="68"/>
      <c r="E217" s="68"/>
      <c r="F217" s="68"/>
      <c r="G217" s="68"/>
      <c r="H217" s="68"/>
      <c r="I217" s="68"/>
      <c r="J217" s="68"/>
      <c r="K217" s="68"/>
      <c r="L217" s="68"/>
      <c r="M217" s="68"/>
      <c r="N217" s="68"/>
      <c r="O217" s="68"/>
      <c r="P217" s="68"/>
    </row>
    <row r="218" spans="1:55" ht="8.85" customHeight="1" x14ac:dyDescent="0.2">
      <c r="R218" s="67"/>
      <c r="S218" s="67"/>
      <c r="T218" s="67"/>
      <c r="U218" s="67"/>
      <c r="V218" s="67"/>
      <c r="W218" s="67"/>
      <c r="X218" s="67"/>
      <c r="Y218" s="67"/>
      <c r="Z218" s="67"/>
      <c r="AA218" s="67"/>
      <c r="AB218" s="67"/>
      <c r="AC218" s="67"/>
      <c r="AD218" s="67"/>
      <c r="AE218" s="67"/>
      <c r="AF218" s="67"/>
      <c r="AG218" s="67"/>
      <c r="AH218" s="67"/>
      <c r="AI218" s="67"/>
      <c r="AJ218" s="67"/>
      <c r="AK218" s="67"/>
      <c r="AL218" s="67"/>
      <c r="AM218" s="67"/>
      <c r="AN218" s="67"/>
      <c r="AO218" s="67"/>
      <c r="AP218" s="67"/>
      <c r="AQ218" s="67"/>
      <c r="AR218" s="67"/>
      <c r="AS218" s="67"/>
      <c r="AT218" s="67"/>
      <c r="AU218" s="67"/>
      <c r="AV218" s="67"/>
      <c r="AW218" s="67"/>
      <c r="AX218" s="67"/>
      <c r="AY218" s="67"/>
      <c r="AZ218" s="67"/>
      <c r="BA218" s="67"/>
      <c r="BB218" s="67"/>
      <c r="BC218" s="67"/>
    </row>
    <row r="219" spans="1:55" ht="8.85" customHeight="1" x14ac:dyDescent="0.2">
      <c r="R219" s="67"/>
      <c r="S219" s="67"/>
      <c r="T219" s="67"/>
      <c r="U219" s="67"/>
      <c r="V219" s="67"/>
      <c r="W219" s="67"/>
      <c r="X219" s="67"/>
      <c r="Y219" s="67"/>
      <c r="Z219" s="67"/>
      <c r="AA219" s="67"/>
      <c r="AB219" s="67"/>
      <c r="AC219" s="67"/>
      <c r="AD219" s="67"/>
      <c r="AE219" s="67"/>
      <c r="AF219" s="67"/>
      <c r="AG219" s="67"/>
      <c r="AH219" s="67"/>
      <c r="AI219" s="67"/>
      <c r="AJ219" s="67"/>
      <c r="AK219" s="67"/>
      <c r="AL219" s="67"/>
      <c r="AM219" s="67"/>
      <c r="AN219" s="67"/>
      <c r="AO219" s="67"/>
      <c r="AP219" s="67"/>
      <c r="AQ219" s="67"/>
      <c r="AR219" s="67"/>
      <c r="AS219" s="67"/>
      <c r="AT219" s="67"/>
      <c r="AU219" s="67"/>
      <c r="AV219" s="67"/>
      <c r="AW219" s="67"/>
      <c r="AX219" s="67"/>
      <c r="AY219" s="67"/>
      <c r="AZ219" s="67"/>
      <c r="BA219" s="67"/>
      <c r="BB219" s="67"/>
      <c r="BC219" s="67"/>
    </row>
    <row r="220" spans="1:55" ht="8.85" customHeight="1" x14ac:dyDescent="0.2">
      <c r="R220" s="67"/>
      <c r="S220" s="67"/>
      <c r="T220" s="67"/>
      <c r="U220" s="67"/>
      <c r="V220" s="67"/>
      <c r="W220" s="67"/>
      <c r="X220" s="67"/>
      <c r="Y220" s="67"/>
      <c r="Z220" s="67"/>
      <c r="AA220" s="67"/>
      <c r="AB220" s="67"/>
      <c r="AC220" s="67"/>
      <c r="AD220" s="67"/>
      <c r="AE220" s="67"/>
      <c r="AF220" s="67"/>
      <c r="AG220" s="67"/>
      <c r="AH220" s="67"/>
      <c r="AI220" s="67"/>
      <c r="AJ220" s="67"/>
      <c r="AK220" s="67"/>
      <c r="AL220" s="67"/>
      <c r="AM220" s="67"/>
      <c r="AN220" s="67"/>
      <c r="AO220" s="67"/>
      <c r="AP220" s="67"/>
      <c r="AQ220" s="67"/>
      <c r="AR220" s="67"/>
      <c r="AS220" s="67"/>
      <c r="AT220" s="67"/>
      <c r="AU220" s="67"/>
      <c r="AV220" s="67"/>
      <c r="AW220" s="67"/>
      <c r="AX220" s="67"/>
      <c r="AY220" s="67"/>
      <c r="AZ220" s="67"/>
      <c r="BA220" s="67"/>
      <c r="BB220" s="67"/>
      <c r="BC220" s="67"/>
    </row>
    <row r="221" spans="1:55" ht="8.85" customHeight="1" x14ac:dyDescent="0.2">
      <c r="R221" s="67"/>
      <c r="S221" s="67"/>
      <c r="T221" s="67"/>
      <c r="U221" s="67"/>
      <c r="V221" s="67"/>
      <c r="W221" s="67"/>
      <c r="X221" s="67"/>
      <c r="Y221" s="67"/>
      <c r="Z221" s="67"/>
      <c r="AA221" s="67"/>
      <c r="AB221" s="67"/>
      <c r="AC221" s="67"/>
      <c r="AD221" s="67"/>
      <c r="AE221" s="67"/>
      <c r="AF221" s="67"/>
      <c r="AG221" s="67"/>
      <c r="AH221" s="67"/>
      <c r="AI221" s="67"/>
      <c r="AJ221" s="67"/>
      <c r="AK221" s="67"/>
      <c r="AL221" s="67"/>
      <c r="AM221" s="67"/>
      <c r="AN221" s="67"/>
      <c r="AO221" s="67"/>
      <c r="AP221" s="67"/>
      <c r="AQ221" s="67"/>
      <c r="AR221" s="67"/>
      <c r="AS221" s="67"/>
      <c r="AT221" s="67"/>
      <c r="AU221" s="67"/>
      <c r="AV221" s="67"/>
      <c r="AW221" s="67"/>
      <c r="AX221" s="67"/>
      <c r="AY221" s="67"/>
      <c r="AZ221" s="67"/>
      <c r="BA221" s="67"/>
      <c r="BB221" s="67"/>
      <c r="BC221" s="67"/>
    </row>
    <row r="222" spans="1:55" ht="8.85" customHeight="1" x14ac:dyDescent="0.2">
      <c r="R222" s="67"/>
      <c r="S222" s="67"/>
      <c r="T222" s="67"/>
      <c r="U222" s="67"/>
      <c r="V222" s="67"/>
      <c r="W222" s="67"/>
      <c r="X222" s="67"/>
      <c r="Y222" s="67"/>
      <c r="Z222" s="67"/>
      <c r="AA222" s="67"/>
      <c r="AB222" s="67"/>
      <c r="AC222" s="67"/>
      <c r="AD222" s="67"/>
      <c r="AE222" s="67"/>
      <c r="AF222" s="67"/>
      <c r="AG222" s="67"/>
      <c r="AH222" s="67"/>
      <c r="AI222" s="67"/>
      <c r="AJ222" s="67"/>
      <c r="AK222" s="67"/>
      <c r="AL222" s="67"/>
      <c r="AM222" s="67"/>
      <c r="AN222" s="67"/>
      <c r="AO222" s="67"/>
      <c r="AP222" s="67"/>
      <c r="AQ222" s="67"/>
      <c r="AR222" s="67"/>
      <c r="AS222" s="67"/>
      <c r="AT222" s="67"/>
      <c r="AU222" s="67"/>
      <c r="AV222" s="67"/>
      <c r="AW222" s="67"/>
      <c r="AX222" s="67"/>
      <c r="AY222" s="67"/>
      <c r="AZ222" s="67"/>
      <c r="BA222" s="67"/>
      <c r="BB222" s="67"/>
      <c r="BC222" s="67"/>
    </row>
    <row r="223" spans="1:55" ht="12.2" customHeight="1" x14ac:dyDescent="0.2">
      <c r="R223" s="67"/>
      <c r="S223" s="67"/>
      <c r="T223" s="67"/>
      <c r="U223" s="67"/>
      <c r="V223" s="67"/>
      <c r="W223" s="67"/>
      <c r="X223" s="67"/>
      <c r="Y223" s="67"/>
      <c r="Z223" s="67"/>
      <c r="AA223" s="67"/>
      <c r="AB223" s="67"/>
      <c r="AC223" s="67"/>
      <c r="AD223" s="67"/>
      <c r="AE223" s="67"/>
      <c r="AF223" s="67"/>
      <c r="AG223" s="67"/>
      <c r="AH223" s="67"/>
      <c r="AI223" s="67"/>
      <c r="AJ223" s="67"/>
      <c r="AK223" s="67"/>
      <c r="AL223" s="67"/>
      <c r="AM223" s="67"/>
      <c r="AN223" s="67"/>
      <c r="AO223" s="67"/>
      <c r="AP223" s="67"/>
      <c r="AQ223" s="67"/>
      <c r="AR223" s="67"/>
      <c r="AS223" s="67"/>
      <c r="AT223" s="67"/>
      <c r="AU223" s="67"/>
      <c r="AV223" s="67"/>
      <c r="AW223" s="67"/>
      <c r="AX223" s="67"/>
      <c r="AY223" s="67"/>
      <c r="AZ223" s="67"/>
      <c r="BA223" s="67"/>
      <c r="BB223" s="67"/>
      <c r="BC223" s="67"/>
    </row>
    <row r="224" spans="1:55" ht="11.25" x14ac:dyDescent="0.2">
      <c r="R224" s="67"/>
      <c r="S224" s="67"/>
      <c r="T224" s="67"/>
      <c r="U224" s="67"/>
      <c r="V224" s="67"/>
      <c r="W224" s="67"/>
      <c r="X224" s="67"/>
      <c r="Y224" s="67"/>
      <c r="Z224" s="67"/>
      <c r="AA224" s="67"/>
      <c r="AB224" s="67"/>
      <c r="AC224" s="67"/>
      <c r="AD224" s="67"/>
      <c r="AE224" s="67"/>
      <c r="AF224" s="67"/>
      <c r="AG224" s="67"/>
      <c r="AH224" s="67"/>
      <c r="AI224" s="67"/>
      <c r="AJ224" s="67"/>
      <c r="AK224" s="67"/>
      <c r="AL224" s="67"/>
      <c r="AM224" s="67"/>
      <c r="AN224" s="67"/>
      <c r="AO224" s="67"/>
      <c r="AP224" s="67"/>
      <c r="AQ224" s="67"/>
      <c r="AR224" s="67"/>
      <c r="AS224" s="67"/>
      <c r="AT224" s="67"/>
      <c r="AU224" s="67"/>
      <c r="AV224" s="67"/>
      <c r="AW224" s="67"/>
      <c r="AX224" s="67"/>
      <c r="AY224" s="67"/>
      <c r="AZ224" s="67"/>
      <c r="BA224" s="67"/>
      <c r="BB224" s="67"/>
      <c r="BC224" s="67"/>
    </row>
    <row r="225" spans="1:55" ht="7.15" customHeight="1" x14ac:dyDescent="0.2">
      <c r="R225" s="67"/>
      <c r="S225" s="67"/>
      <c r="T225" s="67"/>
      <c r="U225" s="67"/>
      <c r="V225" s="67"/>
      <c r="W225" s="67"/>
      <c r="X225" s="67"/>
      <c r="Y225" s="67"/>
      <c r="Z225" s="67"/>
      <c r="AA225" s="67"/>
      <c r="AB225" s="67"/>
      <c r="AC225" s="67"/>
      <c r="AD225" s="67"/>
      <c r="AE225" s="67"/>
      <c r="AF225" s="67"/>
      <c r="AG225" s="67"/>
      <c r="AH225" s="67"/>
      <c r="AI225" s="67"/>
      <c r="AJ225" s="67"/>
      <c r="AK225" s="67"/>
      <c r="AL225" s="67"/>
      <c r="AM225" s="67"/>
      <c r="AN225" s="67"/>
      <c r="AO225" s="67"/>
      <c r="AP225" s="67"/>
      <c r="AQ225" s="67"/>
      <c r="AR225" s="67"/>
      <c r="AS225" s="67"/>
      <c r="AT225" s="67"/>
      <c r="AU225" s="67"/>
      <c r="AV225" s="67"/>
      <c r="AW225" s="67"/>
      <c r="AX225" s="67"/>
      <c r="AY225" s="67"/>
      <c r="AZ225" s="67"/>
      <c r="BA225" s="67"/>
      <c r="BB225" s="67"/>
      <c r="BC225" s="67"/>
    </row>
    <row r="226" spans="1:55" ht="10.5" customHeight="1" x14ac:dyDescent="0.2">
      <c r="R226" s="67"/>
      <c r="S226" s="67"/>
      <c r="T226" s="67"/>
      <c r="U226" s="67"/>
      <c r="V226" s="67"/>
      <c r="W226" s="67"/>
      <c r="X226" s="67"/>
      <c r="Y226" s="67"/>
      <c r="Z226" s="67"/>
      <c r="AA226" s="67"/>
      <c r="AB226" s="67"/>
      <c r="AC226" s="67"/>
      <c r="AD226" s="67"/>
      <c r="AE226" s="67"/>
      <c r="AF226" s="67"/>
      <c r="AG226" s="67"/>
      <c r="AH226" s="67"/>
      <c r="AI226" s="67"/>
      <c r="AJ226" s="67"/>
      <c r="AK226" s="67"/>
      <c r="AL226" s="67"/>
      <c r="AM226" s="67"/>
      <c r="AN226" s="67"/>
      <c r="AO226" s="67"/>
      <c r="AP226" s="67"/>
      <c r="AQ226" s="67"/>
      <c r="AR226" s="67"/>
      <c r="AS226" s="67"/>
      <c r="AT226" s="67"/>
      <c r="AU226" s="67"/>
      <c r="AV226" s="67"/>
      <c r="AW226" s="67"/>
      <c r="AX226" s="67"/>
      <c r="AY226" s="67"/>
      <c r="AZ226" s="67"/>
      <c r="BA226" s="67"/>
      <c r="BB226" s="67"/>
      <c r="BC226" s="67"/>
    </row>
    <row r="227" spans="1:55" ht="11.25" x14ac:dyDescent="0.2">
      <c r="R227" s="67"/>
      <c r="S227" s="67"/>
      <c r="T227" s="67"/>
      <c r="U227" s="67"/>
      <c r="V227" s="67"/>
      <c r="W227" s="67"/>
      <c r="X227" s="67"/>
      <c r="Y227" s="67"/>
      <c r="Z227" s="67"/>
      <c r="AA227" s="67"/>
      <c r="AB227" s="67"/>
      <c r="AC227" s="67"/>
      <c r="AD227" s="67"/>
      <c r="AE227" s="67"/>
      <c r="AF227" s="67"/>
      <c r="AG227" s="67"/>
      <c r="AH227" s="67"/>
      <c r="AI227" s="67"/>
      <c r="AJ227" s="67"/>
      <c r="AK227" s="67"/>
      <c r="AL227" s="67"/>
      <c r="AM227" s="67"/>
      <c r="AN227" s="67"/>
      <c r="AO227" s="67"/>
      <c r="AP227" s="67"/>
      <c r="AQ227" s="67"/>
      <c r="AR227" s="67"/>
      <c r="AS227" s="67"/>
      <c r="AT227" s="67"/>
      <c r="AU227" s="67"/>
      <c r="AV227" s="67"/>
      <c r="AW227" s="67"/>
      <c r="AX227" s="67"/>
      <c r="AY227" s="67"/>
      <c r="AZ227" s="67"/>
      <c r="BA227" s="67"/>
      <c r="BB227" s="67"/>
      <c r="BC227" s="67"/>
    </row>
    <row r="228" spans="1:55" ht="8.85" customHeight="1" x14ac:dyDescent="0.2">
      <c r="R228" s="67"/>
      <c r="S228" s="67"/>
      <c r="T228" s="67"/>
      <c r="U228" s="67"/>
      <c r="V228" s="67"/>
      <c r="W228" s="67"/>
      <c r="X228" s="67"/>
      <c r="Y228" s="67"/>
      <c r="Z228" s="67"/>
      <c r="AA228" s="67"/>
      <c r="AB228" s="67"/>
      <c r="AC228" s="67"/>
      <c r="AD228" s="67"/>
      <c r="AE228" s="67"/>
      <c r="AF228" s="67"/>
      <c r="AG228" s="67"/>
      <c r="AH228" s="67"/>
      <c r="AI228" s="67"/>
      <c r="AJ228" s="67"/>
      <c r="AK228" s="67"/>
      <c r="AL228" s="67"/>
      <c r="AM228" s="67"/>
      <c r="AN228" s="67"/>
      <c r="AO228" s="67"/>
      <c r="AP228" s="67"/>
      <c r="AQ228" s="67"/>
      <c r="AR228" s="67"/>
      <c r="AS228" s="67"/>
      <c r="AT228" s="67"/>
      <c r="AU228" s="67"/>
      <c r="AV228" s="67"/>
      <c r="AW228" s="67"/>
      <c r="AX228" s="67"/>
      <c r="AY228" s="67"/>
      <c r="AZ228" s="67"/>
      <c r="BA228" s="67"/>
      <c r="BB228" s="67"/>
      <c r="BC228" s="67"/>
    </row>
    <row r="229" spans="1:55" ht="8.85" customHeight="1" x14ac:dyDescent="0.2">
      <c r="R229" s="67"/>
      <c r="S229" s="67"/>
      <c r="T229" s="67"/>
      <c r="U229" s="67"/>
      <c r="V229" s="67"/>
      <c r="W229" s="67"/>
      <c r="X229" s="67"/>
      <c r="Y229" s="67"/>
      <c r="Z229" s="67"/>
      <c r="AA229" s="67"/>
      <c r="AB229" s="67"/>
      <c r="AC229" s="67"/>
      <c r="AD229" s="67"/>
      <c r="AE229" s="67"/>
      <c r="AF229" s="67"/>
      <c r="AG229" s="67"/>
      <c r="AH229" s="67"/>
      <c r="AI229" s="67"/>
      <c r="AJ229" s="67"/>
      <c r="AK229" s="67"/>
      <c r="AL229" s="67"/>
      <c r="AM229" s="67"/>
      <c r="AN229" s="67"/>
      <c r="AO229" s="67"/>
      <c r="AP229" s="67"/>
      <c r="AQ229" s="67"/>
      <c r="AR229" s="67"/>
      <c r="AS229" s="67"/>
      <c r="AT229" s="67"/>
      <c r="AU229" s="67"/>
      <c r="AV229" s="67"/>
      <c r="AW229" s="67"/>
      <c r="AX229" s="67"/>
      <c r="AY229" s="67"/>
      <c r="AZ229" s="67"/>
      <c r="BA229" s="67"/>
      <c r="BB229" s="67"/>
      <c r="BC229" s="67"/>
    </row>
    <row r="230" spans="1:55" ht="8.85" customHeight="1" x14ac:dyDescent="0.2">
      <c r="R230" s="67"/>
      <c r="S230" s="67"/>
      <c r="T230" s="67"/>
      <c r="U230" s="67"/>
      <c r="V230" s="67"/>
      <c r="W230" s="67"/>
      <c r="X230" s="67"/>
      <c r="Y230" s="67"/>
      <c r="Z230" s="67"/>
      <c r="AA230" s="67"/>
      <c r="AB230" s="67"/>
      <c r="AC230" s="67"/>
      <c r="AD230" s="67"/>
      <c r="AE230" s="67"/>
      <c r="AF230" s="67"/>
      <c r="AG230" s="67"/>
      <c r="AH230" s="67"/>
      <c r="AI230" s="67"/>
      <c r="AJ230" s="67"/>
      <c r="AK230" s="67"/>
      <c r="AL230" s="67"/>
      <c r="AM230" s="67"/>
      <c r="AN230" s="67"/>
      <c r="AO230" s="67"/>
      <c r="AP230" s="67"/>
      <c r="AQ230" s="67"/>
      <c r="AR230" s="67"/>
      <c r="AS230" s="67"/>
      <c r="AT230" s="67"/>
      <c r="AU230" s="67"/>
      <c r="AV230" s="67"/>
      <c r="AW230" s="67"/>
      <c r="AX230" s="67"/>
      <c r="AY230" s="67"/>
      <c r="AZ230" s="67"/>
      <c r="BA230" s="67"/>
      <c r="BB230" s="67"/>
      <c r="BC230" s="67"/>
    </row>
    <row r="231" spans="1:55" ht="8.85" customHeight="1" x14ac:dyDescent="0.2">
      <c r="R231" s="67"/>
      <c r="S231" s="67"/>
      <c r="T231" s="67"/>
      <c r="U231" s="67"/>
      <c r="V231" s="67"/>
      <c r="W231" s="67"/>
      <c r="X231" s="67"/>
      <c r="Y231" s="67"/>
      <c r="Z231" s="67"/>
      <c r="AA231" s="67"/>
      <c r="AB231" s="67"/>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row>
    <row r="232" spans="1:55" ht="8.85" customHeight="1" x14ac:dyDescent="0.2">
      <c r="R232" s="67"/>
      <c r="S232" s="67"/>
      <c r="T232" s="67"/>
      <c r="U232" s="67"/>
      <c r="V232" s="67"/>
      <c r="W232" s="67"/>
      <c r="X232" s="67"/>
      <c r="Y232" s="67"/>
      <c r="Z232" s="67"/>
      <c r="AA232" s="67"/>
      <c r="AB232" s="67"/>
      <c r="AC232" s="67"/>
      <c r="AD232" s="67"/>
      <c r="AE232" s="67"/>
      <c r="AF232" s="67"/>
      <c r="AG232" s="67"/>
      <c r="AH232" s="67"/>
      <c r="AI232" s="67"/>
      <c r="AJ232" s="67"/>
      <c r="AK232" s="67"/>
      <c r="AL232" s="67"/>
      <c r="AM232" s="67"/>
      <c r="AN232" s="67"/>
      <c r="AO232" s="67"/>
      <c r="AP232" s="67"/>
      <c r="AQ232" s="67"/>
      <c r="AR232" s="67"/>
      <c r="AS232" s="67"/>
      <c r="AT232" s="67"/>
      <c r="AU232" s="67"/>
      <c r="AV232" s="67"/>
      <c r="AW232" s="67"/>
      <c r="AX232" s="67"/>
      <c r="AY232" s="67"/>
      <c r="AZ232" s="67"/>
      <c r="BA232" s="67"/>
      <c r="BB232" s="67"/>
      <c r="BC232" s="67"/>
    </row>
    <row r="233" spans="1:55" ht="8.85" customHeight="1" x14ac:dyDescent="0.2">
      <c r="R233" s="67"/>
      <c r="S233" s="67"/>
      <c r="T233" s="67"/>
      <c r="U233" s="67"/>
      <c r="V233" s="67"/>
      <c r="W233" s="67"/>
      <c r="X233" s="67"/>
      <c r="Y233" s="67"/>
      <c r="Z233" s="67"/>
      <c r="AA233" s="67"/>
      <c r="AB233" s="67"/>
      <c r="AC233" s="67"/>
      <c r="AD233" s="67"/>
      <c r="AE233" s="67"/>
      <c r="AF233" s="67"/>
      <c r="AG233" s="67"/>
      <c r="AH233" s="67"/>
      <c r="AI233" s="67"/>
      <c r="AJ233" s="67"/>
      <c r="AK233" s="67"/>
      <c r="AL233" s="67"/>
      <c r="AM233" s="67"/>
      <c r="AN233" s="67"/>
      <c r="AO233" s="67"/>
      <c r="AP233" s="67"/>
      <c r="AQ233" s="67"/>
      <c r="AR233" s="67"/>
      <c r="AS233" s="67"/>
      <c r="AT233" s="67"/>
      <c r="AU233" s="67"/>
      <c r="AV233" s="67"/>
      <c r="AW233" s="67"/>
      <c r="AX233" s="67"/>
      <c r="AY233" s="67"/>
      <c r="AZ233" s="67"/>
      <c r="BA233" s="67"/>
      <c r="BB233" s="67"/>
      <c r="BC233" s="67"/>
    </row>
    <row r="234" spans="1:55" ht="8.4499999999999993" customHeight="1" x14ac:dyDescent="0.2">
      <c r="R234" s="67"/>
      <c r="S234" s="67"/>
      <c r="T234" s="67"/>
      <c r="U234" s="67"/>
      <c r="V234" s="67"/>
      <c r="W234" s="67"/>
      <c r="X234" s="67"/>
      <c r="Y234" s="67"/>
      <c r="Z234" s="67"/>
      <c r="AA234" s="67"/>
      <c r="AB234" s="67"/>
      <c r="AC234" s="67"/>
      <c r="AD234" s="67"/>
      <c r="AE234" s="67"/>
      <c r="AF234" s="67"/>
      <c r="AG234" s="67"/>
      <c r="AH234" s="67"/>
      <c r="AI234" s="67"/>
      <c r="AJ234" s="67"/>
      <c r="AK234" s="67"/>
      <c r="AL234" s="67"/>
      <c r="AM234" s="67"/>
      <c r="AN234" s="67"/>
      <c r="AO234" s="67"/>
      <c r="AP234" s="67"/>
      <c r="AQ234" s="67"/>
      <c r="AR234" s="67"/>
      <c r="AS234" s="67"/>
      <c r="AT234" s="67"/>
      <c r="AU234" s="67"/>
      <c r="AV234" s="67"/>
      <c r="AW234" s="67"/>
      <c r="AX234" s="67"/>
      <c r="AY234" s="67"/>
      <c r="AZ234" s="67"/>
      <c r="BA234" s="67"/>
      <c r="BB234" s="67"/>
      <c r="BC234" s="67"/>
    </row>
    <row r="235" spans="1:55" ht="8.85" hidden="1" customHeight="1" x14ac:dyDescent="0.2">
      <c r="R235" s="67"/>
      <c r="S235" s="67"/>
      <c r="T235" s="67"/>
      <c r="U235" s="67"/>
      <c r="V235" s="67"/>
      <c r="W235" s="67"/>
      <c r="X235" s="67"/>
      <c r="Y235" s="67"/>
      <c r="Z235" s="67"/>
      <c r="AA235" s="67"/>
      <c r="AB235" s="67"/>
      <c r="AC235" s="67"/>
      <c r="AD235" s="67"/>
      <c r="AE235" s="67"/>
      <c r="AF235" s="67"/>
      <c r="AG235" s="67"/>
      <c r="AH235" s="67"/>
      <c r="AI235" s="67"/>
      <c r="AJ235" s="67"/>
      <c r="AK235" s="67"/>
      <c r="AL235" s="67"/>
      <c r="AM235" s="67"/>
      <c r="AN235" s="67"/>
      <c r="AO235" s="67"/>
      <c r="AP235" s="67"/>
      <c r="AQ235" s="67"/>
      <c r="AR235" s="67"/>
      <c r="AS235" s="67"/>
      <c r="AT235" s="67"/>
      <c r="AU235" s="67"/>
      <c r="AV235" s="67"/>
      <c r="AW235" s="67"/>
      <c r="AX235" s="67"/>
      <c r="AY235" s="67"/>
      <c r="AZ235" s="67"/>
      <c r="BA235" s="67"/>
      <c r="BB235" s="67"/>
      <c r="BC235" s="67"/>
    </row>
    <row r="236" spans="1:55" ht="2.25" hidden="1" customHeight="1" x14ac:dyDescent="0.2">
      <c r="R236" s="67"/>
      <c r="S236" s="67"/>
      <c r="T236" s="67"/>
      <c r="U236" s="67"/>
      <c r="V236" s="67"/>
      <c r="W236" s="67"/>
      <c r="X236" s="67"/>
      <c r="Y236" s="67"/>
      <c r="Z236" s="67"/>
      <c r="AA236" s="67"/>
      <c r="AB236" s="67"/>
      <c r="AC236" s="67"/>
      <c r="AD236" s="67"/>
      <c r="AE236" s="67"/>
      <c r="AF236" s="67"/>
      <c r="AG236" s="67"/>
      <c r="AH236" s="67"/>
      <c r="AI236" s="67"/>
      <c r="AJ236" s="67"/>
      <c r="AK236" s="67"/>
      <c r="AL236" s="67"/>
      <c r="AM236" s="67"/>
      <c r="AN236" s="67"/>
      <c r="AO236" s="67"/>
      <c r="AP236" s="67"/>
      <c r="AQ236" s="67"/>
      <c r="AR236" s="67"/>
      <c r="AS236" s="67"/>
      <c r="AT236" s="67"/>
      <c r="AU236" s="67"/>
      <c r="AV236" s="67"/>
      <c r="AW236" s="67"/>
      <c r="AX236" s="67"/>
      <c r="AY236" s="67"/>
      <c r="AZ236" s="67"/>
      <c r="BA236" s="67"/>
      <c r="BB236" s="67"/>
      <c r="BC236" s="67"/>
    </row>
    <row r="237" spans="1:55" ht="0.6" hidden="1" customHeight="1" x14ac:dyDescent="0.2">
      <c r="R237" s="67"/>
      <c r="S237" s="67"/>
      <c r="T237" s="67"/>
      <c r="U237" s="67"/>
      <c r="V237" s="67"/>
      <c r="W237" s="67"/>
      <c r="X237" s="67"/>
      <c r="Y237" s="67"/>
      <c r="Z237" s="67"/>
      <c r="AA237" s="67"/>
      <c r="AB237" s="67"/>
      <c r="AC237" s="67"/>
      <c r="AD237" s="67"/>
      <c r="AE237" s="67"/>
      <c r="AF237" s="67"/>
      <c r="AG237" s="67"/>
      <c r="AH237" s="67"/>
      <c r="AI237" s="67"/>
      <c r="AJ237" s="67"/>
      <c r="AK237" s="67"/>
      <c r="AL237" s="67"/>
      <c r="AM237" s="67"/>
      <c r="AN237" s="67"/>
      <c r="AO237" s="67"/>
      <c r="AP237" s="67"/>
      <c r="AQ237" s="67"/>
      <c r="AR237" s="67"/>
      <c r="AS237" s="67"/>
      <c r="AT237" s="67"/>
      <c r="AU237" s="67"/>
      <c r="AV237" s="67"/>
      <c r="AW237" s="67"/>
      <c r="AX237" s="67"/>
      <c r="AY237" s="67"/>
      <c r="AZ237" s="67"/>
      <c r="BA237" s="67"/>
      <c r="BB237" s="67"/>
      <c r="BC237" s="67"/>
    </row>
    <row r="238" spans="1:55" ht="8.85" customHeight="1" x14ac:dyDescent="0.2">
      <c r="R238" s="67"/>
      <c r="S238" s="67"/>
      <c r="T238" s="67"/>
      <c r="U238" s="67"/>
      <c r="V238" s="67"/>
      <c r="W238" s="67"/>
      <c r="X238" s="67"/>
      <c r="Y238" s="67"/>
      <c r="Z238" s="67"/>
      <c r="AA238" s="67"/>
      <c r="AB238" s="67"/>
      <c r="AC238" s="67"/>
      <c r="AD238" s="67"/>
      <c r="AE238" s="67"/>
      <c r="AF238" s="67"/>
      <c r="AG238" s="67"/>
      <c r="AH238" s="67"/>
      <c r="AI238" s="67"/>
      <c r="AJ238" s="67"/>
      <c r="AK238" s="67"/>
      <c r="AL238" s="67"/>
      <c r="AM238" s="67"/>
      <c r="AN238" s="67"/>
      <c r="AO238" s="67"/>
      <c r="AP238" s="67"/>
      <c r="AQ238" s="67"/>
      <c r="AR238" s="67"/>
      <c r="AS238" s="67"/>
      <c r="AT238" s="67"/>
      <c r="AU238" s="67"/>
      <c r="AV238" s="67"/>
      <c r="AW238" s="67"/>
      <c r="AX238" s="67"/>
      <c r="AY238" s="67"/>
      <c r="AZ238" s="67"/>
      <c r="BA238" s="67"/>
      <c r="BB238" s="67"/>
      <c r="BC238" s="67"/>
    </row>
    <row r="239" spans="1:55" s="65" customFormat="1" ht="9.75" customHeight="1" x14ac:dyDescent="0.2">
      <c r="A239" s="68"/>
      <c r="B239" s="68"/>
      <c r="C239" s="68"/>
      <c r="D239" s="68"/>
      <c r="E239" s="68"/>
      <c r="F239" s="68"/>
      <c r="G239" s="68"/>
      <c r="H239" s="68"/>
      <c r="I239" s="68"/>
      <c r="J239" s="68"/>
      <c r="K239" s="68"/>
      <c r="L239" s="68"/>
      <c r="M239" s="68"/>
      <c r="N239" s="68"/>
      <c r="O239" s="68"/>
      <c r="P239" s="68"/>
    </row>
    <row r="240" spans="1:55" ht="9.75" customHeight="1" x14ac:dyDescent="0.2">
      <c r="R240" s="67"/>
      <c r="S240" s="67"/>
      <c r="T240" s="67"/>
      <c r="U240" s="67"/>
      <c r="V240" s="67"/>
      <c r="W240" s="67"/>
      <c r="X240" s="67"/>
      <c r="Y240" s="67"/>
      <c r="Z240" s="67"/>
      <c r="AA240" s="67"/>
      <c r="AB240" s="67"/>
      <c r="AC240" s="67"/>
      <c r="AD240" s="67"/>
      <c r="AE240" s="67"/>
      <c r="AF240" s="67"/>
      <c r="AG240" s="67"/>
      <c r="AH240" s="67"/>
      <c r="AI240" s="67"/>
      <c r="AJ240" s="67"/>
      <c r="AK240" s="67"/>
      <c r="AL240" s="67"/>
      <c r="AM240" s="67"/>
      <c r="AN240" s="67"/>
      <c r="AO240" s="67"/>
      <c r="AP240" s="67"/>
      <c r="AQ240" s="67"/>
      <c r="AR240" s="67"/>
      <c r="AS240" s="67"/>
      <c r="AT240" s="67"/>
      <c r="AU240" s="67"/>
      <c r="AV240" s="67"/>
      <c r="AW240" s="67"/>
      <c r="AX240" s="67"/>
      <c r="AY240" s="67"/>
      <c r="AZ240" s="67"/>
      <c r="BA240" s="67"/>
      <c r="BB240" s="67"/>
      <c r="BC240" s="67"/>
    </row>
    <row r="241" spans="18:55" ht="9.75" customHeight="1" x14ac:dyDescent="0.2">
      <c r="R241" s="67"/>
      <c r="S241" s="67"/>
      <c r="T241" s="67"/>
      <c r="U241" s="67"/>
      <c r="V241" s="67"/>
      <c r="W241" s="67"/>
      <c r="X241" s="67"/>
      <c r="Y241" s="67"/>
      <c r="Z241" s="67"/>
      <c r="AA241" s="67"/>
      <c r="AB241" s="67"/>
      <c r="AC241" s="67"/>
      <c r="AD241" s="67"/>
      <c r="AE241" s="67"/>
      <c r="AF241" s="67"/>
      <c r="AG241" s="67"/>
      <c r="AH241" s="67"/>
      <c r="AI241" s="67"/>
      <c r="AJ241" s="67"/>
      <c r="AK241" s="67"/>
      <c r="AL241" s="67"/>
      <c r="AM241" s="67"/>
      <c r="AN241" s="67"/>
      <c r="AO241" s="67"/>
      <c r="AP241" s="67"/>
      <c r="AQ241" s="67"/>
      <c r="AR241" s="67"/>
      <c r="AS241" s="67"/>
      <c r="AT241" s="67"/>
      <c r="AU241" s="67"/>
      <c r="AV241" s="67"/>
      <c r="AW241" s="67"/>
      <c r="AX241" s="67"/>
      <c r="AY241" s="67"/>
      <c r="AZ241" s="67"/>
      <c r="BA241" s="67"/>
      <c r="BB241" s="67"/>
      <c r="BC241" s="67"/>
    </row>
    <row r="242" spans="18:55" ht="9.75" customHeight="1" x14ac:dyDescent="0.2">
      <c r="R242" s="67"/>
      <c r="S242" s="67"/>
      <c r="T242" s="67"/>
      <c r="U242" s="67"/>
      <c r="V242" s="67"/>
      <c r="W242" s="67"/>
      <c r="X242" s="67"/>
      <c r="Y242" s="67"/>
      <c r="Z242" s="67"/>
      <c r="AA242" s="67"/>
      <c r="AB242" s="67"/>
      <c r="AC242" s="67"/>
      <c r="AD242" s="67"/>
      <c r="AE242" s="67"/>
      <c r="AF242" s="67"/>
      <c r="AG242" s="67"/>
      <c r="AH242" s="67"/>
      <c r="AI242" s="67"/>
      <c r="AJ242" s="67"/>
      <c r="AK242" s="67"/>
      <c r="AL242" s="67"/>
      <c r="AM242" s="67"/>
      <c r="AN242" s="67"/>
      <c r="AO242" s="67"/>
      <c r="AP242" s="67"/>
      <c r="AQ242" s="67"/>
      <c r="AR242" s="67"/>
      <c r="AS242" s="67"/>
      <c r="AT242" s="67"/>
      <c r="AU242" s="67"/>
      <c r="AV242" s="67"/>
      <c r="AW242" s="67"/>
      <c r="AX242" s="67"/>
      <c r="AY242" s="67"/>
      <c r="AZ242" s="67"/>
      <c r="BA242" s="67"/>
      <c r="BB242" s="67"/>
      <c r="BC242" s="67"/>
    </row>
    <row r="243" spans="18:55" ht="9.75" customHeight="1" x14ac:dyDescent="0.2">
      <c r="R243" s="67"/>
      <c r="S243" s="67"/>
      <c r="T243" s="67"/>
      <c r="U243" s="67"/>
      <c r="V243" s="67"/>
      <c r="W243" s="67"/>
      <c r="X243" s="67"/>
      <c r="Y243" s="67"/>
      <c r="Z243" s="67"/>
      <c r="AA243" s="67"/>
      <c r="AB243" s="67"/>
      <c r="AC243" s="67"/>
      <c r="AD243" s="67"/>
      <c r="AE243" s="67"/>
      <c r="AF243" s="67"/>
      <c r="AG243" s="67"/>
      <c r="AH243" s="67"/>
      <c r="AI243" s="67"/>
      <c r="AJ243" s="67"/>
      <c r="AK243" s="67"/>
      <c r="AL243" s="67"/>
      <c r="AM243" s="67"/>
      <c r="AN243" s="67"/>
      <c r="AO243" s="67"/>
      <c r="AP243" s="67"/>
      <c r="AQ243" s="67"/>
      <c r="AR243" s="67"/>
      <c r="AS243" s="67"/>
      <c r="AT243" s="67"/>
      <c r="AU243" s="67"/>
      <c r="AV243" s="67"/>
      <c r="AW243" s="67"/>
      <c r="AX243" s="67"/>
      <c r="AY243" s="67"/>
      <c r="AZ243" s="67"/>
      <c r="BA243" s="67"/>
      <c r="BB243" s="67"/>
      <c r="BC243" s="67"/>
    </row>
    <row r="244" spans="18:55" ht="9.75" customHeight="1" x14ac:dyDescent="0.2">
      <c r="R244" s="67"/>
      <c r="S244" s="67"/>
      <c r="T244" s="67"/>
      <c r="U244" s="67"/>
      <c r="V244" s="67"/>
      <c r="W244" s="67"/>
      <c r="X244" s="67"/>
      <c r="Y244" s="67"/>
      <c r="Z244" s="67"/>
      <c r="AA244" s="67"/>
      <c r="AB244" s="67"/>
      <c r="AC244" s="67"/>
      <c r="AD244" s="67"/>
      <c r="AE244" s="67"/>
      <c r="AF244" s="67"/>
      <c r="AG244" s="67"/>
      <c r="AH244" s="67"/>
      <c r="AI244" s="67"/>
      <c r="AJ244" s="67"/>
      <c r="AK244" s="67"/>
      <c r="AL244" s="67"/>
      <c r="AM244" s="67"/>
      <c r="AN244" s="67"/>
      <c r="AO244" s="67"/>
      <c r="AP244" s="67"/>
      <c r="AQ244" s="67"/>
      <c r="AR244" s="67"/>
      <c r="AS244" s="67"/>
      <c r="AT244" s="67"/>
      <c r="AU244" s="67"/>
      <c r="AV244" s="67"/>
      <c r="AW244" s="67"/>
      <c r="AX244" s="67"/>
      <c r="AY244" s="67"/>
      <c r="AZ244" s="67"/>
      <c r="BA244" s="67"/>
      <c r="BB244" s="67"/>
      <c r="BC244" s="67"/>
    </row>
    <row r="245" spans="18:55" ht="9.75" customHeight="1" x14ac:dyDescent="0.2">
      <c r="R245" s="67"/>
      <c r="S245" s="67"/>
      <c r="T245" s="67"/>
      <c r="U245" s="67"/>
      <c r="V245" s="67"/>
      <c r="W245" s="67"/>
      <c r="X245" s="67"/>
      <c r="Y245" s="67"/>
      <c r="Z245" s="67"/>
      <c r="AA245" s="67"/>
      <c r="AB245" s="67"/>
      <c r="AC245" s="67"/>
      <c r="AD245" s="67"/>
      <c r="AE245" s="67"/>
      <c r="AF245" s="67"/>
      <c r="AG245" s="67"/>
      <c r="AH245" s="67"/>
      <c r="AI245" s="67"/>
      <c r="AJ245" s="67"/>
      <c r="AK245" s="67"/>
      <c r="AL245" s="67"/>
      <c r="AM245" s="67"/>
      <c r="AN245" s="67"/>
      <c r="AO245" s="67"/>
      <c r="AP245" s="67"/>
      <c r="AQ245" s="67"/>
      <c r="AR245" s="67"/>
      <c r="AS245" s="67"/>
      <c r="AT245" s="67"/>
      <c r="AU245" s="67"/>
      <c r="AV245" s="67"/>
      <c r="AW245" s="67"/>
      <c r="AX245" s="67"/>
      <c r="AY245" s="67"/>
      <c r="AZ245" s="67"/>
      <c r="BA245" s="67"/>
      <c r="BB245" s="67"/>
      <c r="BC245" s="67"/>
    </row>
    <row r="246" spans="18:55" ht="9.75" customHeight="1" x14ac:dyDescent="0.2">
      <c r="R246" s="67"/>
      <c r="S246" s="67"/>
      <c r="T246" s="67"/>
      <c r="U246" s="67"/>
      <c r="V246" s="67"/>
      <c r="W246" s="67"/>
      <c r="X246" s="67"/>
      <c r="Y246" s="67"/>
      <c r="Z246" s="67"/>
      <c r="AA246" s="67"/>
      <c r="AB246" s="67"/>
      <c r="AC246" s="67"/>
      <c r="AD246" s="67"/>
      <c r="AE246" s="67"/>
      <c r="AF246" s="67"/>
      <c r="AG246" s="67"/>
      <c r="AH246" s="67"/>
      <c r="AI246" s="67"/>
      <c r="AJ246" s="67"/>
      <c r="AK246" s="67"/>
      <c r="AL246" s="67"/>
      <c r="AM246" s="67"/>
      <c r="AN246" s="67"/>
      <c r="AO246" s="67"/>
      <c r="AP246" s="67"/>
      <c r="AQ246" s="67"/>
      <c r="AR246" s="67"/>
      <c r="AS246" s="67"/>
      <c r="AT246" s="67"/>
      <c r="AU246" s="67"/>
      <c r="AV246" s="67"/>
      <c r="AW246" s="67"/>
      <c r="AX246" s="67"/>
      <c r="AY246" s="67"/>
      <c r="AZ246" s="67"/>
      <c r="BA246" s="67"/>
      <c r="BB246" s="67"/>
      <c r="BC246" s="67"/>
    </row>
    <row r="247" spans="18:55" ht="9.75" customHeight="1" x14ac:dyDescent="0.2">
      <c r="R247" s="67"/>
      <c r="S247" s="67"/>
      <c r="T247" s="67"/>
      <c r="U247" s="67"/>
      <c r="V247" s="67"/>
      <c r="W247" s="67"/>
      <c r="X247" s="67"/>
      <c r="Y247" s="67"/>
      <c r="Z247" s="67"/>
      <c r="AA247" s="67"/>
      <c r="AB247" s="67"/>
      <c r="AC247" s="67"/>
      <c r="AD247" s="67"/>
      <c r="AE247" s="67"/>
      <c r="AF247" s="67"/>
      <c r="AG247" s="67"/>
      <c r="AH247" s="67"/>
      <c r="AI247" s="67"/>
      <c r="AJ247" s="67"/>
      <c r="AK247" s="67"/>
      <c r="AL247" s="67"/>
      <c r="AM247" s="67"/>
      <c r="AN247" s="67"/>
      <c r="AO247" s="67"/>
      <c r="AP247" s="67"/>
      <c r="AQ247" s="67"/>
      <c r="AR247" s="67"/>
      <c r="AS247" s="67"/>
      <c r="AT247" s="67"/>
      <c r="AU247" s="67"/>
      <c r="AV247" s="67"/>
      <c r="AW247" s="67"/>
      <c r="AX247" s="67"/>
      <c r="AY247" s="67"/>
      <c r="AZ247" s="67"/>
      <c r="BA247" s="67"/>
      <c r="BB247" s="67"/>
      <c r="BC247" s="67"/>
    </row>
    <row r="248" spans="18:55" ht="9.75" customHeight="1" x14ac:dyDescent="0.2">
      <c r="R248" s="67"/>
      <c r="S248" s="67"/>
      <c r="T248" s="67"/>
      <c r="U248" s="67"/>
      <c r="V248" s="67"/>
      <c r="W248" s="67"/>
      <c r="X248" s="67"/>
      <c r="Y248" s="67"/>
      <c r="Z248" s="67"/>
      <c r="AA248" s="67"/>
      <c r="AB248" s="67"/>
      <c r="AC248" s="67"/>
      <c r="AD248" s="67"/>
      <c r="AE248" s="67"/>
      <c r="AF248" s="67"/>
      <c r="AG248" s="67"/>
      <c r="AH248" s="67"/>
      <c r="AI248" s="67"/>
      <c r="AJ248" s="67"/>
      <c r="AK248" s="67"/>
      <c r="AL248" s="67"/>
      <c r="AM248" s="67"/>
      <c r="AN248" s="67"/>
      <c r="AO248" s="67"/>
      <c r="AP248" s="67"/>
      <c r="AQ248" s="67"/>
      <c r="AR248" s="67"/>
      <c r="AS248" s="67"/>
      <c r="AT248" s="67"/>
      <c r="AU248" s="67"/>
      <c r="AV248" s="67"/>
      <c r="AW248" s="67"/>
      <c r="AX248" s="67"/>
      <c r="AY248" s="67"/>
      <c r="AZ248" s="67"/>
      <c r="BA248" s="67"/>
      <c r="BB248" s="67"/>
      <c r="BC248" s="67"/>
    </row>
    <row r="249" spans="18:55" ht="9.75" customHeight="1" x14ac:dyDescent="0.2">
      <c r="R249" s="67"/>
      <c r="S249" s="67"/>
      <c r="T249" s="67"/>
      <c r="U249" s="67"/>
      <c r="V249" s="67"/>
      <c r="W249" s="67"/>
      <c r="X249" s="67"/>
      <c r="Y249" s="67"/>
      <c r="Z249" s="67"/>
      <c r="AA249" s="67"/>
      <c r="AB249" s="67"/>
      <c r="AC249" s="67"/>
      <c r="AD249" s="67"/>
      <c r="AE249" s="67"/>
      <c r="AF249" s="67"/>
      <c r="AG249" s="67"/>
      <c r="AH249" s="67"/>
      <c r="AI249" s="67"/>
      <c r="AJ249" s="67"/>
      <c r="AK249" s="67"/>
      <c r="AL249" s="67"/>
      <c r="AM249" s="67"/>
      <c r="AN249" s="67"/>
      <c r="AO249" s="67"/>
      <c r="AP249" s="67"/>
      <c r="AQ249" s="67"/>
      <c r="AR249" s="67"/>
      <c r="AS249" s="67"/>
      <c r="AT249" s="67"/>
      <c r="AU249" s="67"/>
      <c r="AV249" s="67"/>
      <c r="AW249" s="67"/>
      <c r="AX249" s="67"/>
      <c r="AY249" s="67"/>
      <c r="AZ249" s="67"/>
      <c r="BA249" s="67"/>
      <c r="BB249" s="67"/>
      <c r="BC249" s="67"/>
    </row>
    <row r="250" spans="18:55" ht="9.75" customHeight="1" x14ac:dyDescent="0.2">
      <c r="R250" s="67"/>
      <c r="S250" s="67"/>
      <c r="T250" s="67"/>
      <c r="U250" s="67"/>
      <c r="V250" s="67"/>
      <c r="W250" s="67"/>
      <c r="X250" s="67"/>
      <c r="Y250" s="67"/>
      <c r="Z250" s="67"/>
      <c r="AA250" s="67"/>
      <c r="AB250" s="67"/>
      <c r="AC250" s="67"/>
      <c r="AD250" s="67"/>
      <c r="AE250" s="67"/>
      <c r="AF250" s="67"/>
      <c r="AG250" s="67"/>
      <c r="AH250" s="67"/>
      <c r="AI250" s="67"/>
      <c r="AJ250" s="67"/>
      <c r="AK250" s="67"/>
      <c r="AL250" s="67"/>
      <c r="AM250" s="67"/>
      <c r="AN250" s="67"/>
      <c r="AO250" s="67"/>
      <c r="AP250" s="67"/>
      <c r="AQ250" s="67"/>
      <c r="AR250" s="67"/>
      <c r="AS250" s="67"/>
      <c r="AT250" s="67"/>
      <c r="AU250" s="67"/>
      <c r="AV250" s="67"/>
      <c r="AW250" s="67"/>
      <c r="AX250" s="67"/>
      <c r="AY250" s="67"/>
      <c r="AZ250" s="67"/>
      <c r="BA250" s="67"/>
      <c r="BB250" s="67"/>
      <c r="BC250" s="67"/>
    </row>
    <row r="251" spans="18:55" ht="9.75" customHeight="1" x14ac:dyDescent="0.2">
      <c r="R251" s="67"/>
      <c r="S251" s="67"/>
      <c r="T251" s="67"/>
      <c r="U251" s="67"/>
      <c r="V251" s="67"/>
      <c r="W251" s="67"/>
      <c r="X251" s="67"/>
      <c r="Y251" s="67"/>
      <c r="Z251" s="67"/>
      <c r="AA251" s="67"/>
      <c r="AB251" s="67"/>
      <c r="AC251" s="67"/>
      <c r="AD251" s="67"/>
      <c r="AE251" s="67"/>
      <c r="AF251" s="67"/>
      <c r="AG251" s="67"/>
      <c r="AH251" s="67"/>
      <c r="AI251" s="67"/>
      <c r="AJ251" s="67"/>
      <c r="AK251" s="67"/>
      <c r="AL251" s="67"/>
      <c r="AM251" s="67"/>
      <c r="AN251" s="67"/>
      <c r="AO251" s="67"/>
      <c r="AP251" s="67"/>
      <c r="AQ251" s="67"/>
      <c r="AR251" s="67"/>
      <c r="AS251" s="67"/>
      <c r="AT251" s="67"/>
      <c r="AU251" s="67"/>
      <c r="AV251" s="67"/>
      <c r="AW251" s="67"/>
      <c r="AX251" s="67"/>
      <c r="AY251" s="67"/>
      <c r="AZ251" s="67"/>
      <c r="BA251" s="67"/>
      <c r="BB251" s="67"/>
      <c r="BC251" s="67"/>
    </row>
    <row r="252" spans="18:55" ht="9.75" customHeight="1" x14ac:dyDescent="0.2">
      <c r="R252" s="67"/>
      <c r="S252" s="67"/>
      <c r="T252" s="67"/>
      <c r="U252" s="67"/>
      <c r="V252" s="67"/>
      <c r="W252" s="67"/>
      <c r="X252" s="67"/>
      <c r="Y252" s="67"/>
      <c r="Z252" s="67"/>
      <c r="AA252" s="67"/>
      <c r="AB252" s="67"/>
      <c r="AC252" s="67"/>
      <c r="AD252" s="67"/>
      <c r="AE252" s="67"/>
      <c r="AF252" s="67"/>
      <c r="AG252" s="67"/>
      <c r="AH252" s="67"/>
      <c r="AI252" s="67"/>
      <c r="AJ252" s="67"/>
      <c r="AK252" s="67"/>
      <c r="AL252" s="67"/>
      <c r="AM252" s="67"/>
      <c r="AN252" s="67"/>
      <c r="AO252" s="67"/>
      <c r="AP252" s="67"/>
      <c r="AQ252" s="67"/>
      <c r="AR252" s="67"/>
      <c r="AS252" s="67"/>
      <c r="AT252" s="67"/>
      <c r="AU252" s="67"/>
      <c r="AV252" s="67"/>
      <c r="AW252" s="67"/>
      <c r="AX252" s="67"/>
      <c r="AY252" s="67"/>
      <c r="AZ252" s="67"/>
      <c r="BA252" s="67"/>
      <c r="BB252" s="67"/>
      <c r="BC252" s="67"/>
    </row>
    <row r="253" spans="18:55" ht="9.75" customHeight="1" x14ac:dyDescent="0.2">
      <c r="R253" s="67"/>
      <c r="S253" s="67"/>
      <c r="T253" s="67"/>
      <c r="U253" s="67"/>
      <c r="V253" s="67"/>
      <c r="W253" s="67"/>
      <c r="X253" s="67"/>
      <c r="Y253" s="67"/>
      <c r="Z253" s="67"/>
      <c r="AA253" s="67"/>
      <c r="AB253" s="67"/>
      <c r="AC253" s="67"/>
      <c r="AD253" s="67"/>
      <c r="AE253" s="67"/>
      <c r="AF253" s="67"/>
      <c r="AG253" s="67"/>
      <c r="AH253" s="67"/>
      <c r="AI253" s="67"/>
      <c r="AJ253" s="67"/>
      <c r="AK253" s="67"/>
      <c r="AL253" s="67"/>
      <c r="AM253" s="67"/>
      <c r="AN253" s="67"/>
      <c r="AO253" s="67"/>
      <c r="AP253" s="67"/>
      <c r="AQ253" s="67"/>
      <c r="AR253" s="67"/>
      <c r="AS253" s="67"/>
      <c r="AT253" s="67"/>
      <c r="AU253" s="67"/>
      <c r="AV253" s="67"/>
      <c r="AW253" s="67"/>
      <c r="AX253" s="67"/>
      <c r="AY253" s="67"/>
      <c r="AZ253" s="67"/>
      <c r="BA253" s="67"/>
      <c r="BB253" s="67"/>
      <c r="BC253" s="67"/>
    </row>
    <row r="254" spans="18:55" ht="9.75" customHeight="1" x14ac:dyDescent="0.2">
      <c r="R254" s="67"/>
      <c r="S254" s="67"/>
      <c r="T254" s="67"/>
      <c r="U254" s="67"/>
      <c r="V254" s="67"/>
      <c r="W254" s="67"/>
      <c r="X254" s="67"/>
      <c r="Y254" s="67"/>
      <c r="Z254" s="67"/>
      <c r="AA254" s="67"/>
      <c r="AB254" s="67"/>
      <c r="AC254" s="67"/>
      <c r="AD254" s="67"/>
      <c r="AE254" s="67"/>
      <c r="AF254" s="67"/>
      <c r="AG254" s="67"/>
      <c r="AH254" s="67"/>
      <c r="AI254" s="67"/>
      <c r="AJ254" s="67"/>
      <c r="AK254" s="67"/>
      <c r="AL254" s="67"/>
      <c r="AM254" s="67"/>
      <c r="AN254" s="67"/>
      <c r="AO254" s="67"/>
      <c r="AP254" s="67"/>
      <c r="AQ254" s="67"/>
      <c r="AR254" s="67"/>
      <c r="AS254" s="67"/>
      <c r="AT254" s="67"/>
      <c r="AU254" s="67"/>
      <c r="AV254" s="67"/>
      <c r="AW254" s="67"/>
      <c r="AX254" s="67"/>
      <c r="AY254" s="67"/>
      <c r="AZ254" s="67"/>
      <c r="BA254" s="67"/>
      <c r="BB254" s="67"/>
      <c r="BC254" s="67"/>
    </row>
    <row r="255" spans="18:55" ht="9.75" customHeight="1" x14ac:dyDescent="0.2">
      <c r="R255" s="67"/>
      <c r="S255" s="67"/>
      <c r="T255" s="67"/>
      <c r="U255" s="67"/>
      <c r="V255" s="67"/>
      <c r="W255" s="67"/>
      <c r="X255" s="67"/>
      <c r="Y255" s="67"/>
      <c r="Z255" s="67"/>
      <c r="AA255" s="67"/>
      <c r="AB255" s="67"/>
      <c r="AC255" s="67"/>
      <c r="AD255" s="67"/>
      <c r="AE255" s="67"/>
      <c r="AF255" s="67"/>
      <c r="AG255" s="67"/>
      <c r="AH255" s="67"/>
      <c r="AI255" s="67"/>
      <c r="AJ255" s="67"/>
      <c r="AK255" s="67"/>
      <c r="AL255" s="67"/>
      <c r="AM255" s="67"/>
      <c r="AN255" s="67"/>
      <c r="AO255" s="67"/>
      <c r="AP255" s="67"/>
      <c r="AQ255" s="67"/>
      <c r="AR255" s="67"/>
      <c r="AS255" s="67"/>
      <c r="AT255" s="67"/>
      <c r="AU255" s="67"/>
      <c r="AV255" s="67"/>
      <c r="AW255" s="67"/>
      <c r="AX255" s="67"/>
      <c r="AY255" s="67"/>
      <c r="AZ255" s="67"/>
      <c r="BA255" s="67"/>
      <c r="BB255" s="67"/>
      <c r="BC255" s="67"/>
    </row>
    <row r="256" spans="18:55" ht="9.75" customHeight="1" x14ac:dyDescent="0.2">
      <c r="R256" s="67"/>
      <c r="S256" s="67"/>
      <c r="T256" s="67"/>
      <c r="U256" s="67"/>
      <c r="V256" s="67"/>
      <c r="W256" s="67"/>
      <c r="X256" s="67"/>
      <c r="Y256" s="67"/>
      <c r="Z256" s="67"/>
      <c r="AA256" s="67"/>
      <c r="AB256" s="67"/>
      <c r="AC256" s="67"/>
      <c r="AD256" s="67"/>
      <c r="AE256" s="67"/>
      <c r="AF256" s="67"/>
      <c r="AG256" s="67"/>
      <c r="AH256" s="67"/>
      <c r="AI256" s="67"/>
      <c r="AJ256" s="67"/>
      <c r="AK256" s="67"/>
      <c r="AL256" s="67"/>
      <c r="AM256" s="67"/>
      <c r="AN256" s="67"/>
      <c r="AO256" s="67"/>
      <c r="AP256" s="67"/>
      <c r="AQ256" s="67"/>
      <c r="AR256" s="67"/>
      <c r="AS256" s="67"/>
      <c r="AT256" s="67"/>
      <c r="AU256" s="67"/>
      <c r="AV256" s="67"/>
      <c r="AW256" s="67"/>
      <c r="AX256" s="67"/>
      <c r="AY256" s="67"/>
      <c r="AZ256" s="67"/>
      <c r="BA256" s="67"/>
      <c r="BB256" s="67"/>
      <c r="BC256" s="67"/>
    </row>
    <row r="257" spans="18:55" ht="9.75" customHeight="1" x14ac:dyDescent="0.2">
      <c r="R257" s="67"/>
      <c r="S257" s="67"/>
      <c r="T257" s="67"/>
      <c r="U257" s="67"/>
      <c r="V257" s="67"/>
      <c r="W257" s="67"/>
      <c r="X257" s="67"/>
      <c r="Y257" s="67"/>
      <c r="Z257" s="67"/>
      <c r="AA257" s="67"/>
      <c r="AB257" s="67"/>
      <c r="AC257" s="67"/>
      <c r="AD257" s="67"/>
      <c r="AE257" s="67"/>
      <c r="AF257" s="67"/>
      <c r="AG257" s="67"/>
      <c r="AH257" s="67"/>
      <c r="AI257" s="67"/>
      <c r="AJ257" s="67"/>
      <c r="AK257" s="67"/>
      <c r="AL257" s="67"/>
      <c r="AM257" s="67"/>
      <c r="AN257" s="67"/>
      <c r="AO257" s="67"/>
      <c r="AP257" s="67"/>
      <c r="AQ257" s="67"/>
      <c r="AR257" s="67"/>
      <c r="AS257" s="67"/>
      <c r="AT257" s="67"/>
      <c r="AU257" s="67"/>
      <c r="AV257" s="67"/>
      <c r="AW257" s="67"/>
      <c r="AX257" s="67"/>
      <c r="AY257" s="67"/>
      <c r="AZ257" s="67"/>
      <c r="BA257" s="67"/>
      <c r="BB257" s="67"/>
      <c r="BC257" s="67"/>
    </row>
    <row r="258" spans="18:55" ht="9.75" customHeight="1" x14ac:dyDescent="0.2">
      <c r="R258" s="67"/>
      <c r="S258" s="67"/>
      <c r="T258" s="67"/>
      <c r="U258" s="67"/>
      <c r="V258" s="67"/>
      <c r="W258" s="67"/>
      <c r="X258" s="67"/>
      <c r="Y258" s="67"/>
      <c r="Z258" s="67"/>
      <c r="AA258" s="67"/>
      <c r="AB258" s="67"/>
      <c r="AC258" s="67"/>
      <c r="AD258" s="67"/>
      <c r="AE258" s="67"/>
      <c r="AF258" s="67"/>
      <c r="AG258" s="67"/>
      <c r="AH258" s="67"/>
      <c r="AI258" s="67"/>
      <c r="AJ258" s="67"/>
      <c r="AK258" s="67"/>
      <c r="AL258" s="67"/>
      <c r="AM258" s="67"/>
      <c r="AN258" s="67"/>
      <c r="AO258" s="67"/>
      <c r="AP258" s="67"/>
      <c r="AQ258" s="67"/>
      <c r="AR258" s="67"/>
      <c r="AS258" s="67"/>
      <c r="AT258" s="67"/>
      <c r="AU258" s="67"/>
      <c r="AV258" s="67"/>
      <c r="AW258" s="67"/>
      <c r="AX258" s="67"/>
      <c r="AY258" s="67"/>
      <c r="AZ258" s="67"/>
      <c r="BA258" s="67"/>
      <c r="BB258" s="67"/>
      <c r="BC258" s="67"/>
    </row>
    <row r="259" spans="18:55" ht="9.75" customHeight="1" x14ac:dyDescent="0.2">
      <c r="R259" s="67"/>
      <c r="S259" s="67"/>
      <c r="T259" s="67"/>
      <c r="U259" s="67"/>
      <c r="V259" s="67"/>
      <c r="W259" s="67"/>
      <c r="X259" s="67"/>
      <c r="Y259" s="67"/>
      <c r="Z259" s="67"/>
      <c r="AA259" s="67"/>
      <c r="AB259" s="67"/>
      <c r="AC259" s="67"/>
      <c r="AD259" s="67"/>
      <c r="AE259" s="67"/>
      <c r="AF259" s="67"/>
      <c r="AG259" s="67"/>
      <c r="AH259" s="67"/>
      <c r="AI259" s="67"/>
      <c r="AJ259" s="67"/>
      <c r="AK259" s="67"/>
      <c r="AL259" s="67"/>
      <c r="AM259" s="67"/>
      <c r="AN259" s="67"/>
      <c r="AO259" s="67"/>
      <c r="AP259" s="67"/>
      <c r="AQ259" s="67"/>
      <c r="AR259" s="67"/>
      <c r="AS259" s="67"/>
      <c r="AT259" s="67"/>
      <c r="AU259" s="67"/>
      <c r="AV259" s="67"/>
      <c r="AW259" s="67"/>
      <c r="AX259" s="67"/>
      <c r="AY259" s="67"/>
      <c r="AZ259" s="67"/>
      <c r="BA259" s="67"/>
      <c r="BB259" s="67"/>
      <c r="BC259" s="67"/>
    </row>
    <row r="260" spans="18:55" ht="9.75" customHeight="1" x14ac:dyDescent="0.2">
      <c r="R260" s="67"/>
      <c r="S260" s="67"/>
      <c r="T260" s="67"/>
      <c r="U260" s="67"/>
      <c r="V260" s="67"/>
      <c r="W260" s="67"/>
      <c r="X260" s="67"/>
      <c r="Y260" s="67"/>
      <c r="Z260" s="67"/>
      <c r="AA260" s="67"/>
      <c r="AB260" s="67"/>
      <c r="AC260" s="67"/>
      <c r="AD260" s="67"/>
      <c r="AE260" s="67"/>
      <c r="AF260" s="67"/>
      <c r="AG260" s="67"/>
      <c r="AH260" s="67"/>
      <c r="AI260" s="67"/>
      <c r="AJ260" s="67"/>
      <c r="AK260" s="67"/>
      <c r="AL260" s="67"/>
      <c r="AM260" s="67"/>
      <c r="AN260" s="67"/>
      <c r="AO260" s="67"/>
      <c r="AP260" s="67"/>
      <c r="AQ260" s="67"/>
      <c r="AR260" s="67"/>
      <c r="AS260" s="67"/>
      <c r="AT260" s="67"/>
      <c r="AU260" s="67"/>
      <c r="AV260" s="67"/>
      <c r="AW260" s="67"/>
      <c r="AX260" s="67"/>
      <c r="AY260" s="67"/>
      <c r="AZ260" s="67"/>
      <c r="BA260" s="67"/>
      <c r="BB260" s="67"/>
      <c r="BC260" s="67"/>
    </row>
    <row r="261" spans="18:55" ht="9.75" customHeight="1" x14ac:dyDescent="0.2">
      <c r="R261" s="67"/>
      <c r="S261" s="67"/>
      <c r="T261" s="67"/>
      <c r="U261" s="67"/>
      <c r="V261" s="67"/>
      <c r="W261" s="67"/>
      <c r="X261" s="67"/>
      <c r="Y261" s="67"/>
      <c r="Z261" s="67"/>
      <c r="AA261" s="67"/>
      <c r="AB261" s="67"/>
      <c r="AC261" s="67"/>
      <c r="AD261" s="67"/>
      <c r="AE261" s="67"/>
      <c r="AF261" s="67"/>
      <c r="AG261" s="67"/>
      <c r="AH261" s="67"/>
      <c r="AI261" s="67"/>
      <c r="AJ261" s="67"/>
      <c r="AK261" s="67"/>
      <c r="AL261" s="67"/>
      <c r="AM261" s="67"/>
      <c r="AN261" s="67"/>
      <c r="AO261" s="67"/>
      <c r="AP261" s="67"/>
      <c r="AQ261" s="67"/>
      <c r="AR261" s="67"/>
      <c r="AS261" s="67"/>
      <c r="AT261" s="67"/>
      <c r="AU261" s="67"/>
      <c r="AV261" s="67"/>
      <c r="AW261" s="67"/>
      <c r="AX261" s="67"/>
      <c r="AY261" s="67"/>
      <c r="AZ261" s="67"/>
      <c r="BA261" s="67"/>
      <c r="BB261" s="67"/>
      <c r="BC261" s="67"/>
    </row>
    <row r="262" spans="18:55" ht="9.75" customHeight="1" x14ac:dyDescent="0.2">
      <c r="R262" s="67"/>
      <c r="S262" s="67"/>
      <c r="T262" s="67"/>
      <c r="U262" s="67"/>
      <c r="V262" s="67"/>
      <c r="W262" s="67"/>
      <c r="X262" s="67"/>
      <c r="Y262" s="67"/>
      <c r="Z262" s="67"/>
      <c r="AA262" s="67"/>
      <c r="AB262" s="67"/>
      <c r="AC262" s="67"/>
      <c r="AD262" s="67"/>
      <c r="AE262" s="67"/>
      <c r="AF262" s="67"/>
      <c r="AG262" s="67"/>
      <c r="AH262" s="67"/>
      <c r="AI262" s="67"/>
      <c r="AJ262" s="67"/>
      <c r="AK262" s="67"/>
      <c r="AL262" s="67"/>
      <c r="AM262" s="67"/>
      <c r="AN262" s="67"/>
      <c r="AO262" s="67"/>
      <c r="AP262" s="67"/>
      <c r="AQ262" s="67"/>
      <c r="AR262" s="67"/>
      <c r="AS262" s="67"/>
      <c r="AT262" s="67"/>
      <c r="AU262" s="67"/>
      <c r="AV262" s="67"/>
      <c r="AW262" s="67"/>
      <c r="AX262" s="67"/>
      <c r="AY262" s="67"/>
      <c r="AZ262" s="67"/>
      <c r="BA262" s="67"/>
      <c r="BB262" s="67"/>
      <c r="BC262" s="67"/>
    </row>
    <row r="263" spans="18:55" ht="9.75" customHeight="1" x14ac:dyDescent="0.2">
      <c r="R263" s="67"/>
      <c r="S263" s="67"/>
      <c r="T263" s="67"/>
      <c r="U263" s="67"/>
      <c r="V263" s="67"/>
      <c r="W263" s="67"/>
      <c r="X263" s="67"/>
      <c r="Y263" s="67"/>
      <c r="Z263" s="67"/>
      <c r="AA263" s="67"/>
      <c r="AB263" s="67"/>
      <c r="AC263" s="67"/>
      <c r="AD263" s="67"/>
      <c r="AE263" s="67"/>
      <c r="AF263" s="67"/>
      <c r="AG263" s="67"/>
      <c r="AH263" s="67"/>
      <c r="AI263" s="67"/>
      <c r="AJ263" s="67"/>
      <c r="AK263" s="67"/>
      <c r="AL263" s="67"/>
      <c r="AM263" s="67"/>
      <c r="AN263" s="67"/>
      <c r="AO263" s="67"/>
      <c r="AP263" s="67"/>
      <c r="AQ263" s="67"/>
      <c r="AR263" s="67"/>
      <c r="AS263" s="67"/>
      <c r="AT263" s="67"/>
      <c r="AU263" s="67"/>
      <c r="AV263" s="67"/>
      <c r="AW263" s="67"/>
      <c r="AX263" s="67"/>
      <c r="AY263" s="67"/>
      <c r="AZ263" s="67"/>
      <c r="BA263" s="67"/>
      <c r="BB263" s="67"/>
      <c r="BC263" s="67"/>
    </row>
    <row r="264" spans="18:55" ht="9.75" customHeight="1" x14ac:dyDescent="0.2">
      <c r="R264" s="67"/>
      <c r="S264" s="67"/>
      <c r="T264" s="67"/>
      <c r="U264" s="67"/>
      <c r="V264" s="67"/>
      <c r="W264" s="67"/>
      <c r="X264" s="67"/>
      <c r="Y264" s="67"/>
      <c r="Z264" s="67"/>
      <c r="AA264" s="67"/>
      <c r="AB264" s="67"/>
      <c r="AC264" s="67"/>
      <c r="AD264" s="67"/>
      <c r="AE264" s="67"/>
      <c r="AF264" s="67"/>
      <c r="AG264" s="67"/>
      <c r="AH264" s="67"/>
      <c r="AI264" s="67"/>
      <c r="AJ264" s="67"/>
      <c r="AK264" s="67"/>
      <c r="AL264" s="67"/>
      <c r="AM264" s="67"/>
      <c r="AN264" s="67"/>
      <c r="AO264" s="67"/>
      <c r="AP264" s="67"/>
      <c r="AQ264" s="67"/>
      <c r="AR264" s="67"/>
      <c r="AS264" s="67"/>
      <c r="AT264" s="67"/>
      <c r="AU264" s="67"/>
      <c r="AV264" s="67"/>
      <c r="AW264" s="67"/>
      <c r="AX264" s="67"/>
      <c r="AY264" s="67"/>
      <c r="AZ264" s="67"/>
      <c r="BA264" s="67"/>
      <c r="BB264" s="67"/>
      <c r="BC264" s="67"/>
    </row>
    <row r="265" spans="18:55" ht="9.75" customHeight="1" x14ac:dyDescent="0.2">
      <c r="R265" s="67"/>
      <c r="S265" s="67"/>
      <c r="T265" s="67"/>
      <c r="U265" s="67"/>
      <c r="V265" s="67"/>
      <c r="W265" s="67"/>
      <c r="X265" s="67"/>
      <c r="Y265" s="67"/>
      <c r="Z265" s="67"/>
      <c r="AA265" s="67"/>
      <c r="AB265" s="67"/>
      <c r="AC265" s="67"/>
      <c r="AD265" s="67"/>
      <c r="AE265" s="67"/>
      <c r="AF265" s="67"/>
      <c r="AG265" s="67"/>
      <c r="AH265" s="67"/>
      <c r="AI265" s="67"/>
      <c r="AJ265" s="67"/>
      <c r="AK265" s="67"/>
      <c r="AL265" s="67"/>
      <c r="AM265" s="67"/>
      <c r="AN265" s="67"/>
      <c r="AO265" s="67"/>
      <c r="AP265" s="67"/>
      <c r="AQ265" s="67"/>
      <c r="AR265" s="67"/>
      <c r="AS265" s="67"/>
      <c r="AT265" s="67"/>
      <c r="AU265" s="67"/>
      <c r="AV265" s="67"/>
      <c r="AW265" s="67"/>
      <c r="AX265" s="67"/>
      <c r="AY265" s="67"/>
      <c r="AZ265" s="67"/>
      <c r="BA265" s="67"/>
      <c r="BB265" s="67"/>
      <c r="BC265" s="67"/>
    </row>
    <row r="266" spans="18:55" ht="9.75" customHeight="1" x14ac:dyDescent="0.2">
      <c r="R266" s="67"/>
      <c r="S266" s="67"/>
      <c r="T266" s="67"/>
      <c r="U266" s="67"/>
      <c r="V266" s="67"/>
      <c r="W266" s="67"/>
      <c r="X266" s="67"/>
      <c r="Y266" s="67"/>
      <c r="Z266" s="67"/>
      <c r="AA266" s="67"/>
      <c r="AB266" s="67"/>
      <c r="AC266" s="67"/>
      <c r="AD266" s="67"/>
      <c r="AE266" s="67"/>
      <c r="AF266" s="67"/>
      <c r="AG266" s="67"/>
      <c r="AH266" s="67"/>
      <c r="AI266" s="67"/>
      <c r="AJ266" s="67"/>
      <c r="AK266" s="67"/>
      <c r="AL266" s="67"/>
      <c r="AM266" s="67"/>
      <c r="AN266" s="67"/>
      <c r="AO266" s="67"/>
      <c r="AP266" s="67"/>
      <c r="AQ266" s="67"/>
      <c r="AR266" s="67"/>
      <c r="AS266" s="67"/>
      <c r="AT266" s="67"/>
      <c r="AU266" s="67"/>
      <c r="AV266" s="67"/>
      <c r="AW266" s="67"/>
      <c r="AX266" s="67"/>
      <c r="AY266" s="67"/>
      <c r="AZ266" s="67"/>
      <c r="BA266" s="67"/>
      <c r="BB266" s="67"/>
      <c r="BC266" s="67"/>
    </row>
    <row r="267" spans="18:55" ht="9.75" customHeight="1" x14ac:dyDescent="0.2">
      <c r="R267" s="67"/>
      <c r="S267" s="67"/>
      <c r="T267" s="67"/>
      <c r="U267" s="67"/>
      <c r="V267" s="67"/>
      <c r="W267" s="67"/>
      <c r="X267" s="67"/>
      <c r="Y267" s="67"/>
      <c r="Z267" s="67"/>
      <c r="AA267" s="67"/>
      <c r="AB267" s="67"/>
      <c r="AC267" s="67"/>
      <c r="AD267" s="67"/>
      <c r="AE267" s="67"/>
      <c r="AF267" s="67"/>
      <c r="AG267" s="67"/>
      <c r="AH267" s="67"/>
      <c r="AI267" s="67"/>
      <c r="AJ267" s="67"/>
      <c r="AK267" s="67"/>
      <c r="AL267" s="67"/>
      <c r="AM267" s="67"/>
      <c r="AN267" s="67"/>
      <c r="AO267" s="67"/>
      <c r="AP267" s="67"/>
      <c r="AQ267" s="67"/>
      <c r="AR267" s="67"/>
      <c r="AS267" s="67"/>
      <c r="AT267" s="67"/>
      <c r="AU267" s="67"/>
      <c r="AV267" s="67"/>
      <c r="AW267" s="67"/>
      <c r="AX267" s="67"/>
      <c r="AY267" s="67"/>
      <c r="AZ267" s="67"/>
      <c r="BA267" s="67"/>
      <c r="BB267" s="67"/>
      <c r="BC267" s="67"/>
    </row>
    <row r="268" spans="18:55" ht="9.75" customHeight="1" x14ac:dyDescent="0.2">
      <c r="R268" s="67"/>
      <c r="S268" s="67"/>
      <c r="T268" s="67"/>
      <c r="U268" s="67"/>
      <c r="V268" s="67"/>
      <c r="W268" s="67"/>
      <c r="X268" s="67"/>
      <c r="Y268" s="67"/>
      <c r="Z268" s="67"/>
      <c r="AA268" s="67"/>
      <c r="AB268" s="67"/>
      <c r="AC268" s="67"/>
      <c r="AD268" s="67"/>
      <c r="AE268" s="67"/>
      <c r="AF268" s="67"/>
      <c r="AG268" s="67"/>
      <c r="AH268" s="67"/>
      <c r="AI268" s="67"/>
      <c r="AJ268" s="67"/>
      <c r="AK268" s="67"/>
      <c r="AL268" s="67"/>
      <c r="AM268" s="67"/>
      <c r="AN268" s="67"/>
      <c r="AO268" s="67"/>
      <c r="AP268" s="67"/>
      <c r="AQ268" s="67"/>
      <c r="AR268" s="67"/>
      <c r="AS268" s="67"/>
      <c r="AT268" s="67"/>
      <c r="AU268" s="67"/>
      <c r="AV268" s="67"/>
      <c r="AW268" s="67"/>
      <c r="AX268" s="67"/>
      <c r="AY268" s="67"/>
      <c r="AZ268" s="67"/>
      <c r="BA268" s="67"/>
      <c r="BB268" s="67"/>
      <c r="BC268" s="67"/>
    </row>
    <row r="269" spans="18:55" ht="9.75" customHeight="1" x14ac:dyDescent="0.2">
      <c r="R269" s="67"/>
      <c r="S269" s="67"/>
      <c r="T269" s="67"/>
      <c r="U269" s="67"/>
      <c r="V269" s="67"/>
      <c r="W269" s="67"/>
      <c r="X269" s="67"/>
      <c r="Y269" s="67"/>
      <c r="Z269" s="67"/>
      <c r="AA269" s="67"/>
      <c r="AB269" s="67"/>
      <c r="AC269" s="67"/>
      <c r="AD269" s="67"/>
      <c r="AE269" s="67"/>
      <c r="AF269" s="67"/>
      <c r="AG269" s="67"/>
      <c r="AH269" s="67"/>
      <c r="AI269" s="67"/>
      <c r="AJ269" s="67"/>
      <c r="AK269" s="67"/>
      <c r="AL269" s="67"/>
      <c r="AM269" s="67"/>
      <c r="AN269" s="67"/>
      <c r="AO269" s="67"/>
      <c r="AP269" s="67"/>
      <c r="AQ269" s="67"/>
      <c r="AR269" s="67"/>
      <c r="AS269" s="67"/>
      <c r="AT269" s="67"/>
      <c r="AU269" s="67"/>
      <c r="AV269" s="67"/>
      <c r="AW269" s="67"/>
      <c r="AX269" s="67"/>
      <c r="AY269" s="67"/>
      <c r="AZ269" s="67"/>
      <c r="BA269" s="67"/>
      <c r="BB269" s="67"/>
      <c r="BC269" s="67"/>
    </row>
    <row r="270" spans="18:55" ht="9.75" customHeight="1" x14ac:dyDescent="0.2">
      <c r="R270" s="67"/>
      <c r="S270" s="67"/>
      <c r="T270" s="67"/>
      <c r="U270" s="67"/>
      <c r="V270" s="67"/>
      <c r="W270" s="67"/>
      <c r="X270" s="67"/>
      <c r="Y270" s="67"/>
      <c r="Z270" s="67"/>
      <c r="AA270" s="67"/>
      <c r="AB270" s="67"/>
      <c r="AC270" s="67"/>
      <c r="AD270" s="67"/>
      <c r="AE270" s="67"/>
      <c r="AF270" s="67"/>
      <c r="AG270" s="67"/>
      <c r="AH270" s="67"/>
      <c r="AI270" s="67"/>
      <c r="AJ270" s="67"/>
      <c r="AK270" s="67"/>
      <c r="AL270" s="67"/>
      <c r="AM270" s="67"/>
      <c r="AN270" s="67"/>
      <c r="AO270" s="67"/>
      <c r="AP270" s="67"/>
      <c r="AQ270" s="67"/>
      <c r="AR270" s="67"/>
      <c r="AS270" s="67"/>
      <c r="AT270" s="67"/>
      <c r="AU270" s="67"/>
      <c r="AV270" s="67"/>
      <c r="AW270" s="67"/>
      <c r="AX270" s="67"/>
      <c r="AY270" s="67"/>
      <c r="AZ270" s="67"/>
      <c r="BA270" s="67"/>
      <c r="BB270" s="67"/>
      <c r="BC270" s="67"/>
    </row>
  </sheetData>
  <mergeCells count="11">
    <mergeCell ref="C4:G4"/>
    <mergeCell ref="C5:G5"/>
    <mergeCell ref="H5:L5"/>
    <mergeCell ref="N5:O5"/>
    <mergeCell ref="A201:N201"/>
    <mergeCell ref="C156:G156"/>
    <mergeCell ref="H156:L156"/>
    <mergeCell ref="N52:O52"/>
    <mergeCell ref="N156:O156"/>
    <mergeCell ref="C52:G52"/>
    <mergeCell ref="H52:L52"/>
  </mergeCells>
  <printOptions horizontalCentered="1" gridLinesSet="0"/>
  <pageMargins left="0.25" right="0.25" top="0.75" bottom="0.75" header="0.3" footer="0.3"/>
  <pageSetup paperSize="17" scale="87" fitToHeight="0"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13012-718F-452A-BC86-85C1AAEDBDCF}">
  <sheetPr codeName="Sheet5">
    <pageSetUpPr fitToPage="1"/>
  </sheetPr>
  <dimension ref="A1:R165"/>
  <sheetViews>
    <sheetView showGridLines="0" zoomScaleNormal="100" workbookViewId="0">
      <pane xSplit="2" ySplit="5" topLeftCell="C6" activePane="bottomRight" state="frozen"/>
      <selection pane="topRight"/>
      <selection pane="bottomLeft"/>
      <selection pane="bottomRight"/>
    </sheetView>
  </sheetViews>
  <sheetFormatPr defaultColWidth="22.85546875" defaultRowHeight="9.75" customHeight="1" x14ac:dyDescent="0.2"/>
  <cols>
    <col min="1" max="1" width="6.28515625" style="2" customWidth="1"/>
    <col min="2" max="2" width="18.7109375" style="1" customWidth="1"/>
    <col min="3" max="3" width="15.7109375" style="18" customWidth="1"/>
    <col min="4" max="4" width="16.85546875" style="18" customWidth="1"/>
    <col min="5" max="6" width="15.7109375" style="10" customWidth="1"/>
    <col min="7" max="7" width="15.7109375" style="2" customWidth="1"/>
    <col min="8" max="8" width="19.28515625" style="2" customWidth="1"/>
    <col min="9" max="9" width="15.7109375" style="17" customWidth="1"/>
    <col min="10" max="10" width="15.7109375" style="15" customWidth="1"/>
    <col min="11" max="11" width="16.85546875" style="26" customWidth="1"/>
    <col min="12" max="12" width="16.28515625" style="16" customWidth="1"/>
    <col min="13" max="13" width="8.85546875" style="1" customWidth="1"/>
    <col min="14" max="256" width="22.85546875" style="1"/>
    <col min="257" max="257" width="6.28515625" style="1" customWidth="1"/>
    <col min="258" max="258" width="14.7109375" style="1" customWidth="1"/>
    <col min="259" max="259" width="15.7109375" style="1" customWidth="1"/>
    <col min="260" max="260" width="16.85546875" style="1" customWidth="1"/>
    <col min="261" max="263" width="15.7109375" style="1" customWidth="1"/>
    <col min="264" max="264" width="19.28515625" style="1" customWidth="1"/>
    <col min="265" max="266" width="15.7109375" style="1" customWidth="1"/>
    <col min="267" max="267" width="16.85546875" style="1" customWidth="1"/>
    <col min="268" max="268" width="15.7109375" style="1" customWidth="1"/>
    <col min="269" max="269" width="8.85546875" style="1" customWidth="1"/>
    <col min="270" max="512" width="22.85546875" style="1"/>
    <col min="513" max="513" width="6.28515625" style="1" customWidth="1"/>
    <col min="514" max="514" width="14.7109375" style="1" customWidth="1"/>
    <col min="515" max="515" width="15.7109375" style="1" customWidth="1"/>
    <col min="516" max="516" width="16.85546875" style="1" customWidth="1"/>
    <col min="517" max="519" width="15.7109375" style="1" customWidth="1"/>
    <col min="520" max="520" width="19.28515625" style="1" customWidth="1"/>
    <col min="521" max="522" width="15.7109375" style="1" customWidth="1"/>
    <col min="523" max="523" width="16.85546875" style="1" customWidth="1"/>
    <col min="524" max="524" width="15.7109375" style="1" customWidth="1"/>
    <col min="525" max="525" width="8.85546875" style="1" customWidth="1"/>
    <col min="526" max="768" width="22.85546875" style="1"/>
    <col min="769" max="769" width="6.28515625" style="1" customWidth="1"/>
    <col min="770" max="770" width="14.7109375" style="1" customWidth="1"/>
    <col min="771" max="771" width="15.7109375" style="1" customWidth="1"/>
    <col min="772" max="772" width="16.85546875" style="1" customWidth="1"/>
    <col min="773" max="775" width="15.7109375" style="1" customWidth="1"/>
    <col min="776" max="776" width="19.28515625" style="1" customWidth="1"/>
    <col min="777" max="778" width="15.7109375" style="1" customWidth="1"/>
    <col min="779" max="779" width="16.85546875" style="1" customWidth="1"/>
    <col min="780" max="780" width="15.7109375" style="1" customWidth="1"/>
    <col min="781" max="781" width="8.85546875" style="1" customWidth="1"/>
    <col min="782" max="1024" width="22.85546875" style="1"/>
    <col min="1025" max="1025" width="6.28515625" style="1" customWidth="1"/>
    <col min="1026" max="1026" width="14.7109375" style="1" customWidth="1"/>
    <col min="1027" max="1027" width="15.7109375" style="1" customWidth="1"/>
    <col min="1028" max="1028" width="16.85546875" style="1" customWidth="1"/>
    <col min="1029" max="1031" width="15.7109375" style="1" customWidth="1"/>
    <col min="1032" max="1032" width="19.28515625" style="1" customWidth="1"/>
    <col min="1033" max="1034" width="15.7109375" style="1" customWidth="1"/>
    <col min="1035" max="1035" width="16.85546875" style="1" customWidth="1"/>
    <col min="1036" max="1036" width="15.7109375" style="1" customWidth="1"/>
    <col min="1037" max="1037" width="8.85546875" style="1" customWidth="1"/>
    <col min="1038" max="1280" width="22.85546875" style="1"/>
    <col min="1281" max="1281" width="6.28515625" style="1" customWidth="1"/>
    <col min="1282" max="1282" width="14.7109375" style="1" customWidth="1"/>
    <col min="1283" max="1283" width="15.7109375" style="1" customWidth="1"/>
    <col min="1284" max="1284" width="16.85546875" style="1" customWidth="1"/>
    <col min="1285" max="1287" width="15.7109375" style="1" customWidth="1"/>
    <col min="1288" max="1288" width="19.28515625" style="1" customWidth="1"/>
    <col min="1289" max="1290" width="15.7109375" style="1" customWidth="1"/>
    <col min="1291" max="1291" width="16.85546875" style="1" customWidth="1"/>
    <col min="1292" max="1292" width="15.7109375" style="1" customWidth="1"/>
    <col min="1293" max="1293" width="8.85546875" style="1" customWidth="1"/>
    <col min="1294" max="1536" width="22.85546875" style="1"/>
    <col min="1537" max="1537" width="6.28515625" style="1" customWidth="1"/>
    <col min="1538" max="1538" width="14.7109375" style="1" customWidth="1"/>
    <col min="1539" max="1539" width="15.7109375" style="1" customWidth="1"/>
    <col min="1540" max="1540" width="16.85546875" style="1" customWidth="1"/>
    <col min="1541" max="1543" width="15.7109375" style="1" customWidth="1"/>
    <col min="1544" max="1544" width="19.28515625" style="1" customWidth="1"/>
    <col min="1545" max="1546" width="15.7109375" style="1" customWidth="1"/>
    <col min="1547" max="1547" width="16.85546875" style="1" customWidth="1"/>
    <col min="1548" max="1548" width="15.7109375" style="1" customWidth="1"/>
    <col min="1549" max="1549" width="8.85546875" style="1" customWidth="1"/>
    <col min="1550" max="1792" width="22.85546875" style="1"/>
    <col min="1793" max="1793" width="6.28515625" style="1" customWidth="1"/>
    <col min="1794" max="1794" width="14.7109375" style="1" customWidth="1"/>
    <col min="1795" max="1795" width="15.7109375" style="1" customWidth="1"/>
    <col min="1796" max="1796" width="16.85546875" style="1" customWidth="1"/>
    <col min="1797" max="1799" width="15.7109375" style="1" customWidth="1"/>
    <col min="1800" max="1800" width="19.28515625" style="1" customWidth="1"/>
    <col min="1801" max="1802" width="15.7109375" style="1" customWidth="1"/>
    <col min="1803" max="1803" width="16.85546875" style="1" customWidth="1"/>
    <col min="1804" max="1804" width="15.7109375" style="1" customWidth="1"/>
    <col min="1805" max="1805" width="8.85546875" style="1" customWidth="1"/>
    <col min="1806" max="2048" width="22.85546875" style="1"/>
    <col min="2049" max="2049" width="6.28515625" style="1" customWidth="1"/>
    <col min="2050" max="2050" width="14.7109375" style="1" customWidth="1"/>
    <col min="2051" max="2051" width="15.7109375" style="1" customWidth="1"/>
    <col min="2052" max="2052" width="16.85546875" style="1" customWidth="1"/>
    <col min="2053" max="2055" width="15.7109375" style="1" customWidth="1"/>
    <col min="2056" max="2056" width="19.28515625" style="1" customWidth="1"/>
    <col min="2057" max="2058" width="15.7109375" style="1" customWidth="1"/>
    <col min="2059" max="2059" width="16.85546875" style="1" customWidth="1"/>
    <col min="2060" max="2060" width="15.7109375" style="1" customWidth="1"/>
    <col min="2061" max="2061" width="8.85546875" style="1" customWidth="1"/>
    <col min="2062" max="2304" width="22.85546875" style="1"/>
    <col min="2305" max="2305" width="6.28515625" style="1" customWidth="1"/>
    <col min="2306" max="2306" width="14.7109375" style="1" customWidth="1"/>
    <col min="2307" max="2307" width="15.7109375" style="1" customWidth="1"/>
    <col min="2308" max="2308" width="16.85546875" style="1" customWidth="1"/>
    <col min="2309" max="2311" width="15.7109375" style="1" customWidth="1"/>
    <col min="2312" max="2312" width="19.28515625" style="1" customWidth="1"/>
    <col min="2313" max="2314" width="15.7109375" style="1" customWidth="1"/>
    <col min="2315" max="2315" width="16.85546875" style="1" customWidth="1"/>
    <col min="2316" max="2316" width="15.7109375" style="1" customWidth="1"/>
    <col min="2317" max="2317" width="8.85546875" style="1" customWidth="1"/>
    <col min="2318" max="2560" width="22.85546875" style="1"/>
    <col min="2561" max="2561" width="6.28515625" style="1" customWidth="1"/>
    <col min="2562" max="2562" width="14.7109375" style="1" customWidth="1"/>
    <col min="2563" max="2563" width="15.7109375" style="1" customWidth="1"/>
    <col min="2564" max="2564" width="16.85546875" style="1" customWidth="1"/>
    <col min="2565" max="2567" width="15.7109375" style="1" customWidth="1"/>
    <col min="2568" max="2568" width="19.28515625" style="1" customWidth="1"/>
    <col min="2569" max="2570" width="15.7109375" style="1" customWidth="1"/>
    <col min="2571" max="2571" width="16.85546875" style="1" customWidth="1"/>
    <col min="2572" max="2572" width="15.7109375" style="1" customWidth="1"/>
    <col min="2573" max="2573" width="8.85546875" style="1" customWidth="1"/>
    <col min="2574" max="2816" width="22.85546875" style="1"/>
    <col min="2817" max="2817" width="6.28515625" style="1" customWidth="1"/>
    <col min="2818" max="2818" width="14.7109375" style="1" customWidth="1"/>
    <col min="2819" max="2819" width="15.7109375" style="1" customWidth="1"/>
    <col min="2820" max="2820" width="16.85546875" style="1" customWidth="1"/>
    <col min="2821" max="2823" width="15.7109375" style="1" customWidth="1"/>
    <col min="2824" max="2824" width="19.28515625" style="1" customWidth="1"/>
    <col min="2825" max="2826" width="15.7109375" style="1" customWidth="1"/>
    <col min="2827" max="2827" width="16.85546875" style="1" customWidth="1"/>
    <col min="2828" max="2828" width="15.7109375" style="1" customWidth="1"/>
    <col min="2829" max="2829" width="8.85546875" style="1" customWidth="1"/>
    <col min="2830" max="3072" width="22.85546875" style="1"/>
    <col min="3073" max="3073" width="6.28515625" style="1" customWidth="1"/>
    <col min="3074" max="3074" width="14.7109375" style="1" customWidth="1"/>
    <col min="3075" max="3075" width="15.7109375" style="1" customWidth="1"/>
    <col min="3076" max="3076" width="16.85546875" style="1" customWidth="1"/>
    <col min="3077" max="3079" width="15.7109375" style="1" customWidth="1"/>
    <col min="3080" max="3080" width="19.28515625" style="1" customWidth="1"/>
    <col min="3081" max="3082" width="15.7109375" style="1" customWidth="1"/>
    <col min="3083" max="3083" width="16.85546875" style="1" customWidth="1"/>
    <col min="3084" max="3084" width="15.7109375" style="1" customWidth="1"/>
    <col min="3085" max="3085" width="8.85546875" style="1" customWidth="1"/>
    <col min="3086" max="3328" width="22.85546875" style="1"/>
    <col min="3329" max="3329" width="6.28515625" style="1" customWidth="1"/>
    <col min="3330" max="3330" width="14.7109375" style="1" customWidth="1"/>
    <col min="3331" max="3331" width="15.7109375" style="1" customWidth="1"/>
    <col min="3332" max="3332" width="16.85546875" style="1" customWidth="1"/>
    <col min="3333" max="3335" width="15.7109375" style="1" customWidth="1"/>
    <col min="3336" max="3336" width="19.28515625" style="1" customWidth="1"/>
    <col min="3337" max="3338" width="15.7109375" style="1" customWidth="1"/>
    <col min="3339" max="3339" width="16.85546875" style="1" customWidth="1"/>
    <col min="3340" max="3340" width="15.7109375" style="1" customWidth="1"/>
    <col min="3341" max="3341" width="8.85546875" style="1" customWidth="1"/>
    <col min="3342" max="3584" width="22.85546875" style="1"/>
    <col min="3585" max="3585" width="6.28515625" style="1" customWidth="1"/>
    <col min="3586" max="3586" width="14.7109375" style="1" customWidth="1"/>
    <col min="3587" max="3587" width="15.7109375" style="1" customWidth="1"/>
    <col min="3588" max="3588" width="16.85546875" style="1" customWidth="1"/>
    <col min="3589" max="3591" width="15.7109375" style="1" customWidth="1"/>
    <col min="3592" max="3592" width="19.28515625" style="1" customWidth="1"/>
    <col min="3593" max="3594" width="15.7109375" style="1" customWidth="1"/>
    <col min="3595" max="3595" width="16.85546875" style="1" customWidth="1"/>
    <col min="3596" max="3596" width="15.7109375" style="1" customWidth="1"/>
    <col min="3597" max="3597" width="8.85546875" style="1" customWidth="1"/>
    <col min="3598" max="3840" width="22.85546875" style="1"/>
    <col min="3841" max="3841" width="6.28515625" style="1" customWidth="1"/>
    <col min="3842" max="3842" width="14.7109375" style="1" customWidth="1"/>
    <col min="3843" max="3843" width="15.7109375" style="1" customWidth="1"/>
    <col min="3844" max="3844" width="16.85546875" style="1" customWidth="1"/>
    <col min="3845" max="3847" width="15.7109375" style="1" customWidth="1"/>
    <col min="3848" max="3848" width="19.28515625" style="1" customWidth="1"/>
    <col min="3849" max="3850" width="15.7109375" style="1" customWidth="1"/>
    <col min="3851" max="3851" width="16.85546875" style="1" customWidth="1"/>
    <col min="3852" max="3852" width="15.7109375" style="1" customWidth="1"/>
    <col min="3853" max="3853" width="8.85546875" style="1" customWidth="1"/>
    <col min="3854" max="4096" width="22.85546875" style="1"/>
    <col min="4097" max="4097" width="6.28515625" style="1" customWidth="1"/>
    <col min="4098" max="4098" width="14.7109375" style="1" customWidth="1"/>
    <col min="4099" max="4099" width="15.7109375" style="1" customWidth="1"/>
    <col min="4100" max="4100" width="16.85546875" style="1" customWidth="1"/>
    <col min="4101" max="4103" width="15.7109375" style="1" customWidth="1"/>
    <col min="4104" max="4104" width="19.28515625" style="1" customWidth="1"/>
    <col min="4105" max="4106" width="15.7109375" style="1" customWidth="1"/>
    <col min="4107" max="4107" width="16.85546875" style="1" customWidth="1"/>
    <col min="4108" max="4108" width="15.7109375" style="1" customWidth="1"/>
    <col min="4109" max="4109" width="8.85546875" style="1" customWidth="1"/>
    <col min="4110" max="4352" width="22.85546875" style="1"/>
    <col min="4353" max="4353" width="6.28515625" style="1" customWidth="1"/>
    <col min="4354" max="4354" width="14.7109375" style="1" customWidth="1"/>
    <col min="4355" max="4355" width="15.7109375" style="1" customWidth="1"/>
    <col min="4356" max="4356" width="16.85546875" style="1" customWidth="1"/>
    <col min="4357" max="4359" width="15.7109375" style="1" customWidth="1"/>
    <col min="4360" max="4360" width="19.28515625" style="1" customWidth="1"/>
    <col min="4361" max="4362" width="15.7109375" style="1" customWidth="1"/>
    <col min="4363" max="4363" width="16.85546875" style="1" customWidth="1"/>
    <col min="4364" max="4364" width="15.7109375" style="1" customWidth="1"/>
    <col min="4365" max="4365" width="8.85546875" style="1" customWidth="1"/>
    <col min="4366" max="4608" width="22.85546875" style="1"/>
    <col min="4609" max="4609" width="6.28515625" style="1" customWidth="1"/>
    <col min="4610" max="4610" width="14.7109375" style="1" customWidth="1"/>
    <col min="4611" max="4611" width="15.7109375" style="1" customWidth="1"/>
    <col min="4612" max="4612" width="16.85546875" style="1" customWidth="1"/>
    <col min="4613" max="4615" width="15.7109375" style="1" customWidth="1"/>
    <col min="4616" max="4616" width="19.28515625" style="1" customWidth="1"/>
    <col min="4617" max="4618" width="15.7109375" style="1" customWidth="1"/>
    <col min="4619" max="4619" width="16.85546875" style="1" customWidth="1"/>
    <col min="4620" max="4620" width="15.7109375" style="1" customWidth="1"/>
    <col min="4621" max="4621" width="8.85546875" style="1" customWidth="1"/>
    <col min="4622" max="4864" width="22.85546875" style="1"/>
    <col min="4865" max="4865" width="6.28515625" style="1" customWidth="1"/>
    <col min="4866" max="4866" width="14.7109375" style="1" customWidth="1"/>
    <col min="4867" max="4867" width="15.7109375" style="1" customWidth="1"/>
    <col min="4868" max="4868" width="16.85546875" style="1" customWidth="1"/>
    <col min="4869" max="4871" width="15.7109375" style="1" customWidth="1"/>
    <col min="4872" max="4872" width="19.28515625" style="1" customWidth="1"/>
    <col min="4873" max="4874" width="15.7109375" style="1" customWidth="1"/>
    <col min="4875" max="4875" width="16.85546875" style="1" customWidth="1"/>
    <col min="4876" max="4876" width="15.7109375" style="1" customWidth="1"/>
    <col min="4877" max="4877" width="8.85546875" style="1" customWidth="1"/>
    <col min="4878" max="5120" width="22.85546875" style="1"/>
    <col min="5121" max="5121" width="6.28515625" style="1" customWidth="1"/>
    <col min="5122" max="5122" width="14.7109375" style="1" customWidth="1"/>
    <col min="5123" max="5123" width="15.7109375" style="1" customWidth="1"/>
    <col min="5124" max="5124" width="16.85546875" style="1" customWidth="1"/>
    <col min="5125" max="5127" width="15.7109375" style="1" customWidth="1"/>
    <col min="5128" max="5128" width="19.28515625" style="1" customWidth="1"/>
    <col min="5129" max="5130" width="15.7109375" style="1" customWidth="1"/>
    <col min="5131" max="5131" width="16.85546875" style="1" customWidth="1"/>
    <col min="5132" max="5132" width="15.7109375" style="1" customWidth="1"/>
    <col min="5133" max="5133" width="8.85546875" style="1" customWidth="1"/>
    <col min="5134" max="5376" width="22.85546875" style="1"/>
    <col min="5377" max="5377" width="6.28515625" style="1" customWidth="1"/>
    <col min="5378" max="5378" width="14.7109375" style="1" customWidth="1"/>
    <col min="5379" max="5379" width="15.7109375" style="1" customWidth="1"/>
    <col min="5380" max="5380" width="16.85546875" style="1" customWidth="1"/>
    <col min="5381" max="5383" width="15.7109375" style="1" customWidth="1"/>
    <col min="5384" max="5384" width="19.28515625" style="1" customWidth="1"/>
    <col min="5385" max="5386" width="15.7109375" style="1" customWidth="1"/>
    <col min="5387" max="5387" width="16.85546875" style="1" customWidth="1"/>
    <col min="5388" max="5388" width="15.7109375" style="1" customWidth="1"/>
    <col min="5389" max="5389" width="8.85546875" style="1" customWidth="1"/>
    <col min="5390" max="5632" width="22.85546875" style="1"/>
    <col min="5633" max="5633" width="6.28515625" style="1" customWidth="1"/>
    <col min="5634" max="5634" width="14.7109375" style="1" customWidth="1"/>
    <col min="5635" max="5635" width="15.7109375" style="1" customWidth="1"/>
    <col min="5636" max="5636" width="16.85546875" style="1" customWidth="1"/>
    <col min="5637" max="5639" width="15.7109375" style="1" customWidth="1"/>
    <col min="5640" max="5640" width="19.28515625" style="1" customWidth="1"/>
    <col min="5641" max="5642" width="15.7109375" style="1" customWidth="1"/>
    <col min="5643" max="5643" width="16.85546875" style="1" customWidth="1"/>
    <col min="5644" max="5644" width="15.7109375" style="1" customWidth="1"/>
    <col min="5645" max="5645" width="8.85546875" style="1" customWidth="1"/>
    <col min="5646" max="5888" width="22.85546875" style="1"/>
    <col min="5889" max="5889" width="6.28515625" style="1" customWidth="1"/>
    <col min="5890" max="5890" width="14.7109375" style="1" customWidth="1"/>
    <col min="5891" max="5891" width="15.7109375" style="1" customWidth="1"/>
    <col min="5892" max="5892" width="16.85546875" style="1" customWidth="1"/>
    <col min="5893" max="5895" width="15.7109375" style="1" customWidth="1"/>
    <col min="5896" max="5896" width="19.28515625" style="1" customWidth="1"/>
    <col min="5897" max="5898" width="15.7109375" style="1" customWidth="1"/>
    <col min="5899" max="5899" width="16.85546875" style="1" customWidth="1"/>
    <col min="5900" max="5900" width="15.7109375" style="1" customWidth="1"/>
    <col min="5901" max="5901" width="8.85546875" style="1" customWidth="1"/>
    <col min="5902" max="6144" width="22.85546875" style="1"/>
    <col min="6145" max="6145" width="6.28515625" style="1" customWidth="1"/>
    <col min="6146" max="6146" width="14.7109375" style="1" customWidth="1"/>
    <col min="6147" max="6147" width="15.7109375" style="1" customWidth="1"/>
    <col min="6148" max="6148" width="16.85546875" style="1" customWidth="1"/>
    <col min="6149" max="6151" width="15.7109375" style="1" customWidth="1"/>
    <col min="6152" max="6152" width="19.28515625" style="1" customWidth="1"/>
    <col min="6153" max="6154" width="15.7109375" style="1" customWidth="1"/>
    <col min="6155" max="6155" width="16.85546875" style="1" customWidth="1"/>
    <col min="6156" max="6156" width="15.7109375" style="1" customWidth="1"/>
    <col min="6157" max="6157" width="8.85546875" style="1" customWidth="1"/>
    <col min="6158" max="6400" width="22.85546875" style="1"/>
    <col min="6401" max="6401" width="6.28515625" style="1" customWidth="1"/>
    <col min="6402" max="6402" width="14.7109375" style="1" customWidth="1"/>
    <col min="6403" max="6403" width="15.7109375" style="1" customWidth="1"/>
    <col min="6404" max="6404" width="16.85546875" style="1" customWidth="1"/>
    <col min="6405" max="6407" width="15.7109375" style="1" customWidth="1"/>
    <col min="6408" max="6408" width="19.28515625" style="1" customWidth="1"/>
    <col min="6409" max="6410" width="15.7109375" style="1" customWidth="1"/>
    <col min="6411" max="6411" width="16.85546875" style="1" customWidth="1"/>
    <col min="6412" max="6412" width="15.7109375" style="1" customWidth="1"/>
    <col min="6413" max="6413" width="8.85546875" style="1" customWidth="1"/>
    <col min="6414" max="6656" width="22.85546875" style="1"/>
    <col min="6657" max="6657" width="6.28515625" style="1" customWidth="1"/>
    <col min="6658" max="6658" width="14.7109375" style="1" customWidth="1"/>
    <col min="6659" max="6659" width="15.7109375" style="1" customWidth="1"/>
    <col min="6660" max="6660" width="16.85546875" style="1" customWidth="1"/>
    <col min="6661" max="6663" width="15.7109375" style="1" customWidth="1"/>
    <col min="6664" max="6664" width="19.28515625" style="1" customWidth="1"/>
    <col min="6665" max="6666" width="15.7109375" style="1" customWidth="1"/>
    <col min="6667" max="6667" width="16.85546875" style="1" customWidth="1"/>
    <col min="6668" max="6668" width="15.7109375" style="1" customWidth="1"/>
    <col min="6669" max="6669" width="8.85546875" style="1" customWidth="1"/>
    <col min="6670" max="6912" width="22.85546875" style="1"/>
    <col min="6913" max="6913" width="6.28515625" style="1" customWidth="1"/>
    <col min="6914" max="6914" width="14.7109375" style="1" customWidth="1"/>
    <col min="6915" max="6915" width="15.7109375" style="1" customWidth="1"/>
    <col min="6916" max="6916" width="16.85546875" style="1" customWidth="1"/>
    <col min="6917" max="6919" width="15.7109375" style="1" customWidth="1"/>
    <col min="6920" max="6920" width="19.28515625" style="1" customWidth="1"/>
    <col min="6921" max="6922" width="15.7109375" style="1" customWidth="1"/>
    <col min="6923" max="6923" width="16.85546875" style="1" customWidth="1"/>
    <col min="6924" max="6924" width="15.7109375" style="1" customWidth="1"/>
    <col min="6925" max="6925" width="8.85546875" style="1" customWidth="1"/>
    <col min="6926" max="7168" width="22.85546875" style="1"/>
    <col min="7169" max="7169" width="6.28515625" style="1" customWidth="1"/>
    <col min="7170" max="7170" width="14.7109375" style="1" customWidth="1"/>
    <col min="7171" max="7171" width="15.7109375" style="1" customWidth="1"/>
    <col min="7172" max="7172" width="16.85546875" style="1" customWidth="1"/>
    <col min="7173" max="7175" width="15.7109375" style="1" customWidth="1"/>
    <col min="7176" max="7176" width="19.28515625" style="1" customWidth="1"/>
    <col min="7177" max="7178" width="15.7109375" style="1" customWidth="1"/>
    <col min="7179" max="7179" width="16.85546875" style="1" customWidth="1"/>
    <col min="7180" max="7180" width="15.7109375" style="1" customWidth="1"/>
    <col min="7181" max="7181" width="8.85546875" style="1" customWidth="1"/>
    <col min="7182" max="7424" width="22.85546875" style="1"/>
    <col min="7425" max="7425" width="6.28515625" style="1" customWidth="1"/>
    <col min="7426" max="7426" width="14.7109375" style="1" customWidth="1"/>
    <col min="7427" max="7427" width="15.7109375" style="1" customWidth="1"/>
    <col min="7428" max="7428" width="16.85546875" style="1" customWidth="1"/>
    <col min="7429" max="7431" width="15.7109375" style="1" customWidth="1"/>
    <col min="7432" max="7432" width="19.28515625" style="1" customWidth="1"/>
    <col min="7433" max="7434" width="15.7109375" style="1" customWidth="1"/>
    <col min="7435" max="7435" width="16.85546875" style="1" customWidth="1"/>
    <col min="7436" max="7436" width="15.7109375" style="1" customWidth="1"/>
    <col min="7437" max="7437" width="8.85546875" style="1" customWidth="1"/>
    <col min="7438" max="7680" width="22.85546875" style="1"/>
    <col min="7681" max="7681" width="6.28515625" style="1" customWidth="1"/>
    <col min="7682" max="7682" width="14.7109375" style="1" customWidth="1"/>
    <col min="7683" max="7683" width="15.7109375" style="1" customWidth="1"/>
    <col min="7684" max="7684" width="16.85546875" style="1" customWidth="1"/>
    <col min="7685" max="7687" width="15.7109375" style="1" customWidth="1"/>
    <col min="7688" max="7688" width="19.28515625" style="1" customWidth="1"/>
    <col min="7689" max="7690" width="15.7109375" style="1" customWidth="1"/>
    <col min="7691" max="7691" width="16.85546875" style="1" customWidth="1"/>
    <col min="7692" max="7692" width="15.7109375" style="1" customWidth="1"/>
    <col min="7693" max="7693" width="8.85546875" style="1" customWidth="1"/>
    <col min="7694" max="7936" width="22.85546875" style="1"/>
    <col min="7937" max="7937" width="6.28515625" style="1" customWidth="1"/>
    <col min="7938" max="7938" width="14.7109375" style="1" customWidth="1"/>
    <col min="7939" max="7939" width="15.7109375" style="1" customWidth="1"/>
    <col min="7940" max="7940" width="16.85546875" style="1" customWidth="1"/>
    <col min="7941" max="7943" width="15.7109375" style="1" customWidth="1"/>
    <col min="7944" max="7944" width="19.28515625" style="1" customWidth="1"/>
    <col min="7945" max="7946" width="15.7109375" style="1" customWidth="1"/>
    <col min="7947" max="7947" width="16.85546875" style="1" customWidth="1"/>
    <col min="7948" max="7948" width="15.7109375" style="1" customWidth="1"/>
    <col min="7949" max="7949" width="8.85546875" style="1" customWidth="1"/>
    <col min="7950" max="8192" width="22.85546875" style="1"/>
    <col min="8193" max="8193" width="6.28515625" style="1" customWidth="1"/>
    <col min="8194" max="8194" width="14.7109375" style="1" customWidth="1"/>
    <col min="8195" max="8195" width="15.7109375" style="1" customWidth="1"/>
    <col min="8196" max="8196" width="16.85546875" style="1" customWidth="1"/>
    <col min="8197" max="8199" width="15.7109375" style="1" customWidth="1"/>
    <col min="8200" max="8200" width="19.28515625" style="1" customWidth="1"/>
    <col min="8201" max="8202" width="15.7109375" style="1" customWidth="1"/>
    <col min="8203" max="8203" width="16.85546875" style="1" customWidth="1"/>
    <col min="8204" max="8204" width="15.7109375" style="1" customWidth="1"/>
    <col min="8205" max="8205" width="8.85546875" style="1" customWidth="1"/>
    <col min="8206" max="8448" width="22.85546875" style="1"/>
    <col min="8449" max="8449" width="6.28515625" style="1" customWidth="1"/>
    <col min="8450" max="8450" width="14.7109375" style="1" customWidth="1"/>
    <col min="8451" max="8451" width="15.7109375" style="1" customWidth="1"/>
    <col min="8452" max="8452" width="16.85546875" style="1" customWidth="1"/>
    <col min="8453" max="8455" width="15.7109375" style="1" customWidth="1"/>
    <col min="8456" max="8456" width="19.28515625" style="1" customWidth="1"/>
    <col min="8457" max="8458" width="15.7109375" style="1" customWidth="1"/>
    <col min="8459" max="8459" width="16.85546875" style="1" customWidth="1"/>
    <col min="8460" max="8460" width="15.7109375" style="1" customWidth="1"/>
    <col min="8461" max="8461" width="8.85546875" style="1" customWidth="1"/>
    <col min="8462" max="8704" width="22.85546875" style="1"/>
    <col min="8705" max="8705" width="6.28515625" style="1" customWidth="1"/>
    <col min="8706" max="8706" width="14.7109375" style="1" customWidth="1"/>
    <col min="8707" max="8707" width="15.7109375" style="1" customWidth="1"/>
    <col min="8708" max="8708" width="16.85546875" style="1" customWidth="1"/>
    <col min="8709" max="8711" width="15.7109375" style="1" customWidth="1"/>
    <col min="8712" max="8712" width="19.28515625" style="1" customWidth="1"/>
    <col min="8713" max="8714" width="15.7109375" style="1" customWidth="1"/>
    <col min="8715" max="8715" width="16.85546875" style="1" customWidth="1"/>
    <col min="8716" max="8716" width="15.7109375" style="1" customWidth="1"/>
    <col min="8717" max="8717" width="8.85546875" style="1" customWidth="1"/>
    <col min="8718" max="8960" width="22.85546875" style="1"/>
    <col min="8961" max="8961" width="6.28515625" style="1" customWidth="1"/>
    <col min="8962" max="8962" width="14.7109375" style="1" customWidth="1"/>
    <col min="8963" max="8963" width="15.7109375" style="1" customWidth="1"/>
    <col min="8964" max="8964" width="16.85546875" style="1" customWidth="1"/>
    <col min="8965" max="8967" width="15.7109375" style="1" customWidth="1"/>
    <col min="8968" max="8968" width="19.28515625" style="1" customWidth="1"/>
    <col min="8969" max="8970" width="15.7109375" style="1" customWidth="1"/>
    <col min="8971" max="8971" width="16.85546875" style="1" customWidth="1"/>
    <col min="8972" max="8972" width="15.7109375" style="1" customWidth="1"/>
    <col min="8973" max="8973" width="8.85546875" style="1" customWidth="1"/>
    <col min="8974" max="9216" width="22.85546875" style="1"/>
    <col min="9217" max="9217" width="6.28515625" style="1" customWidth="1"/>
    <col min="9218" max="9218" width="14.7109375" style="1" customWidth="1"/>
    <col min="9219" max="9219" width="15.7109375" style="1" customWidth="1"/>
    <col min="9220" max="9220" width="16.85546875" style="1" customWidth="1"/>
    <col min="9221" max="9223" width="15.7109375" style="1" customWidth="1"/>
    <col min="9224" max="9224" width="19.28515625" style="1" customWidth="1"/>
    <col min="9225" max="9226" width="15.7109375" style="1" customWidth="1"/>
    <col min="9227" max="9227" width="16.85546875" style="1" customWidth="1"/>
    <col min="9228" max="9228" width="15.7109375" style="1" customWidth="1"/>
    <col min="9229" max="9229" width="8.85546875" style="1" customWidth="1"/>
    <col min="9230" max="9472" width="22.85546875" style="1"/>
    <col min="9473" max="9473" width="6.28515625" style="1" customWidth="1"/>
    <col min="9474" max="9474" width="14.7109375" style="1" customWidth="1"/>
    <col min="9475" max="9475" width="15.7109375" style="1" customWidth="1"/>
    <col min="9476" max="9476" width="16.85546875" style="1" customWidth="1"/>
    <col min="9477" max="9479" width="15.7109375" style="1" customWidth="1"/>
    <col min="9480" max="9480" width="19.28515625" style="1" customWidth="1"/>
    <col min="9481" max="9482" width="15.7109375" style="1" customWidth="1"/>
    <col min="9483" max="9483" width="16.85546875" style="1" customWidth="1"/>
    <col min="9484" max="9484" width="15.7109375" style="1" customWidth="1"/>
    <col min="9485" max="9485" width="8.85546875" style="1" customWidth="1"/>
    <col min="9486" max="9728" width="22.85546875" style="1"/>
    <col min="9729" max="9729" width="6.28515625" style="1" customWidth="1"/>
    <col min="9730" max="9730" width="14.7109375" style="1" customWidth="1"/>
    <col min="9731" max="9731" width="15.7109375" style="1" customWidth="1"/>
    <col min="9732" max="9732" width="16.85546875" style="1" customWidth="1"/>
    <col min="9733" max="9735" width="15.7109375" style="1" customWidth="1"/>
    <col min="9736" max="9736" width="19.28515625" style="1" customWidth="1"/>
    <col min="9737" max="9738" width="15.7109375" style="1" customWidth="1"/>
    <col min="9739" max="9739" width="16.85546875" style="1" customWidth="1"/>
    <col min="9740" max="9740" width="15.7109375" style="1" customWidth="1"/>
    <col min="9741" max="9741" width="8.85546875" style="1" customWidth="1"/>
    <col min="9742" max="9984" width="22.85546875" style="1"/>
    <col min="9985" max="9985" width="6.28515625" style="1" customWidth="1"/>
    <col min="9986" max="9986" width="14.7109375" style="1" customWidth="1"/>
    <col min="9987" max="9987" width="15.7109375" style="1" customWidth="1"/>
    <col min="9988" max="9988" width="16.85546875" style="1" customWidth="1"/>
    <col min="9989" max="9991" width="15.7109375" style="1" customWidth="1"/>
    <col min="9992" max="9992" width="19.28515625" style="1" customWidth="1"/>
    <col min="9993" max="9994" width="15.7109375" style="1" customWidth="1"/>
    <col min="9995" max="9995" width="16.85546875" style="1" customWidth="1"/>
    <col min="9996" max="9996" width="15.7109375" style="1" customWidth="1"/>
    <col min="9997" max="9997" width="8.85546875" style="1" customWidth="1"/>
    <col min="9998" max="10240" width="22.85546875" style="1"/>
    <col min="10241" max="10241" width="6.28515625" style="1" customWidth="1"/>
    <col min="10242" max="10242" width="14.7109375" style="1" customWidth="1"/>
    <col min="10243" max="10243" width="15.7109375" style="1" customWidth="1"/>
    <col min="10244" max="10244" width="16.85546875" style="1" customWidth="1"/>
    <col min="10245" max="10247" width="15.7109375" style="1" customWidth="1"/>
    <col min="10248" max="10248" width="19.28515625" style="1" customWidth="1"/>
    <col min="10249" max="10250" width="15.7109375" style="1" customWidth="1"/>
    <col min="10251" max="10251" width="16.85546875" style="1" customWidth="1"/>
    <col min="10252" max="10252" width="15.7109375" style="1" customWidth="1"/>
    <col min="10253" max="10253" width="8.85546875" style="1" customWidth="1"/>
    <col min="10254" max="10496" width="22.85546875" style="1"/>
    <col min="10497" max="10497" width="6.28515625" style="1" customWidth="1"/>
    <col min="10498" max="10498" width="14.7109375" style="1" customWidth="1"/>
    <col min="10499" max="10499" width="15.7109375" style="1" customWidth="1"/>
    <col min="10500" max="10500" width="16.85546875" style="1" customWidth="1"/>
    <col min="10501" max="10503" width="15.7109375" style="1" customWidth="1"/>
    <col min="10504" max="10504" width="19.28515625" style="1" customWidth="1"/>
    <col min="10505" max="10506" width="15.7109375" style="1" customWidth="1"/>
    <col min="10507" max="10507" width="16.85546875" style="1" customWidth="1"/>
    <col min="10508" max="10508" width="15.7109375" style="1" customWidth="1"/>
    <col min="10509" max="10509" width="8.85546875" style="1" customWidth="1"/>
    <col min="10510" max="10752" width="22.85546875" style="1"/>
    <col min="10753" max="10753" width="6.28515625" style="1" customWidth="1"/>
    <col min="10754" max="10754" width="14.7109375" style="1" customWidth="1"/>
    <col min="10755" max="10755" width="15.7109375" style="1" customWidth="1"/>
    <col min="10756" max="10756" width="16.85546875" style="1" customWidth="1"/>
    <col min="10757" max="10759" width="15.7109375" style="1" customWidth="1"/>
    <col min="10760" max="10760" width="19.28515625" style="1" customWidth="1"/>
    <col min="10761" max="10762" width="15.7109375" style="1" customWidth="1"/>
    <col min="10763" max="10763" width="16.85546875" style="1" customWidth="1"/>
    <col min="10764" max="10764" width="15.7109375" style="1" customWidth="1"/>
    <col min="10765" max="10765" width="8.85546875" style="1" customWidth="1"/>
    <col min="10766" max="11008" width="22.85546875" style="1"/>
    <col min="11009" max="11009" width="6.28515625" style="1" customWidth="1"/>
    <col min="11010" max="11010" width="14.7109375" style="1" customWidth="1"/>
    <col min="11011" max="11011" width="15.7109375" style="1" customWidth="1"/>
    <col min="11012" max="11012" width="16.85546875" style="1" customWidth="1"/>
    <col min="11013" max="11015" width="15.7109375" style="1" customWidth="1"/>
    <col min="11016" max="11016" width="19.28515625" style="1" customWidth="1"/>
    <col min="11017" max="11018" width="15.7109375" style="1" customWidth="1"/>
    <col min="11019" max="11019" width="16.85546875" style="1" customWidth="1"/>
    <col min="11020" max="11020" width="15.7109375" style="1" customWidth="1"/>
    <col min="11021" max="11021" width="8.85546875" style="1" customWidth="1"/>
    <col min="11022" max="11264" width="22.85546875" style="1"/>
    <col min="11265" max="11265" width="6.28515625" style="1" customWidth="1"/>
    <col min="11266" max="11266" width="14.7109375" style="1" customWidth="1"/>
    <col min="11267" max="11267" width="15.7109375" style="1" customWidth="1"/>
    <col min="11268" max="11268" width="16.85546875" style="1" customWidth="1"/>
    <col min="11269" max="11271" width="15.7109375" style="1" customWidth="1"/>
    <col min="11272" max="11272" width="19.28515625" style="1" customWidth="1"/>
    <col min="11273" max="11274" width="15.7109375" style="1" customWidth="1"/>
    <col min="11275" max="11275" width="16.85546875" style="1" customWidth="1"/>
    <col min="11276" max="11276" width="15.7109375" style="1" customWidth="1"/>
    <col min="11277" max="11277" width="8.85546875" style="1" customWidth="1"/>
    <col min="11278" max="11520" width="22.85546875" style="1"/>
    <col min="11521" max="11521" width="6.28515625" style="1" customWidth="1"/>
    <col min="11522" max="11522" width="14.7109375" style="1" customWidth="1"/>
    <col min="11523" max="11523" width="15.7109375" style="1" customWidth="1"/>
    <col min="11524" max="11524" width="16.85546875" style="1" customWidth="1"/>
    <col min="11525" max="11527" width="15.7109375" style="1" customWidth="1"/>
    <col min="11528" max="11528" width="19.28515625" style="1" customWidth="1"/>
    <col min="11529" max="11530" width="15.7109375" style="1" customWidth="1"/>
    <col min="11531" max="11531" width="16.85546875" style="1" customWidth="1"/>
    <col min="11532" max="11532" width="15.7109375" style="1" customWidth="1"/>
    <col min="11533" max="11533" width="8.85546875" style="1" customWidth="1"/>
    <col min="11534" max="11776" width="22.85546875" style="1"/>
    <col min="11777" max="11777" width="6.28515625" style="1" customWidth="1"/>
    <col min="11778" max="11778" width="14.7109375" style="1" customWidth="1"/>
    <col min="11779" max="11779" width="15.7109375" style="1" customWidth="1"/>
    <col min="11780" max="11780" width="16.85546875" style="1" customWidth="1"/>
    <col min="11781" max="11783" width="15.7109375" style="1" customWidth="1"/>
    <col min="11784" max="11784" width="19.28515625" style="1" customWidth="1"/>
    <col min="11785" max="11786" width="15.7109375" style="1" customWidth="1"/>
    <col min="11787" max="11787" width="16.85546875" style="1" customWidth="1"/>
    <col min="11788" max="11788" width="15.7109375" style="1" customWidth="1"/>
    <col min="11789" max="11789" width="8.85546875" style="1" customWidth="1"/>
    <col min="11790" max="12032" width="22.85546875" style="1"/>
    <col min="12033" max="12033" width="6.28515625" style="1" customWidth="1"/>
    <col min="12034" max="12034" width="14.7109375" style="1" customWidth="1"/>
    <col min="12035" max="12035" width="15.7109375" style="1" customWidth="1"/>
    <col min="12036" max="12036" width="16.85546875" style="1" customWidth="1"/>
    <col min="12037" max="12039" width="15.7109375" style="1" customWidth="1"/>
    <col min="12040" max="12040" width="19.28515625" style="1" customWidth="1"/>
    <col min="12041" max="12042" width="15.7109375" style="1" customWidth="1"/>
    <col min="12043" max="12043" width="16.85546875" style="1" customWidth="1"/>
    <col min="12044" max="12044" width="15.7109375" style="1" customWidth="1"/>
    <col min="12045" max="12045" width="8.85546875" style="1" customWidth="1"/>
    <col min="12046" max="12288" width="22.85546875" style="1"/>
    <col min="12289" max="12289" width="6.28515625" style="1" customWidth="1"/>
    <col min="12290" max="12290" width="14.7109375" style="1" customWidth="1"/>
    <col min="12291" max="12291" width="15.7109375" style="1" customWidth="1"/>
    <col min="12292" max="12292" width="16.85546875" style="1" customWidth="1"/>
    <col min="12293" max="12295" width="15.7109375" style="1" customWidth="1"/>
    <col min="12296" max="12296" width="19.28515625" style="1" customWidth="1"/>
    <col min="12297" max="12298" width="15.7109375" style="1" customWidth="1"/>
    <col min="12299" max="12299" width="16.85546875" style="1" customWidth="1"/>
    <col min="12300" max="12300" width="15.7109375" style="1" customWidth="1"/>
    <col min="12301" max="12301" width="8.85546875" style="1" customWidth="1"/>
    <col min="12302" max="12544" width="22.85546875" style="1"/>
    <col min="12545" max="12545" width="6.28515625" style="1" customWidth="1"/>
    <col min="12546" max="12546" width="14.7109375" style="1" customWidth="1"/>
    <col min="12547" max="12547" width="15.7109375" style="1" customWidth="1"/>
    <col min="12548" max="12548" width="16.85546875" style="1" customWidth="1"/>
    <col min="12549" max="12551" width="15.7109375" style="1" customWidth="1"/>
    <col min="12552" max="12552" width="19.28515625" style="1" customWidth="1"/>
    <col min="12553" max="12554" width="15.7109375" style="1" customWidth="1"/>
    <col min="12555" max="12555" width="16.85546875" style="1" customWidth="1"/>
    <col min="12556" max="12556" width="15.7109375" style="1" customWidth="1"/>
    <col min="12557" max="12557" width="8.85546875" style="1" customWidth="1"/>
    <col min="12558" max="12800" width="22.85546875" style="1"/>
    <col min="12801" max="12801" width="6.28515625" style="1" customWidth="1"/>
    <col min="12802" max="12802" width="14.7109375" style="1" customWidth="1"/>
    <col min="12803" max="12803" width="15.7109375" style="1" customWidth="1"/>
    <col min="12804" max="12804" width="16.85546875" style="1" customWidth="1"/>
    <col min="12805" max="12807" width="15.7109375" style="1" customWidth="1"/>
    <col min="12808" max="12808" width="19.28515625" style="1" customWidth="1"/>
    <col min="12809" max="12810" width="15.7109375" style="1" customWidth="1"/>
    <col min="12811" max="12811" width="16.85546875" style="1" customWidth="1"/>
    <col min="12812" max="12812" width="15.7109375" style="1" customWidth="1"/>
    <col min="12813" max="12813" width="8.85546875" style="1" customWidth="1"/>
    <col min="12814" max="13056" width="22.85546875" style="1"/>
    <col min="13057" max="13057" width="6.28515625" style="1" customWidth="1"/>
    <col min="13058" max="13058" width="14.7109375" style="1" customWidth="1"/>
    <col min="13059" max="13059" width="15.7109375" style="1" customWidth="1"/>
    <col min="13060" max="13060" width="16.85546875" style="1" customWidth="1"/>
    <col min="13061" max="13063" width="15.7109375" style="1" customWidth="1"/>
    <col min="13064" max="13064" width="19.28515625" style="1" customWidth="1"/>
    <col min="13065" max="13066" width="15.7109375" style="1" customWidth="1"/>
    <col min="13067" max="13067" width="16.85546875" style="1" customWidth="1"/>
    <col min="13068" max="13068" width="15.7109375" style="1" customWidth="1"/>
    <col min="13069" max="13069" width="8.85546875" style="1" customWidth="1"/>
    <col min="13070" max="13312" width="22.85546875" style="1"/>
    <col min="13313" max="13313" width="6.28515625" style="1" customWidth="1"/>
    <col min="13314" max="13314" width="14.7109375" style="1" customWidth="1"/>
    <col min="13315" max="13315" width="15.7109375" style="1" customWidth="1"/>
    <col min="13316" max="13316" width="16.85546875" style="1" customWidth="1"/>
    <col min="13317" max="13319" width="15.7109375" style="1" customWidth="1"/>
    <col min="13320" max="13320" width="19.28515625" style="1" customWidth="1"/>
    <col min="13321" max="13322" width="15.7109375" style="1" customWidth="1"/>
    <col min="13323" max="13323" width="16.85546875" style="1" customWidth="1"/>
    <col min="13324" max="13324" width="15.7109375" style="1" customWidth="1"/>
    <col min="13325" max="13325" width="8.85546875" style="1" customWidth="1"/>
    <col min="13326" max="13568" width="22.85546875" style="1"/>
    <col min="13569" max="13569" width="6.28515625" style="1" customWidth="1"/>
    <col min="13570" max="13570" width="14.7109375" style="1" customWidth="1"/>
    <col min="13571" max="13571" width="15.7109375" style="1" customWidth="1"/>
    <col min="13572" max="13572" width="16.85546875" style="1" customWidth="1"/>
    <col min="13573" max="13575" width="15.7109375" style="1" customWidth="1"/>
    <col min="13576" max="13576" width="19.28515625" style="1" customWidth="1"/>
    <col min="13577" max="13578" width="15.7109375" style="1" customWidth="1"/>
    <col min="13579" max="13579" width="16.85546875" style="1" customWidth="1"/>
    <col min="13580" max="13580" width="15.7109375" style="1" customWidth="1"/>
    <col min="13581" max="13581" width="8.85546875" style="1" customWidth="1"/>
    <col min="13582" max="13824" width="22.85546875" style="1"/>
    <col min="13825" max="13825" width="6.28515625" style="1" customWidth="1"/>
    <col min="13826" max="13826" width="14.7109375" style="1" customWidth="1"/>
    <col min="13827" max="13827" width="15.7109375" style="1" customWidth="1"/>
    <col min="13828" max="13828" width="16.85546875" style="1" customWidth="1"/>
    <col min="13829" max="13831" width="15.7109375" style="1" customWidth="1"/>
    <col min="13832" max="13832" width="19.28515625" style="1" customWidth="1"/>
    <col min="13833" max="13834" width="15.7109375" style="1" customWidth="1"/>
    <col min="13835" max="13835" width="16.85546875" style="1" customWidth="1"/>
    <col min="13836" max="13836" width="15.7109375" style="1" customWidth="1"/>
    <col min="13837" max="13837" width="8.85546875" style="1" customWidth="1"/>
    <col min="13838" max="14080" width="22.85546875" style="1"/>
    <col min="14081" max="14081" width="6.28515625" style="1" customWidth="1"/>
    <col min="14082" max="14082" width="14.7109375" style="1" customWidth="1"/>
    <col min="14083" max="14083" width="15.7109375" style="1" customWidth="1"/>
    <col min="14084" max="14084" width="16.85546875" style="1" customWidth="1"/>
    <col min="14085" max="14087" width="15.7109375" style="1" customWidth="1"/>
    <col min="14088" max="14088" width="19.28515625" style="1" customWidth="1"/>
    <col min="14089" max="14090" width="15.7109375" style="1" customWidth="1"/>
    <col min="14091" max="14091" width="16.85546875" style="1" customWidth="1"/>
    <col min="14092" max="14092" width="15.7109375" style="1" customWidth="1"/>
    <col min="14093" max="14093" width="8.85546875" style="1" customWidth="1"/>
    <col min="14094" max="14336" width="22.85546875" style="1"/>
    <col min="14337" max="14337" width="6.28515625" style="1" customWidth="1"/>
    <col min="14338" max="14338" width="14.7109375" style="1" customWidth="1"/>
    <col min="14339" max="14339" width="15.7109375" style="1" customWidth="1"/>
    <col min="14340" max="14340" width="16.85546875" style="1" customWidth="1"/>
    <col min="14341" max="14343" width="15.7109375" style="1" customWidth="1"/>
    <col min="14344" max="14344" width="19.28515625" style="1" customWidth="1"/>
    <col min="14345" max="14346" width="15.7109375" style="1" customWidth="1"/>
    <col min="14347" max="14347" width="16.85546875" style="1" customWidth="1"/>
    <col min="14348" max="14348" width="15.7109375" style="1" customWidth="1"/>
    <col min="14349" max="14349" width="8.85546875" style="1" customWidth="1"/>
    <col min="14350" max="14592" width="22.85546875" style="1"/>
    <col min="14593" max="14593" width="6.28515625" style="1" customWidth="1"/>
    <col min="14594" max="14594" width="14.7109375" style="1" customWidth="1"/>
    <col min="14595" max="14595" width="15.7109375" style="1" customWidth="1"/>
    <col min="14596" max="14596" width="16.85546875" style="1" customWidth="1"/>
    <col min="14597" max="14599" width="15.7109375" style="1" customWidth="1"/>
    <col min="14600" max="14600" width="19.28515625" style="1" customWidth="1"/>
    <col min="14601" max="14602" width="15.7109375" style="1" customWidth="1"/>
    <col min="14603" max="14603" width="16.85546875" style="1" customWidth="1"/>
    <col min="14604" max="14604" width="15.7109375" style="1" customWidth="1"/>
    <col min="14605" max="14605" width="8.85546875" style="1" customWidth="1"/>
    <col min="14606" max="14848" width="22.85546875" style="1"/>
    <col min="14849" max="14849" width="6.28515625" style="1" customWidth="1"/>
    <col min="14850" max="14850" width="14.7109375" style="1" customWidth="1"/>
    <col min="14851" max="14851" width="15.7109375" style="1" customWidth="1"/>
    <col min="14852" max="14852" width="16.85546875" style="1" customWidth="1"/>
    <col min="14853" max="14855" width="15.7109375" style="1" customWidth="1"/>
    <col min="14856" max="14856" width="19.28515625" style="1" customWidth="1"/>
    <col min="14857" max="14858" width="15.7109375" style="1" customWidth="1"/>
    <col min="14859" max="14859" width="16.85546875" style="1" customWidth="1"/>
    <col min="14860" max="14860" width="15.7109375" style="1" customWidth="1"/>
    <col min="14861" max="14861" width="8.85546875" style="1" customWidth="1"/>
    <col min="14862" max="15104" width="22.85546875" style="1"/>
    <col min="15105" max="15105" width="6.28515625" style="1" customWidth="1"/>
    <col min="15106" max="15106" width="14.7109375" style="1" customWidth="1"/>
    <col min="15107" max="15107" width="15.7109375" style="1" customWidth="1"/>
    <col min="15108" max="15108" width="16.85546875" style="1" customWidth="1"/>
    <col min="15109" max="15111" width="15.7109375" style="1" customWidth="1"/>
    <col min="15112" max="15112" width="19.28515625" style="1" customWidth="1"/>
    <col min="15113" max="15114" width="15.7109375" style="1" customWidth="1"/>
    <col min="15115" max="15115" width="16.85546875" style="1" customWidth="1"/>
    <col min="15116" max="15116" width="15.7109375" style="1" customWidth="1"/>
    <col min="15117" max="15117" width="8.85546875" style="1" customWidth="1"/>
    <col min="15118" max="15360" width="22.85546875" style="1"/>
    <col min="15361" max="15361" width="6.28515625" style="1" customWidth="1"/>
    <col min="15362" max="15362" width="14.7109375" style="1" customWidth="1"/>
    <col min="15363" max="15363" width="15.7109375" style="1" customWidth="1"/>
    <col min="15364" max="15364" width="16.85546875" style="1" customWidth="1"/>
    <col min="15365" max="15367" width="15.7109375" style="1" customWidth="1"/>
    <col min="15368" max="15368" width="19.28515625" style="1" customWidth="1"/>
    <col min="15369" max="15370" width="15.7109375" style="1" customWidth="1"/>
    <col min="15371" max="15371" width="16.85546875" style="1" customWidth="1"/>
    <col min="15372" max="15372" width="15.7109375" style="1" customWidth="1"/>
    <col min="15373" max="15373" width="8.85546875" style="1" customWidth="1"/>
    <col min="15374" max="15616" width="22.85546875" style="1"/>
    <col min="15617" max="15617" width="6.28515625" style="1" customWidth="1"/>
    <col min="15618" max="15618" width="14.7109375" style="1" customWidth="1"/>
    <col min="15619" max="15619" width="15.7109375" style="1" customWidth="1"/>
    <col min="15620" max="15620" width="16.85546875" style="1" customWidth="1"/>
    <col min="15621" max="15623" width="15.7109375" style="1" customWidth="1"/>
    <col min="15624" max="15624" width="19.28515625" style="1" customWidth="1"/>
    <col min="15625" max="15626" width="15.7109375" style="1" customWidth="1"/>
    <col min="15627" max="15627" width="16.85546875" style="1" customWidth="1"/>
    <col min="15628" max="15628" width="15.7109375" style="1" customWidth="1"/>
    <col min="15629" max="15629" width="8.85546875" style="1" customWidth="1"/>
    <col min="15630" max="15872" width="22.85546875" style="1"/>
    <col min="15873" max="15873" width="6.28515625" style="1" customWidth="1"/>
    <col min="15874" max="15874" width="14.7109375" style="1" customWidth="1"/>
    <col min="15875" max="15875" width="15.7109375" style="1" customWidth="1"/>
    <col min="15876" max="15876" width="16.85546875" style="1" customWidth="1"/>
    <col min="15877" max="15879" width="15.7109375" style="1" customWidth="1"/>
    <col min="15880" max="15880" width="19.28515625" style="1" customWidth="1"/>
    <col min="15881" max="15882" width="15.7109375" style="1" customWidth="1"/>
    <col min="15883" max="15883" width="16.85546875" style="1" customWidth="1"/>
    <col min="15884" max="15884" width="15.7109375" style="1" customWidth="1"/>
    <col min="15885" max="15885" width="8.85546875" style="1" customWidth="1"/>
    <col min="15886" max="16128" width="22.85546875" style="1"/>
    <col min="16129" max="16129" width="6.28515625" style="1" customWidth="1"/>
    <col min="16130" max="16130" width="14.7109375" style="1" customWidth="1"/>
    <col min="16131" max="16131" width="15.7109375" style="1" customWidth="1"/>
    <col min="16132" max="16132" width="16.85546875" style="1" customWidth="1"/>
    <col min="16133" max="16135" width="15.7109375" style="1" customWidth="1"/>
    <col min="16136" max="16136" width="19.28515625" style="1" customWidth="1"/>
    <col min="16137" max="16138" width="15.7109375" style="1" customWidth="1"/>
    <col min="16139" max="16139" width="16.85546875" style="1" customWidth="1"/>
    <col min="16140" max="16140" width="15.7109375" style="1" customWidth="1"/>
    <col min="16141" max="16141" width="8.85546875" style="1" customWidth="1"/>
    <col min="16142" max="16384" width="22.85546875" style="1"/>
  </cols>
  <sheetData>
    <row r="1" spans="1:18" s="379" customFormat="1" ht="15.75" x14ac:dyDescent="0.2">
      <c r="A1" s="378" t="s">
        <v>0</v>
      </c>
      <c r="B1" s="378"/>
      <c r="C1" s="378"/>
      <c r="D1" s="378"/>
      <c r="E1" s="378"/>
      <c r="F1" s="378"/>
      <c r="G1" s="378"/>
      <c r="H1" s="378"/>
      <c r="I1" s="378"/>
      <c r="J1" s="378"/>
      <c r="K1" s="378"/>
      <c r="L1" s="378"/>
    </row>
    <row r="2" spans="1:18" s="379" customFormat="1" ht="15.75" x14ac:dyDescent="0.2">
      <c r="A2" s="380" t="s">
        <v>371</v>
      </c>
      <c r="B2" s="380"/>
      <c r="C2" s="380"/>
      <c r="D2" s="380"/>
      <c r="E2" s="380"/>
      <c r="F2" s="380"/>
      <c r="G2" s="380"/>
      <c r="H2" s="380"/>
      <c r="I2" s="380"/>
      <c r="J2" s="380"/>
      <c r="K2" s="380"/>
      <c r="L2" s="380"/>
    </row>
    <row r="3" spans="1:18" s="379" customFormat="1" ht="15.75" x14ac:dyDescent="0.2">
      <c r="A3" s="321" t="s">
        <v>370</v>
      </c>
      <c r="B3" s="321"/>
      <c r="C3" s="321"/>
      <c r="D3" s="321"/>
      <c r="E3" s="321"/>
      <c r="F3" s="321"/>
      <c r="G3" s="321"/>
      <c r="H3" s="321"/>
      <c r="I3" s="321"/>
      <c r="J3" s="321"/>
      <c r="K3" s="321"/>
      <c r="L3" s="321"/>
      <c r="M3" s="321"/>
      <c r="N3" s="321"/>
      <c r="O3" s="321"/>
      <c r="P3" s="321"/>
      <c r="Q3" s="321"/>
      <c r="R3" s="321"/>
    </row>
    <row r="4" spans="1:18" ht="12.75" x14ac:dyDescent="0.2">
      <c r="B4" s="3"/>
      <c r="C4" s="4"/>
      <c r="D4" s="5"/>
      <c r="E4" s="5"/>
      <c r="F4" s="5"/>
      <c r="G4" s="6"/>
      <c r="H4" s="6"/>
      <c r="I4" s="6"/>
      <c r="J4" s="6"/>
      <c r="K4" s="7"/>
      <c r="L4" s="6"/>
    </row>
    <row r="5" spans="1:18" s="4" customFormat="1" ht="75" x14ac:dyDescent="0.25">
      <c r="A5" s="141" t="s">
        <v>1</v>
      </c>
      <c r="B5" s="217" t="s">
        <v>2</v>
      </c>
      <c r="C5" s="142" t="s">
        <v>3</v>
      </c>
      <c r="D5" s="142" t="s">
        <v>4</v>
      </c>
      <c r="E5" s="142" t="s">
        <v>5</v>
      </c>
      <c r="F5" s="142" t="s">
        <v>6</v>
      </c>
      <c r="G5" s="142" t="s">
        <v>7</v>
      </c>
      <c r="H5" s="142" t="s">
        <v>8</v>
      </c>
      <c r="I5" s="142" t="s">
        <v>9</v>
      </c>
      <c r="J5" s="142" t="s">
        <v>10</v>
      </c>
      <c r="K5" s="142" t="s">
        <v>358</v>
      </c>
      <c r="L5" s="142" t="s">
        <v>359</v>
      </c>
    </row>
    <row r="6" spans="1:18" ht="12.75" x14ac:dyDescent="0.2">
      <c r="A6" s="32" t="s">
        <v>11</v>
      </c>
      <c r="B6" s="33" t="s">
        <v>12</v>
      </c>
      <c r="C6" s="38">
        <v>158128</v>
      </c>
      <c r="D6" s="38">
        <v>159467</v>
      </c>
      <c r="E6" s="35">
        <v>14.94</v>
      </c>
      <c r="F6" s="36">
        <f t="shared" ref="F6:F43" si="0">C6/E6</f>
        <v>10584.203480589023</v>
      </c>
      <c r="G6" s="37">
        <v>2.2999999999999998</v>
      </c>
      <c r="H6" s="38">
        <v>15395.5</v>
      </c>
      <c r="I6" s="38">
        <v>10</v>
      </c>
      <c r="J6" s="38">
        <v>118</v>
      </c>
      <c r="K6" s="39">
        <v>1.1100000000000001</v>
      </c>
      <c r="L6" s="40">
        <v>45471</v>
      </c>
      <c r="M6" s="9"/>
    </row>
    <row r="7" spans="1:18" ht="12.75" x14ac:dyDescent="0.2">
      <c r="A7" s="41" t="s">
        <v>13</v>
      </c>
      <c r="B7" s="42" t="s">
        <v>14</v>
      </c>
      <c r="C7" s="47">
        <v>16803</v>
      </c>
      <c r="D7" s="47">
        <v>17219</v>
      </c>
      <c r="E7" s="44">
        <v>12.87</v>
      </c>
      <c r="F7" s="45">
        <f t="shared" si="0"/>
        <v>1305.5944055944058</v>
      </c>
      <c r="G7" s="46">
        <v>3.8</v>
      </c>
      <c r="H7" s="47">
        <v>2093.1</v>
      </c>
      <c r="I7" s="47">
        <v>104</v>
      </c>
      <c r="J7" s="47">
        <v>6</v>
      </c>
      <c r="K7" s="48">
        <v>1.1200000000000001</v>
      </c>
      <c r="L7" s="47">
        <v>1315</v>
      </c>
      <c r="M7" s="9"/>
    </row>
    <row r="8" spans="1:18" ht="12.75" x14ac:dyDescent="0.2">
      <c r="A8" s="49" t="s">
        <v>15</v>
      </c>
      <c r="B8" s="50" t="s">
        <v>16</v>
      </c>
      <c r="C8" s="55">
        <v>6647</v>
      </c>
      <c r="D8" s="55">
        <v>6641</v>
      </c>
      <c r="E8" s="52">
        <v>6.44</v>
      </c>
      <c r="F8" s="53">
        <f t="shared" si="0"/>
        <v>1032.1428571428571</v>
      </c>
      <c r="G8" s="54">
        <v>2.9</v>
      </c>
      <c r="H8" s="55">
        <v>816.86</v>
      </c>
      <c r="I8" s="55">
        <v>132</v>
      </c>
      <c r="J8" s="55">
        <v>9</v>
      </c>
      <c r="K8" s="56">
        <v>1.27</v>
      </c>
      <c r="L8" s="55">
        <v>341</v>
      </c>
      <c r="M8" s="9"/>
    </row>
    <row r="9" spans="1:18" ht="12.75" x14ac:dyDescent="0.2">
      <c r="A9" s="41" t="s">
        <v>17</v>
      </c>
      <c r="B9" s="42" t="s">
        <v>18</v>
      </c>
      <c r="C9" s="47">
        <v>51278</v>
      </c>
      <c r="D9" s="47">
        <v>51050</v>
      </c>
      <c r="E9" s="44">
        <v>10.25</v>
      </c>
      <c r="F9" s="45">
        <f t="shared" si="0"/>
        <v>5002.7317073170734</v>
      </c>
      <c r="G9" s="46">
        <v>2.6</v>
      </c>
      <c r="H9" s="47">
        <v>4151.2</v>
      </c>
      <c r="I9" s="47">
        <v>37</v>
      </c>
      <c r="J9" s="47">
        <v>38</v>
      </c>
      <c r="K9" s="48">
        <v>0.96</v>
      </c>
      <c r="L9" s="47">
        <v>9313</v>
      </c>
      <c r="M9" s="9"/>
    </row>
    <row r="10" spans="1:18" ht="12.75" x14ac:dyDescent="0.2">
      <c r="A10" s="49" t="s">
        <v>19</v>
      </c>
      <c r="B10" s="50" t="s">
        <v>20</v>
      </c>
      <c r="C10" s="55">
        <v>251959</v>
      </c>
      <c r="D10" s="55">
        <v>249422</v>
      </c>
      <c r="E10" s="52">
        <v>338.46</v>
      </c>
      <c r="F10" s="53">
        <f t="shared" si="0"/>
        <v>744.42770194409979</v>
      </c>
      <c r="G10" s="54">
        <v>2.9</v>
      </c>
      <c r="H10" s="55">
        <v>39302.239999999998</v>
      </c>
      <c r="I10" s="55">
        <v>71</v>
      </c>
      <c r="J10" s="55">
        <v>64</v>
      </c>
      <c r="K10" s="56">
        <v>1.05</v>
      </c>
      <c r="L10" s="55">
        <v>30184</v>
      </c>
      <c r="M10" s="9"/>
    </row>
    <row r="11" spans="1:18" ht="12.75" x14ac:dyDescent="0.2">
      <c r="A11" s="41" t="s">
        <v>21</v>
      </c>
      <c r="B11" s="42" t="s">
        <v>22</v>
      </c>
      <c r="C11" s="47">
        <v>18040</v>
      </c>
      <c r="D11" s="47">
        <v>18170</v>
      </c>
      <c r="E11" s="44">
        <v>7.52</v>
      </c>
      <c r="F11" s="45">
        <f t="shared" si="0"/>
        <v>2398.9361702127662</v>
      </c>
      <c r="G11" s="46">
        <v>3</v>
      </c>
      <c r="H11" s="47">
        <v>2729.07</v>
      </c>
      <c r="I11" s="101">
        <v>60</v>
      </c>
      <c r="J11" s="101">
        <v>33</v>
      </c>
      <c r="K11" s="48">
        <v>1.2</v>
      </c>
      <c r="L11" s="47">
        <v>1941</v>
      </c>
      <c r="M11" s="9"/>
    </row>
    <row r="12" spans="1:18" ht="12.75" x14ac:dyDescent="0.2">
      <c r="A12" s="49" t="s">
        <v>23</v>
      </c>
      <c r="B12" s="50" t="s">
        <v>24</v>
      </c>
      <c r="C12" s="55">
        <v>5650</v>
      </c>
      <c r="D12" s="55">
        <v>5737</v>
      </c>
      <c r="E12" s="52">
        <v>5.47</v>
      </c>
      <c r="F12" s="53">
        <f t="shared" si="0"/>
        <v>1032.9067641681902</v>
      </c>
      <c r="G12" s="54">
        <v>3.6</v>
      </c>
      <c r="H12" s="55">
        <v>0</v>
      </c>
      <c r="I12" s="102">
        <v>93</v>
      </c>
      <c r="J12" s="102">
        <v>5</v>
      </c>
      <c r="K12" s="56">
        <v>0.85</v>
      </c>
      <c r="L12" s="55">
        <v>300</v>
      </c>
      <c r="M12" s="9"/>
    </row>
    <row r="13" spans="1:18" ht="12.75" x14ac:dyDescent="0.2">
      <c r="A13" s="41" t="s">
        <v>25</v>
      </c>
      <c r="B13" s="42" t="s">
        <v>26</v>
      </c>
      <c r="C13" s="47">
        <v>42348</v>
      </c>
      <c r="D13" s="47">
        <v>42590</v>
      </c>
      <c r="E13" s="44">
        <v>42.8</v>
      </c>
      <c r="F13" s="45">
        <f t="shared" si="0"/>
        <v>989.4392523364487</v>
      </c>
      <c r="G13" s="46">
        <v>4.4000000000000004</v>
      </c>
      <c r="H13" s="47">
        <v>5311.09</v>
      </c>
      <c r="I13" s="101">
        <v>129</v>
      </c>
      <c r="J13" s="101">
        <v>7</v>
      </c>
      <c r="K13" s="48">
        <v>0.84</v>
      </c>
      <c r="L13" s="47">
        <v>2421</v>
      </c>
      <c r="M13" s="9"/>
    </row>
    <row r="14" spans="1:18" ht="12.75" x14ac:dyDescent="0.2">
      <c r="A14" s="49" t="s">
        <v>27</v>
      </c>
      <c r="B14" s="50" t="s">
        <v>28</v>
      </c>
      <c r="C14" s="55">
        <v>5657</v>
      </c>
      <c r="D14" s="55">
        <v>5766</v>
      </c>
      <c r="E14" s="52">
        <v>6.9</v>
      </c>
      <c r="F14" s="53">
        <f t="shared" si="0"/>
        <v>819.85507246376812</v>
      </c>
      <c r="G14" s="54">
        <v>4.7</v>
      </c>
      <c r="H14" s="55">
        <v>804.22</v>
      </c>
      <c r="I14" s="102">
        <v>124</v>
      </c>
      <c r="J14" s="102">
        <v>1</v>
      </c>
      <c r="K14" s="56">
        <v>0.92</v>
      </c>
      <c r="L14" s="55">
        <v>374</v>
      </c>
      <c r="M14" s="9"/>
    </row>
    <row r="15" spans="1:18" ht="12.75" x14ac:dyDescent="0.2">
      <c r="A15" s="41" t="s">
        <v>29</v>
      </c>
      <c r="B15" s="42" t="s">
        <v>30</v>
      </c>
      <c r="C15" s="47">
        <v>24003</v>
      </c>
      <c r="D15" s="47">
        <v>24146</v>
      </c>
      <c r="E15" s="44">
        <v>6.24</v>
      </c>
      <c r="F15" s="45">
        <f t="shared" si="0"/>
        <v>3846.6346153846152</v>
      </c>
      <c r="G15" s="46">
        <v>2.5</v>
      </c>
      <c r="H15" s="47">
        <v>2830.02</v>
      </c>
      <c r="I15" s="101">
        <v>5</v>
      </c>
      <c r="J15" s="101">
        <v>125</v>
      </c>
      <c r="K15" s="48">
        <v>1.01</v>
      </c>
      <c r="L15" s="47">
        <v>7211</v>
      </c>
      <c r="M15" s="9"/>
    </row>
    <row r="16" spans="1:18" ht="12.75" x14ac:dyDescent="0.2">
      <c r="A16" s="49" t="s">
        <v>31</v>
      </c>
      <c r="B16" s="50" t="s">
        <v>32</v>
      </c>
      <c r="C16" s="55">
        <v>14566</v>
      </c>
      <c r="D16" s="55">
        <v>14658</v>
      </c>
      <c r="E16" s="52">
        <v>2.0499999999999998</v>
      </c>
      <c r="F16" s="53">
        <f t="shared" si="0"/>
        <v>7105.3658536585372</v>
      </c>
      <c r="G16" s="54">
        <v>2.2999999999999998</v>
      </c>
      <c r="H16" s="55">
        <v>2466.2199999999998</v>
      </c>
      <c r="I16" s="102">
        <v>2</v>
      </c>
      <c r="J16" s="102">
        <v>133</v>
      </c>
      <c r="K16" s="56">
        <v>1.23</v>
      </c>
      <c r="L16" s="55">
        <v>5103</v>
      </c>
      <c r="M16" s="9"/>
    </row>
    <row r="17" spans="1:13" ht="12.75" x14ac:dyDescent="0.2">
      <c r="A17" s="41" t="s">
        <v>33</v>
      </c>
      <c r="B17" s="42" t="s">
        <v>34</v>
      </c>
      <c r="C17" s="47">
        <v>7987</v>
      </c>
      <c r="D17" s="47">
        <v>8180</v>
      </c>
      <c r="E17" s="44">
        <v>8.2799999999999994</v>
      </c>
      <c r="F17" s="45">
        <f t="shared" si="0"/>
        <v>964.61352657004841</v>
      </c>
      <c r="G17" s="46">
        <v>3.7</v>
      </c>
      <c r="H17" s="47">
        <v>955.23</v>
      </c>
      <c r="I17" s="101">
        <v>120</v>
      </c>
      <c r="J17" s="101">
        <v>2</v>
      </c>
      <c r="K17" s="48">
        <v>1.03</v>
      </c>
      <c r="L17" s="47">
        <v>612</v>
      </c>
      <c r="M17" s="9"/>
    </row>
    <row r="18" spans="1:13" ht="12.75" x14ac:dyDescent="0.2">
      <c r="A18" s="49" t="s">
        <v>35</v>
      </c>
      <c r="B18" s="50" t="s">
        <v>36</v>
      </c>
      <c r="C18" s="55">
        <v>27667</v>
      </c>
      <c r="D18" s="55">
        <v>27982</v>
      </c>
      <c r="E18" s="52">
        <v>10.45</v>
      </c>
      <c r="F18" s="53">
        <f t="shared" si="0"/>
        <v>2647.5598086124405</v>
      </c>
      <c r="G18" s="54">
        <v>3.5</v>
      </c>
      <c r="H18" s="55">
        <v>3577.68</v>
      </c>
      <c r="I18" s="102">
        <v>23</v>
      </c>
      <c r="J18" s="102">
        <v>76</v>
      </c>
      <c r="K18" s="56">
        <v>0.83</v>
      </c>
      <c r="L18" s="55">
        <v>4567</v>
      </c>
      <c r="M18" s="9"/>
    </row>
    <row r="19" spans="1:13" ht="12.75" x14ac:dyDescent="0.2">
      <c r="A19" s="41" t="s">
        <v>37</v>
      </c>
      <c r="B19" s="42" t="s">
        <v>38</v>
      </c>
      <c r="C19" s="47">
        <v>6778</v>
      </c>
      <c r="D19" s="47">
        <v>6720</v>
      </c>
      <c r="E19" s="44">
        <v>8.24</v>
      </c>
      <c r="F19" s="45">
        <f t="shared" si="0"/>
        <v>822.57281553398059</v>
      </c>
      <c r="G19" s="46">
        <v>5.3</v>
      </c>
      <c r="H19" s="47">
        <v>1318.31</v>
      </c>
      <c r="I19" s="101">
        <v>97</v>
      </c>
      <c r="J19" s="101">
        <v>8</v>
      </c>
      <c r="K19" s="48">
        <v>1</v>
      </c>
      <c r="L19" s="47">
        <v>476</v>
      </c>
      <c r="M19" s="9"/>
    </row>
    <row r="20" spans="1:13" ht="12.75" x14ac:dyDescent="0.2">
      <c r="A20" s="49" t="s">
        <v>39</v>
      </c>
      <c r="B20" s="50" t="s">
        <v>40</v>
      </c>
      <c r="C20" s="55">
        <v>136387</v>
      </c>
      <c r="D20" s="55">
        <v>137148</v>
      </c>
      <c r="E20" s="52">
        <v>51.46</v>
      </c>
      <c r="F20" s="53">
        <f t="shared" si="0"/>
        <v>2650.3497862417412</v>
      </c>
      <c r="G20" s="54">
        <v>3.7</v>
      </c>
      <c r="H20" s="55">
        <v>18821.25</v>
      </c>
      <c r="I20" s="102">
        <v>113</v>
      </c>
      <c r="J20" s="102">
        <v>13</v>
      </c>
      <c r="K20" s="56">
        <v>1.24</v>
      </c>
      <c r="L20" s="55">
        <v>12316</v>
      </c>
      <c r="M20" s="9"/>
    </row>
    <row r="21" spans="1:13" ht="12.75" x14ac:dyDescent="0.2">
      <c r="A21" s="41" t="s">
        <v>41</v>
      </c>
      <c r="B21" s="42" t="s">
        <v>42</v>
      </c>
      <c r="C21" s="47">
        <v>55700</v>
      </c>
      <c r="D21" s="47">
        <v>54810</v>
      </c>
      <c r="E21" s="44">
        <v>17.34</v>
      </c>
      <c r="F21" s="45">
        <f t="shared" si="0"/>
        <v>3212.2260668973472</v>
      </c>
      <c r="G21" s="46">
        <v>4</v>
      </c>
      <c r="H21" s="47">
        <v>6328.74</v>
      </c>
      <c r="I21" s="47">
        <v>121</v>
      </c>
      <c r="J21" s="47">
        <v>16</v>
      </c>
      <c r="K21" s="48">
        <v>0.93</v>
      </c>
      <c r="L21" s="47">
        <v>4904</v>
      </c>
      <c r="M21" s="9"/>
    </row>
    <row r="22" spans="1:13" ht="12.75" x14ac:dyDescent="0.2">
      <c r="A22" s="49" t="s">
        <v>43</v>
      </c>
      <c r="B22" s="50" t="s">
        <v>44</v>
      </c>
      <c r="C22" s="55">
        <v>22657</v>
      </c>
      <c r="D22" s="55">
        <v>23033</v>
      </c>
      <c r="E22" s="52">
        <v>10.35</v>
      </c>
      <c r="F22" s="53">
        <f t="shared" si="0"/>
        <v>2189.0821256038648</v>
      </c>
      <c r="G22" s="54">
        <v>4.2</v>
      </c>
      <c r="H22" s="55">
        <v>3650.66</v>
      </c>
      <c r="I22" s="55">
        <v>127</v>
      </c>
      <c r="J22" s="55">
        <v>11</v>
      </c>
      <c r="K22" s="56">
        <v>1.1299999999999999</v>
      </c>
      <c r="L22" s="55">
        <v>1465</v>
      </c>
      <c r="M22" s="9"/>
    </row>
    <row r="23" spans="1:13" ht="12.75" x14ac:dyDescent="0.2">
      <c r="A23" s="41" t="s">
        <v>45</v>
      </c>
      <c r="B23" s="42" t="s">
        <v>46</v>
      </c>
      <c r="C23" s="47">
        <v>7264</v>
      </c>
      <c r="D23" s="47">
        <v>7479</v>
      </c>
      <c r="E23" s="44">
        <v>2.5</v>
      </c>
      <c r="F23" s="45">
        <f t="shared" si="0"/>
        <v>2905.6</v>
      </c>
      <c r="G23" s="46">
        <v>5.2</v>
      </c>
      <c r="H23" s="47">
        <v>648.25</v>
      </c>
      <c r="I23" s="47">
        <v>117</v>
      </c>
      <c r="J23" s="47">
        <v>20</v>
      </c>
      <c r="K23" s="48">
        <v>1.06</v>
      </c>
      <c r="L23" s="47">
        <v>583</v>
      </c>
      <c r="M23" s="9"/>
    </row>
    <row r="24" spans="1:13" ht="12.75" x14ac:dyDescent="0.2">
      <c r="A24" s="49" t="s">
        <v>47</v>
      </c>
      <c r="B24" s="50" t="s">
        <v>48</v>
      </c>
      <c r="C24" s="55">
        <v>80127</v>
      </c>
      <c r="D24" s="55">
        <v>80395</v>
      </c>
      <c r="E24" s="52">
        <v>48.98</v>
      </c>
      <c r="F24" s="53">
        <f t="shared" si="0"/>
        <v>1635.9126173948553</v>
      </c>
      <c r="G24" s="54">
        <v>4.5999999999999996</v>
      </c>
      <c r="H24" s="55">
        <v>7374.1</v>
      </c>
      <c r="I24" s="55">
        <v>109</v>
      </c>
      <c r="J24" s="55">
        <v>14</v>
      </c>
      <c r="K24" s="56">
        <v>1.1100000000000001</v>
      </c>
      <c r="L24" s="55">
        <v>6181</v>
      </c>
      <c r="M24" s="9"/>
    </row>
    <row r="25" spans="1:13" ht="12.75" x14ac:dyDescent="0.2">
      <c r="A25" s="41" t="s">
        <v>49</v>
      </c>
      <c r="B25" s="42" t="s">
        <v>50</v>
      </c>
      <c r="C25" s="47">
        <v>42626</v>
      </c>
      <c r="D25" s="47">
        <v>42772</v>
      </c>
      <c r="E25" s="44">
        <v>9.84</v>
      </c>
      <c r="F25" s="45">
        <f t="shared" si="0"/>
        <v>4331.9105691056911</v>
      </c>
      <c r="G25" s="46">
        <v>2.6</v>
      </c>
      <c r="H25" s="47">
        <v>7335.7</v>
      </c>
      <c r="I25" s="47">
        <v>53</v>
      </c>
      <c r="J25" s="47">
        <v>72</v>
      </c>
      <c r="K25" s="48">
        <v>1.429</v>
      </c>
      <c r="L25" s="47">
        <v>5681</v>
      </c>
      <c r="M25" s="9"/>
    </row>
    <row r="26" spans="1:13" ht="12.75" x14ac:dyDescent="0.2">
      <c r="A26" s="49" t="s">
        <v>51</v>
      </c>
      <c r="B26" s="50" t="s">
        <v>52</v>
      </c>
      <c r="C26" s="55">
        <v>17277</v>
      </c>
      <c r="D26" s="55">
        <v>17219</v>
      </c>
      <c r="E26" s="52">
        <v>3.03</v>
      </c>
      <c r="F26" s="53">
        <f t="shared" si="0"/>
        <v>5701.9801980198026</v>
      </c>
      <c r="G26" s="54">
        <v>2.7</v>
      </c>
      <c r="H26" s="55">
        <v>3224.5</v>
      </c>
      <c r="I26" s="55">
        <v>83</v>
      </c>
      <c r="J26" s="55">
        <v>55</v>
      </c>
      <c r="K26" s="56">
        <v>1.45</v>
      </c>
      <c r="L26" s="55">
        <v>2163</v>
      </c>
      <c r="M26" s="9"/>
    </row>
    <row r="27" spans="1:13" ht="12.75" x14ac:dyDescent="0.2">
      <c r="A27" s="41" t="s">
        <v>53</v>
      </c>
      <c r="B27" s="42" t="s">
        <v>54</v>
      </c>
      <c r="C27" s="47">
        <v>13234</v>
      </c>
      <c r="D27" s="47">
        <v>13485</v>
      </c>
      <c r="E27" s="44">
        <v>10.96</v>
      </c>
      <c r="F27" s="45">
        <f t="shared" si="0"/>
        <v>1207.4817518248174</v>
      </c>
      <c r="G27" s="46">
        <v>4.5999999999999996</v>
      </c>
      <c r="H27" s="47">
        <v>1688.07</v>
      </c>
      <c r="I27" s="47">
        <v>128</v>
      </c>
      <c r="J27" s="47">
        <v>4</v>
      </c>
      <c r="K27" s="48">
        <v>1.04</v>
      </c>
      <c r="L27" s="47">
        <v>650</v>
      </c>
      <c r="M27" s="9"/>
    </row>
    <row r="28" spans="1:13" ht="12.75" x14ac:dyDescent="0.2">
      <c r="A28" s="49" t="s">
        <v>55</v>
      </c>
      <c r="B28" s="50" t="s">
        <v>56</v>
      </c>
      <c r="C28" s="55">
        <v>183504</v>
      </c>
      <c r="D28" s="55">
        <v>186247</v>
      </c>
      <c r="E28" s="52">
        <v>68.989999999999995</v>
      </c>
      <c r="F28" s="53">
        <f t="shared" si="0"/>
        <v>2659.8637483693292</v>
      </c>
      <c r="G28" s="54">
        <v>3.3</v>
      </c>
      <c r="H28" s="55">
        <v>25053.48</v>
      </c>
      <c r="I28" s="55">
        <v>108</v>
      </c>
      <c r="J28" s="55">
        <v>17</v>
      </c>
      <c r="K28" s="56">
        <v>1.22</v>
      </c>
      <c r="L28" s="55">
        <v>17649</v>
      </c>
      <c r="M28" s="9"/>
    </row>
    <row r="29" spans="1:13" ht="12.75" x14ac:dyDescent="0.2">
      <c r="A29" s="41" t="s">
        <v>57</v>
      </c>
      <c r="B29" s="42" t="s">
        <v>58</v>
      </c>
      <c r="C29" s="47">
        <v>237770</v>
      </c>
      <c r="D29" s="47">
        <v>238005</v>
      </c>
      <c r="E29" s="44">
        <v>53.27</v>
      </c>
      <c r="F29" s="45">
        <f t="shared" si="0"/>
        <v>4463.4878918715976</v>
      </c>
      <c r="G29" s="46">
        <v>3.3</v>
      </c>
      <c r="H29" s="47">
        <v>25254.79</v>
      </c>
      <c r="I29" s="47">
        <v>110</v>
      </c>
      <c r="J29" s="47">
        <v>15</v>
      </c>
      <c r="K29" s="48">
        <v>1.25</v>
      </c>
      <c r="L29" s="47">
        <v>24229</v>
      </c>
      <c r="M29" s="9"/>
    </row>
    <row r="30" spans="1:13" ht="12.75" x14ac:dyDescent="0.2">
      <c r="A30" s="49" t="s">
        <v>59</v>
      </c>
      <c r="B30" s="50" t="s">
        <v>60</v>
      </c>
      <c r="C30" s="55">
        <v>3638</v>
      </c>
      <c r="D30" s="55">
        <v>3687</v>
      </c>
      <c r="E30" s="52">
        <v>7.48</v>
      </c>
      <c r="F30" s="53">
        <f t="shared" si="0"/>
        <v>486.36363636363632</v>
      </c>
      <c r="G30" s="54">
        <v>4.3</v>
      </c>
      <c r="H30" s="55">
        <v>763.57</v>
      </c>
      <c r="I30" s="55">
        <v>105</v>
      </c>
      <c r="J30" s="55">
        <v>10</v>
      </c>
      <c r="K30" s="56">
        <v>0.9</v>
      </c>
      <c r="L30" s="55">
        <v>228</v>
      </c>
      <c r="M30" s="9"/>
    </row>
    <row r="31" spans="1:13" ht="12.75" x14ac:dyDescent="0.2">
      <c r="A31" s="41" t="s">
        <v>61</v>
      </c>
      <c r="B31" s="42" t="s">
        <v>62</v>
      </c>
      <c r="C31" s="47">
        <v>33466</v>
      </c>
      <c r="D31" s="47">
        <v>33458</v>
      </c>
      <c r="E31" s="44">
        <v>22.72</v>
      </c>
      <c r="F31" s="45">
        <f t="shared" si="0"/>
        <v>1472.9753521126761</v>
      </c>
      <c r="G31" s="46">
        <v>5</v>
      </c>
      <c r="H31" s="47">
        <v>3870.12</v>
      </c>
      <c r="I31" s="47">
        <v>131</v>
      </c>
      <c r="J31" s="47">
        <v>3</v>
      </c>
      <c r="K31" s="48">
        <v>1.35</v>
      </c>
      <c r="L31" s="47">
        <v>2011</v>
      </c>
      <c r="M31" s="9"/>
    </row>
    <row r="32" spans="1:13" ht="12.75" x14ac:dyDescent="0.2">
      <c r="A32" s="49" t="s">
        <v>63</v>
      </c>
      <c r="B32" s="50" t="s">
        <v>64</v>
      </c>
      <c r="C32" s="55">
        <v>12624</v>
      </c>
      <c r="D32" s="55">
        <v>12460</v>
      </c>
      <c r="E32" s="52">
        <v>15.36</v>
      </c>
      <c r="F32" s="53">
        <f t="shared" si="0"/>
        <v>821.875</v>
      </c>
      <c r="G32" s="54">
        <v>2.7</v>
      </c>
      <c r="H32" s="55">
        <v>2036.71</v>
      </c>
      <c r="I32" s="55">
        <v>49</v>
      </c>
      <c r="J32" s="55">
        <v>103</v>
      </c>
      <c r="K32" s="56">
        <v>1.1299999999999999</v>
      </c>
      <c r="L32" s="55">
        <v>1797</v>
      </c>
      <c r="M32" s="9"/>
    </row>
    <row r="33" spans="1:13" ht="12.75" x14ac:dyDescent="0.2">
      <c r="A33" s="41" t="s">
        <v>65</v>
      </c>
      <c r="B33" s="42" t="s">
        <v>66</v>
      </c>
      <c r="C33" s="47">
        <v>96700</v>
      </c>
      <c r="D33" s="47">
        <v>97915</v>
      </c>
      <c r="E33" s="44">
        <v>33.299999999999997</v>
      </c>
      <c r="F33" s="45">
        <f t="shared" si="0"/>
        <v>2903.9039039039039</v>
      </c>
      <c r="G33" s="46">
        <v>3.5</v>
      </c>
      <c r="H33" s="47">
        <v>12576.88</v>
      </c>
      <c r="I33" s="47">
        <v>123</v>
      </c>
      <c r="J33" s="47">
        <v>12</v>
      </c>
      <c r="K33" s="48">
        <v>1.3</v>
      </c>
      <c r="L33" s="47">
        <v>7830</v>
      </c>
      <c r="M33" s="9"/>
    </row>
    <row r="34" spans="1:13" ht="12.75" x14ac:dyDescent="0.2">
      <c r="A34" s="49" t="s">
        <v>67</v>
      </c>
      <c r="B34" s="50" t="s">
        <v>68</v>
      </c>
      <c r="C34" s="55">
        <v>16835</v>
      </c>
      <c r="D34" s="55">
        <v>17604</v>
      </c>
      <c r="E34" s="52">
        <v>9.68</v>
      </c>
      <c r="F34" s="53">
        <f t="shared" si="0"/>
        <v>1739.1528925619834</v>
      </c>
      <c r="G34" s="54">
        <v>4.2</v>
      </c>
      <c r="H34" s="55">
        <v>3568.71</v>
      </c>
      <c r="I34" s="55">
        <v>133</v>
      </c>
      <c r="J34" s="55">
        <v>18</v>
      </c>
      <c r="K34" s="56">
        <v>0.84</v>
      </c>
      <c r="L34" s="55">
        <v>883</v>
      </c>
      <c r="M34" s="9"/>
    </row>
    <row r="35" spans="1:13" ht="12.75" x14ac:dyDescent="0.2">
      <c r="A35" s="41" t="s">
        <v>69</v>
      </c>
      <c r="B35" s="42" t="s">
        <v>70</v>
      </c>
      <c r="C35" s="47">
        <v>226967</v>
      </c>
      <c r="D35" s="47">
        <v>226610</v>
      </c>
      <c r="E35" s="44">
        <v>59.93</v>
      </c>
      <c r="F35" s="45">
        <f t="shared" si="0"/>
        <v>3787.2017353579176</v>
      </c>
      <c r="G35" s="46">
        <v>3.5</v>
      </c>
      <c r="H35" s="47">
        <v>19981.810000000001</v>
      </c>
      <c r="I35" s="47">
        <v>66</v>
      </c>
      <c r="J35" s="47">
        <v>22</v>
      </c>
      <c r="K35" s="48">
        <v>1.2</v>
      </c>
      <c r="L35" s="47">
        <v>31758</v>
      </c>
      <c r="M35" s="9"/>
    </row>
    <row r="36" spans="1:13" ht="12.75" x14ac:dyDescent="0.2">
      <c r="A36" s="49" t="s">
        <v>71</v>
      </c>
      <c r="B36" s="50" t="s">
        <v>72</v>
      </c>
      <c r="C36" s="55">
        <v>99634</v>
      </c>
      <c r="D36" s="55">
        <v>100011</v>
      </c>
      <c r="E36" s="52">
        <v>42.52</v>
      </c>
      <c r="F36" s="53">
        <f t="shared" si="0"/>
        <v>2343.2267168391345</v>
      </c>
      <c r="G36" s="54">
        <v>3.2</v>
      </c>
      <c r="H36" s="55">
        <v>12753.35</v>
      </c>
      <c r="I36" s="55">
        <v>95</v>
      </c>
      <c r="J36" s="55">
        <v>19</v>
      </c>
      <c r="K36" s="56">
        <v>1.22</v>
      </c>
      <c r="L36" s="55">
        <v>9684</v>
      </c>
      <c r="M36" s="9"/>
    </row>
    <row r="37" spans="1:13" ht="12.75" x14ac:dyDescent="0.2">
      <c r="A37" s="41" t="s">
        <v>73</v>
      </c>
      <c r="B37" s="42" t="s">
        <v>74</v>
      </c>
      <c r="C37" s="47">
        <v>24924</v>
      </c>
      <c r="D37" s="47">
        <v>25346</v>
      </c>
      <c r="E37" s="44">
        <v>14.52</v>
      </c>
      <c r="F37" s="45">
        <f t="shared" si="0"/>
        <v>1716.5289256198348</v>
      </c>
      <c r="G37" s="46">
        <v>3.1</v>
      </c>
      <c r="H37" s="47">
        <v>3604.02</v>
      </c>
      <c r="I37" s="47">
        <v>70</v>
      </c>
      <c r="J37" s="47">
        <v>25</v>
      </c>
      <c r="K37" s="48">
        <v>1.2</v>
      </c>
      <c r="L37" s="47">
        <v>2505</v>
      </c>
      <c r="M37" s="9"/>
    </row>
    <row r="38" spans="1:13" ht="12.75" x14ac:dyDescent="0.2">
      <c r="A38" s="49" t="s">
        <v>75</v>
      </c>
      <c r="B38" s="50" t="s">
        <v>76</v>
      </c>
      <c r="C38" s="55">
        <v>25773</v>
      </c>
      <c r="D38" s="55">
        <v>25750</v>
      </c>
      <c r="E38" s="52">
        <v>19.920000000000002</v>
      </c>
      <c r="F38" s="53">
        <f t="shared" si="0"/>
        <v>1293.8253012048192</v>
      </c>
      <c r="G38" s="54">
        <v>2.8</v>
      </c>
      <c r="H38" s="55">
        <v>2506.79</v>
      </c>
      <c r="I38" s="55">
        <v>103</v>
      </c>
      <c r="J38" s="55">
        <v>27</v>
      </c>
      <c r="K38" s="56">
        <v>0.92</v>
      </c>
      <c r="L38" s="55">
        <v>2277</v>
      </c>
      <c r="M38" s="9"/>
    </row>
    <row r="39" spans="1:13" ht="12.75" x14ac:dyDescent="0.2">
      <c r="A39" s="41" t="s">
        <v>77</v>
      </c>
      <c r="B39" s="42" t="s">
        <v>78</v>
      </c>
      <c r="C39" s="47">
        <v>99179</v>
      </c>
      <c r="D39" s="47">
        <v>94324</v>
      </c>
      <c r="E39" s="44">
        <v>399.16</v>
      </c>
      <c r="F39" s="45">
        <f t="shared" si="0"/>
        <v>248.46928549954904</v>
      </c>
      <c r="G39" s="46">
        <v>3.1</v>
      </c>
      <c r="H39" s="47">
        <v>13861.26</v>
      </c>
      <c r="I39" s="47">
        <v>73</v>
      </c>
      <c r="J39" s="47">
        <v>52</v>
      </c>
      <c r="K39" s="48">
        <v>1.1100000000000001</v>
      </c>
      <c r="L39" s="47">
        <v>11406</v>
      </c>
      <c r="M39" s="9"/>
    </row>
    <row r="40" spans="1:13" ht="12.75" x14ac:dyDescent="0.2">
      <c r="A40" s="49" t="s">
        <v>79</v>
      </c>
      <c r="B40" s="50" t="s">
        <v>80</v>
      </c>
      <c r="C40" s="55">
        <v>455385</v>
      </c>
      <c r="D40" s="55">
        <v>459470</v>
      </c>
      <c r="E40" s="52">
        <v>244.72</v>
      </c>
      <c r="F40" s="53">
        <f t="shared" si="0"/>
        <v>1860.8409610983981</v>
      </c>
      <c r="G40" s="54">
        <v>2.8</v>
      </c>
      <c r="H40" s="55">
        <v>63225.53</v>
      </c>
      <c r="I40" s="55">
        <v>56</v>
      </c>
      <c r="J40" s="55">
        <v>65</v>
      </c>
      <c r="K40" s="56">
        <v>0.99</v>
      </c>
      <c r="L40" s="55">
        <v>63783</v>
      </c>
      <c r="M40" s="9"/>
    </row>
    <row r="41" spans="1:13" ht="12.75" x14ac:dyDescent="0.2">
      <c r="A41" s="41" t="s">
        <v>81</v>
      </c>
      <c r="B41" s="42" t="s">
        <v>82</v>
      </c>
      <c r="C41" s="47">
        <v>22537</v>
      </c>
      <c r="D41" s="47">
        <v>22196</v>
      </c>
      <c r="E41" s="44">
        <v>14.97</v>
      </c>
      <c r="F41" s="45">
        <f t="shared" si="0"/>
        <v>1505.4776219104876</v>
      </c>
      <c r="G41" s="46">
        <v>2.9</v>
      </c>
      <c r="H41" s="47">
        <v>2799.68</v>
      </c>
      <c r="I41" s="47">
        <v>85</v>
      </c>
      <c r="J41" s="47">
        <v>21</v>
      </c>
      <c r="K41" s="48">
        <v>0.9</v>
      </c>
      <c r="L41" s="47">
        <v>3373</v>
      </c>
      <c r="M41" s="9"/>
    </row>
    <row r="42" spans="1:13" ht="12.75" x14ac:dyDescent="0.2">
      <c r="A42" s="49" t="s">
        <v>83</v>
      </c>
      <c r="B42" s="50" t="s">
        <v>84</v>
      </c>
      <c r="C42" s="55">
        <v>16224</v>
      </c>
      <c r="D42" s="55">
        <v>16017</v>
      </c>
      <c r="E42" s="52">
        <v>8.94</v>
      </c>
      <c r="F42" s="53">
        <f t="shared" si="0"/>
        <v>1814.765100671141</v>
      </c>
      <c r="G42" s="54">
        <v>4.4000000000000004</v>
      </c>
      <c r="H42" s="55">
        <v>1038.4000000000001</v>
      </c>
      <c r="I42" s="55">
        <v>78</v>
      </c>
      <c r="J42" s="55">
        <v>40</v>
      </c>
      <c r="K42" s="56">
        <v>0.64</v>
      </c>
      <c r="L42" s="55">
        <v>2150</v>
      </c>
      <c r="M42" s="9"/>
    </row>
    <row r="43" spans="1:13" ht="13.5" thickBot="1" x14ac:dyDescent="0.25">
      <c r="A43" s="103" t="s">
        <v>85</v>
      </c>
      <c r="B43" s="104" t="s">
        <v>86</v>
      </c>
      <c r="C43" s="105">
        <v>28417</v>
      </c>
      <c r="D43" s="105">
        <v>28120</v>
      </c>
      <c r="E43" s="106">
        <v>9.19</v>
      </c>
      <c r="F43" s="107">
        <f t="shared" si="0"/>
        <v>3092.1653971708379</v>
      </c>
      <c r="G43" s="108">
        <v>2.9</v>
      </c>
      <c r="H43" s="105">
        <v>4030.49</v>
      </c>
      <c r="I43" s="105">
        <v>63</v>
      </c>
      <c r="J43" s="105">
        <v>29</v>
      </c>
      <c r="K43" s="109">
        <v>0.93</v>
      </c>
      <c r="L43" s="105">
        <v>3395</v>
      </c>
      <c r="M43" s="9"/>
    </row>
    <row r="44" spans="1:13" ht="9.6" customHeight="1" x14ac:dyDescent="0.2">
      <c r="C44" s="9"/>
      <c r="D44" s="9"/>
      <c r="G44" s="11"/>
      <c r="H44" s="12"/>
      <c r="I44" s="8"/>
      <c r="J44" s="13"/>
      <c r="K44" s="14"/>
      <c r="L44" s="13"/>
    </row>
    <row r="45" spans="1:13" ht="12.75" x14ac:dyDescent="0.2">
      <c r="C45" s="1"/>
      <c r="D45" s="1"/>
      <c r="G45" s="15"/>
      <c r="H45" s="16"/>
      <c r="K45" s="15"/>
      <c r="L45" s="15"/>
    </row>
    <row r="46" spans="1:13" s="379" customFormat="1" ht="15.75" x14ac:dyDescent="0.2">
      <c r="A46" s="378" t="str">
        <f>$A1</f>
        <v>COMPARATIVE REPORT</v>
      </c>
      <c r="B46" s="378"/>
      <c r="C46" s="378"/>
      <c r="D46" s="378"/>
      <c r="E46" s="378"/>
      <c r="F46" s="378"/>
      <c r="G46" s="378"/>
      <c r="H46" s="378"/>
      <c r="I46" s="378"/>
      <c r="J46" s="378"/>
      <c r="K46" s="378"/>
      <c r="L46" s="378"/>
    </row>
    <row r="47" spans="1:13" s="379" customFormat="1" ht="15.75" x14ac:dyDescent="0.2">
      <c r="A47" s="380" t="str">
        <f>$A2</f>
        <v>EXHIBIT H: DEMOGRAPHIC AND TAX DATA</v>
      </c>
      <c r="B47" s="380"/>
      <c r="C47" s="380"/>
      <c r="D47" s="380"/>
      <c r="E47" s="380"/>
      <c r="F47" s="380"/>
      <c r="G47" s="380"/>
      <c r="H47" s="380"/>
      <c r="I47" s="380"/>
      <c r="J47" s="380"/>
      <c r="K47" s="380"/>
      <c r="L47" s="380"/>
    </row>
    <row r="48" spans="1:13" s="379" customFormat="1" ht="15.75" x14ac:dyDescent="0.2">
      <c r="A48" s="321" t="s">
        <v>370</v>
      </c>
      <c r="B48" s="321"/>
      <c r="C48" s="321"/>
      <c r="D48" s="321"/>
      <c r="E48" s="321"/>
      <c r="F48" s="321"/>
      <c r="G48" s="321"/>
      <c r="H48" s="321"/>
      <c r="I48" s="321"/>
      <c r="J48" s="321"/>
      <c r="K48" s="321"/>
      <c r="L48" s="321"/>
    </row>
    <row r="49" spans="1:12" ht="11.25" customHeight="1" x14ac:dyDescent="0.2">
      <c r="A49" s="1"/>
      <c r="F49" s="19"/>
      <c r="K49" s="15"/>
      <c r="L49" s="15"/>
    </row>
    <row r="50" spans="1:12" s="4" customFormat="1" ht="75" x14ac:dyDescent="0.25">
      <c r="A50" s="141" t="s">
        <v>1</v>
      </c>
      <c r="B50" s="217" t="s">
        <v>87</v>
      </c>
      <c r="C50" s="142" t="s">
        <v>3</v>
      </c>
      <c r="D50" s="142" t="s">
        <v>4</v>
      </c>
      <c r="E50" s="142" t="s">
        <v>5</v>
      </c>
      <c r="F50" s="142" t="s">
        <v>6</v>
      </c>
      <c r="G50" s="142" t="s">
        <v>7</v>
      </c>
      <c r="H50" s="142" t="s">
        <v>8</v>
      </c>
      <c r="I50" s="142" t="s">
        <v>9</v>
      </c>
      <c r="J50" s="142" t="s">
        <v>10</v>
      </c>
      <c r="K50" s="142" t="s">
        <v>358</v>
      </c>
      <c r="L50" s="142" t="s">
        <v>359</v>
      </c>
    </row>
    <row r="51" spans="1:12" ht="12.75" x14ac:dyDescent="0.2">
      <c r="A51" s="32" t="s">
        <v>11</v>
      </c>
      <c r="B51" s="33" t="s">
        <v>88</v>
      </c>
      <c r="C51" s="34">
        <v>32926</v>
      </c>
      <c r="D51" s="34">
        <v>33413</v>
      </c>
      <c r="E51" s="35">
        <v>449.32</v>
      </c>
      <c r="F51" s="36">
        <f t="shared" ref="F51:F82" si="1">C51/E51</f>
        <v>73.279622540728212</v>
      </c>
      <c r="G51" s="37">
        <v>3.2</v>
      </c>
      <c r="H51" s="38">
        <v>4576.87</v>
      </c>
      <c r="I51" s="38">
        <v>54</v>
      </c>
      <c r="J51" s="38">
        <v>66</v>
      </c>
      <c r="K51" s="39">
        <v>0.59499999999999997</v>
      </c>
      <c r="L51" s="40">
        <v>4191</v>
      </c>
    </row>
    <row r="52" spans="1:12" ht="12.75" x14ac:dyDescent="0.2">
      <c r="A52" s="41" t="s">
        <v>13</v>
      </c>
      <c r="B52" s="42" t="s">
        <v>89</v>
      </c>
      <c r="C52" s="43">
        <v>115495</v>
      </c>
      <c r="D52" s="43">
        <v>112395</v>
      </c>
      <c r="E52" s="44">
        <v>720.47</v>
      </c>
      <c r="F52" s="45">
        <f t="shared" si="1"/>
        <v>160.30507862922815</v>
      </c>
      <c r="G52" s="46">
        <v>2.9</v>
      </c>
      <c r="H52" s="47">
        <v>13464.48</v>
      </c>
      <c r="I52" s="47">
        <v>20</v>
      </c>
      <c r="J52" s="47">
        <v>113</v>
      </c>
      <c r="K52" s="48">
        <v>0.85399999999999998</v>
      </c>
      <c r="L52" s="47">
        <v>22865</v>
      </c>
    </row>
    <row r="53" spans="1:12" ht="12.75" x14ac:dyDescent="0.2">
      <c r="A53" s="49" t="s">
        <v>15</v>
      </c>
      <c r="B53" s="50" t="s">
        <v>90</v>
      </c>
      <c r="C53" s="51">
        <v>14898</v>
      </c>
      <c r="D53" s="51">
        <v>15223</v>
      </c>
      <c r="E53" s="52">
        <v>446.57</v>
      </c>
      <c r="F53" s="53">
        <f t="shared" si="1"/>
        <v>33.360951250643794</v>
      </c>
      <c r="G53" s="54">
        <v>3.3</v>
      </c>
      <c r="H53" s="55">
        <v>2687.41</v>
      </c>
      <c r="I53" s="55">
        <v>90</v>
      </c>
      <c r="J53" s="55">
        <v>36</v>
      </c>
      <c r="K53" s="56">
        <v>0.73</v>
      </c>
      <c r="L53" s="55">
        <v>1052</v>
      </c>
    </row>
    <row r="54" spans="1:12" ht="12.75" x14ac:dyDescent="0.2">
      <c r="A54" s="41" t="s">
        <v>17</v>
      </c>
      <c r="B54" s="42" t="s">
        <v>91</v>
      </c>
      <c r="C54" s="43">
        <v>13263</v>
      </c>
      <c r="D54" s="43">
        <v>13265</v>
      </c>
      <c r="E54" s="44">
        <v>355.36</v>
      </c>
      <c r="F54" s="45">
        <f t="shared" si="1"/>
        <v>37.322714993246286</v>
      </c>
      <c r="G54" s="46">
        <v>3</v>
      </c>
      <c r="H54" s="47">
        <v>1578.22</v>
      </c>
      <c r="I54" s="47">
        <v>52</v>
      </c>
      <c r="J54" s="47">
        <v>84</v>
      </c>
      <c r="K54" s="48">
        <v>0.51</v>
      </c>
      <c r="L54" s="47">
        <v>1269</v>
      </c>
    </row>
    <row r="55" spans="1:12" ht="12.75" x14ac:dyDescent="0.2">
      <c r="A55" s="49" t="s">
        <v>19</v>
      </c>
      <c r="B55" s="50" t="s">
        <v>92</v>
      </c>
      <c r="C55" s="51">
        <v>31139</v>
      </c>
      <c r="D55" s="51">
        <v>31307</v>
      </c>
      <c r="E55" s="52">
        <v>473.96</v>
      </c>
      <c r="F55" s="53">
        <f t="shared" si="1"/>
        <v>65.699637100177227</v>
      </c>
      <c r="G55" s="54">
        <v>3.3</v>
      </c>
      <c r="H55" s="55">
        <v>3760.96</v>
      </c>
      <c r="I55" s="55">
        <v>89</v>
      </c>
      <c r="J55" s="55">
        <v>61</v>
      </c>
      <c r="K55" s="56">
        <v>0.61</v>
      </c>
      <c r="L55" s="55">
        <v>2490</v>
      </c>
    </row>
    <row r="56" spans="1:12" ht="12.75" x14ac:dyDescent="0.2">
      <c r="A56" s="41" t="s">
        <v>21</v>
      </c>
      <c r="B56" s="42" t="s">
        <v>93</v>
      </c>
      <c r="C56" s="43">
        <v>16534</v>
      </c>
      <c r="D56" s="43">
        <v>16119</v>
      </c>
      <c r="E56" s="44">
        <v>334.22</v>
      </c>
      <c r="F56" s="45">
        <f t="shared" si="1"/>
        <v>49.470408712823883</v>
      </c>
      <c r="G56" s="46">
        <v>3.7</v>
      </c>
      <c r="H56" s="47">
        <v>2260.84</v>
      </c>
      <c r="I56" s="47">
        <v>88</v>
      </c>
      <c r="J56" s="47">
        <v>71</v>
      </c>
      <c r="K56" s="48">
        <v>0.63</v>
      </c>
      <c r="L56" s="47">
        <v>1437</v>
      </c>
    </row>
    <row r="57" spans="1:12" ht="12.75" x14ac:dyDescent="0.2">
      <c r="A57" s="49" t="s">
        <v>23</v>
      </c>
      <c r="B57" s="50" t="s">
        <v>94</v>
      </c>
      <c r="C57" s="51">
        <v>241283</v>
      </c>
      <c r="D57" s="51">
        <v>238643</v>
      </c>
      <c r="E57" s="52">
        <v>26</v>
      </c>
      <c r="F57" s="53">
        <f t="shared" si="1"/>
        <v>9280.1153846153848</v>
      </c>
      <c r="G57" s="54">
        <v>2.2000000000000002</v>
      </c>
      <c r="H57" s="55">
        <v>26470.639999999999</v>
      </c>
      <c r="I57" s="55">
        <v>4</v>
      </c>
      <c r="J57" s="55">
        <v>130</v>
      </c>
      <c r="K57" s="56">
        <v>1.03</v>
      </c>
      <c r="L57" s="55">
        <v>87338</v>
      </c>
    </row>
    <row r="58" spans="1:12" ht="12.75" x14ac:dyDescent="0.2">
      <c r="A58" s="41" t="s">
        <v>25</v>
      </c>
      <c r="B58" s="42" t="s">
        <v>95</v>
      </c>
      <c r="C58" s="43">
        <v>77758</v>
      </c>
      <c r="D58" s="43">
        <v>77487</v>
      </c>
      <c r="E58" s="44">
        <v>967.07</v>
      </c>
      <c r="F58" s="45">
        <f t="shared" si="1"/>
        <v>80.405761733897236</v>
      </c>
      <c r="G58" s="46">
        <v>2.7</v>
      </c>
      <c r="H58" s="47">
        <v>9626.0499999999993</v>
      </c>
      <c r="I58" s="47">
        <v>57</v>
      </c>
      <c r="J58" s="47">
        <v>97</v>
      </c>
      <c r="K58" s="48">
        <v>0.63</v>
      </c>
      <c r="L58" s="47">
        <v>7761</v>
      </c>
    </row>
    <row r="59" spans="1:12" ht="12.75" x14ac:dyDescent="0.2">
      <c r="A59" s="49" t="s">
        <v>27</v>
      </c>
      <c r="B59" s="50" t="s">
        <v>96</v>
      </c>
      <c r="C59" s="51">
        <v>4228</v>
      </c>
      <c r="D59" s="51">
        <v>4209</v>
      </c>
      <c r="E59" s="52">
        <v>529.20000000000005</v>
      </c>
      <c r="F59" s="53">
        <f t="shared" si="1"/>
        <v>7.9894179894179889</v>
      </c>
      <c r="G59" s="54">
        <v>2.5</v>
      </c>
      <c r="H59" s="55">
        <v>477.53</v>
      </c>
      <c r="I59" s="55">
        <v>1</v>
      </c>
      <c r="J59" s="55">
        <v>128</v>
      </c>
      <c r="K59" s="56">
        <v>0.55000000000000004</v>
      </c>
      <c r="L59" s="55">
        <v>864</v>
      </c>
    </row>
    <row r="60" spans="1:12" ht="12.75" x14ac:dyDescent="0.2">
      <c r="A60" s="41" t="s">
        <v>29</v>
      </c>
      <c r="B60" s="42" t="s">
        <v>97</v>
      </c>
      <c r="C60" s="43">
        <v>79943</v>
      </c>
      <c r="D60" s="43">
        <v>79462</v>
      </c>
      <c r="E60" s="44">
        <v>760.1</v>
      </c>
      <c r="F60" s="45">
        <f t="shared" si="1"/>
        <v>105.17431916853046</v>
      </c>
      <c r="G60" s="46">
        <v>3.1</v>
      </c>
      <c r="H60" s="47">
        <v>8779.17</v>
      </c>
      <c r="I60" s="47">
        <v>45</v>
      </c>
      <c r="J60" s="47">
        <v>101</v>
      </c>
      <c r="K60" s="48">
        <v>0.5</v>
      </c>
      <c r="L60" s="47">
        <v>9421</v>
      </c>
    </row>
    <row r="61" spans="1:12" ht="12.75" x14ac:dyDescent="0.2">
      <c r="A61" s="49" t="s">
        <v>31</v>
      </c>
      <c r="B61" s="50" t="s">
        <v>98</v>
      </c>
      <c r="C61" s="51">
        <v>6295</v>
      </c>
      <c r="D61" s="51">
        <v>6270</v>
      </c>
      <c r="E61" s="52">
        <v>357.65</v>
      </c>
      <c r="F61" s="53">
        <f t="shared" si="1"/>
        <v>17.60100657066965</v>
      </c>
      <c r="G61" s="54">
        <v>3.3</v>
      </c>
      <c r="H61" s="55">
        <v>775.55</v>
      </c>
      <c r="I61" s="55">
        <v>86</v>
      </c>
      <c r="J61" s="55">
        <v>39</v>
      </c>
      <c r="K61" s="56">
        <v>0.6</v>
      </c>
      <c r="L61" s="55">
        <v>474</v>
      </c>
    </row>
    <row r="62" spans="1:12" ht="12.75" x14ac:dyDescent="0.2">
      <c r="A62" s="41" t="s">
        <v>33</v>
      </c>
      <c r="B62" s="42" t="s">
        <v>99</v>
      </c>
      <c r="C62" s="43">
        <v>33510</v>
      </c>
      <c r="D62" s="43">
        <v>33596</v>
      </c>
      <c r="E62" s="44">
        <v>541.28</v>
      </c>
      <c r="F62" s="45">
        <f t="shared" si="1"/>
        <v>61.908808749630509</v>
      </c>
      <c r="G62" s="46">
        <v>2.7</v>
      </c>
      <c r="H62" s="47">
        <v>4335</v>
      </c>
      <c r="I62" s="47">
        <v>32</v>
      </c>
      <c r="J62" s="47">
        <v>100</v>
      </c>
      <c r="K62" s="48">
        <v>0.79</v>
      </c>
      <c r="L62" s="47">
        <v>3930</v>
      </c>
    </row>
    <row r="63" spans="1:12" ht="12.75" x14ac:dyDescent="0.2">
      <c r="A63" s="49" t="s">
        <v>35</v>
      </c>
      <c r="B63" s="50" t="s">
        <v>100</v>
      </c>
      <c r="C63" s="51">
        <v>15465</v>
      </c>
      <c r="D63" s="51">
        <v>15849</v>
      </c>
      <c r="E63" s="52">
        <v>566.23</v>
      </c>
      <c r="F63" s="53">
        <f t="shared" si="1"/>
        <v>27.312222948271902</v>
      </c>
      <c r="G63" s="54">
        <v>4.4000000000000004</v>
      </c>
      <c r="H63" s="55">
        <v>1350.89</v>
      </c>
      <c r="I63" s="55">
        <v>58</v>
      </c>
      <c r="J63" s="55">
        <v>68</v>
      </c>
      <c r="K63" s="56">
        <v>0.65</v>
      </c>
      <c r="L63" s="55">
        <v>1332</v>
      </c>
    </row>
    <row r="64" spans="1:12" ht="12.75" x14ac:dyDescent="0.2">
      <c r="A64" s="41" t="s">
        <v>37</v>
      </c>
      <c r="B64" s="42" t="s">
        <v>101</v>
      </c>
      <c r="C64" s="43">
        <v>19434</v>
      </c>
      <c r="D64" s="43">
        <v>20355</v>
      </c>
      <c r="E64" s="44">
        <v>502.85</v>
      </c>
      <c r="F64" s="45">
        <f t="shared" si="1"/>
        <v>38.647708064035001</v>
      </c>
      <c r="G64" s="46">
        <v>4.5</v>
      </c>
      <c r="H64" s="47">
        <v>2317.81</v>
      </c>
      <c r="I64" s="47">
        <v>106</v>
      </c>
      <c r="J64" s="47">
        <v>24</v>
      </c>
      <c r="K64" s="48">
        <v>0.39</v>
      </c>
      <c r="L64" s="47">
        <v>2140</v>
      </c>
    </row>
    <row r="65" spans="1:12" ht="12.75" x14ac:dyDescent="0.2">
      <c r="A65" s="49" t="s">
        <v>39</v>
      </c>
      <c r="B65" s="50" t="s">
        <v>102</v>
      </c>
      <c r="C65" s="51">
        <v>16810</v>
      </c>
      <c r="D65" s="51">
        <v>16824</v>
      </c>
      <c r="E65" s="52">
        <v>579.62</v>
      </c>
      <c r="F65" s="53">
        <f t="shared" si="1"/>
        <v>29.001759773644803</v>
      </c>
      <c r="G65" s="54">
        <v>3.6</v>
      </c>
      <c r="H65" s="55">
        <v>1844.52</v>
      </c>
      <c r="I65" s="55">
        <v>84</v>
      </c>
      <c r="J65" s="55">
        <v>73</v>
      </c>
      <c r="K65" s="56">
        <v>0.52</v>
      </c>
      <c r="L65" s="55">
        <v>1609</v>
      </c>
    </row>
    <row r="66" spans="1:12" ht="12.75" x14ac:dyDescent="0.2">
      <c r="A66" s="41" t="s">
        <v>41</v>
      </c>
      <c r="B66" s="42" t="s">
        <v>103</v>
      </c>
      <c r="C66" s="43">
        <v>55955</v>
      </c>
      <c r="D66" s="43">
        <v>55696</v>
      </c>
      <c r="E66" s="44">
        <v>503.21</v>
      </c>
      <c r="F66" s="45">
        <f t="shared" si="1"/>
        <v>111.19612090379762</v>
      </c>
      <c r="G66" s="46">
        <v>3.3</v>
      </c>
      <c r="H66" s="47">
        <v>7426.88</v>
      </c>
      <c r="I66" s="47">
        <v>91</v>
      </c>
      <c r="J66" s="47">
        <v>59</v>
      </c>
      <c r="K66" s="48">
        <v>0.52</v>
      </c>
      <c r="L66" s="47">
        <v>4315</v>
      </c>
    </row>
    <row r="67" spans="1:12" ht="12.75" x14ac:dyDescent="0.2">
      <c r="A67" s="49" t="s">
        <v>43</v>
      </c>
      <c r="B67" s="50" t="s">
        <v>104</v>
      </c>
      <c r="C67" s="51">
        <v>32334</v>
      </c>
      <c r="D67" s="51">
        <v>30887</v>
      </c>
      <c r="E67" s="52">
        <v>527.36</v>
      </c>
      <c r="F67" s="53">
        <f t="shared" si="1"/>
        <v>61.312955097087375</v>
      </c>
      <c r="G67" s="54">
        <v>3.1</v>
      </c>
      <c r="H67" s="55">
        <v>4143.67</v>
      </c>
      <c r="I67" s="55">
        <v>67</v>
      </c>
      <c r="J67" s="55">
        <v>80</v>
      </c>
      <c r="K67" s="56">
        <v>0.77</v>
      </c>
      <c r="L67" s="55">
        <v>3330</v>
      </c>
    </row>
    <row r="68" spans="1:12" ht="12.75" x14ac:dyDescent="0.2">
      <c r="A68" s="41" t="s">
        <v>45</v>
      </c>
      <c r="B68" s="42" t="s">
        <v>105</v>
      </c>
      <c r="C68" s="43">
        <v>28809</v>
      </c>
      <c r="D68" s="43">
        <v>29155</v>
      </c>
      <c r="E68" s="44">
        <v>474.74</v>
      </c>
      <c r="F68" s="45">
        <f t="shared" si="1"/>
        <v>60.683742680203899</v>
      </c>
      <c r="G68" s="46">
        <v>4.2</v>
      </c>
      <c r="H68" s="47">
        <v>3294.04</v>
      </c>
      <c r="I68" s="47">
        <v>100</v>
      </c>
      <c r="J68" s="47">
        <v>37</v>
      </c>
      <c r="K68" s="48">
        <v>0.64</v>
      </c>
      <c r="L68" s="47">
        <v>2404</v>
      </c>
    </row>
    <row r="69" spans="1:12" ht="12.75" x14ac:dyDescent="0.2">
      <c r="A69" s="49" t="s">
        <v>47</v>
      </c>
      <c r="B69" s="50" t="s">
        <v>106</v>
      </c>
      <c r="C69" s="51">
        <v>6587</v>
      </c>
      <c r="D69" s="51">
        <v>6773</v>
      </c>
      <c r="E69" s="52">
        <v>182.9</v>
      </c>
      <c r="F69" s="53">
        <f t="shared" si="1"/>
        <v>36.014215418261344</v>
      </c>
      <c r="G69" s="54">
        <v>3.1</v>
      </c>
      <c r="H69" s="55">
        <v>498.38</v>
      </c>
      <c r="I69" s="55">
        <v>19</v>
      </c>
      <c r="J69" s="55">
        <v>92</v>
      </c>
      <c r="K69" s="56">
        <v>0.76</v>
      </c>
      <c r="L69" s="55">
        <v>882</v>
      </c>
    </row>
    <row r="70" spans="1:12" ht="12.75" x14ac:dyDescent="0.2">
      <c r="A70" s="41" t="s">
        <v>49</v>
      </c>
      <c r="B70" s="42" t="s">
        <v>107</v>
      </c>
      <c r="C70" s="43">
        <v>11433</v>
      </c>
      <c r="D70" s="43">
        <v>11529</v>
      </c>
      <c r="E70" s="44">
        <v>475.3</v>
      </c>
      <c r="F70" s="45">
        <f t="shared" si="1"/>
        <v>24.054281506416999</v>
      </c>
      <c r="G70" s="46">
        <v>3.8</v>
      </c>
      <c r="H70" s="47">
        <v>1578.34</v>
      </c>
      <c r="I70" s="47">
        <v>94</v>
      </c>
      <c r="J70" s="47">
        <v>45</v>
      </c>
      <c r="K70" s="48">
        <v>0.62</v>
      </c>
      <c r="L70" s="47">
        <v>1015</v>
      </c>
    </row>
    <row r="71" spans="1:12" ht="12.75" x14ac:dyDescent="0.2">
      <c r="A71" s="49" t="s">
        <v>51</v>
      </c>
      <c r="B71" s="50" t="s">
        <v>108</v>
      </c>
      <c r="C71" s="51">
        <v>381858</v>
      </c>
      <c r="D71" s="51">
        <v>364548</v>
      </c>
      <c r="E71" s="52">
        <v>423.51</v>
      </c>
      <c r="F71" s="53">
        <f t="shared" si="1"/>
        <v>901.65049231423109</v>
      </c>
      <c r="G71" s="54">
        <v>2.9</v>
      </c>
      <c r="H71" s="55">
        <v>62311.93</v>
      </c>
      <c r="I71" s="55">
        <v>62</v>
      </c>
      <c r="J71" s="55">
        <v>90</v>
      </c>
      <c r="K71" s="56">
        <v>0.92</v>
      </c>
      <c r="L71" s="55">
        <v>50415</v>
      </c>
    </row>
    <row r="72" spans="1:12" ht="12.75" x14ac:dyDescent="0.2">
      <c r="A72" s="41" t="s">
        <v>53</v>
      </c>
      <c r="B72" s="42" t="s">
        <v>109</v>
      </c>
      <c r="C72" s="43">
        <v>15341</v>
      </c>
      <c r="D72" s="43">
        <v>14783</v>
      </c>
      <c r="E72" s="44">
        <v>175.96</v>
      </c>
      <c r="F72" s="45">
        <f t="shared" si="1"/>
        <v>87.184587406228687</v>
      </c>
      <c r="G72" s="46">
        <v>2.7</v>
      </c>
      <c r="H72" s="47">
        <v>1854.86</v>
      </c>
      <c r="I72" s="47">
        <v>17</v>
      </c>
      <c r="J72" s="47">
        <v>124</v>
      </c>
      <c r="K72" s="48">
        <v>0.61</v>
      </c>
      <c r="L72" s="47">
        <v>2514</v>
      </c>
    </row>
    <row r="73" spans="1:12" ht="12.75" x14ac:dyDescent="0.2">
      <c r="A73" s="49" t="s">
        <v>55</v>
      </c>
      <c r="B73" s="50" t="s">
        <v>110</v>
      </c>
      <c r="C73" s="51">
        <v>4906</v>
      </c>
      <c r="D73" s="51">
        <v>4892</v>
      </c>
      <c r="E73" s="52">
        <v>328.1</v>
      </c>
      <c r="F73" s="53">
        <f t="shared" si="1"/>
        <v>14.952758305394696</v>
      </c>
      <c r="G73" s="54">
        <v>3.1</v>
      </c>
      <c r="H73" s="55">
        <v>454.3</v>
      </c>
      <c r="I73" s="55">
        <v>77</v>
      </c>
      <c r="J73" s="55">
        <v>77</v>
      </c>
      <c r="K73" s="56">
        <v>0.63</v>
      </c>
      <c r="L73" s="55">
        <v>529</v>
      </c>
    </row>
    <row r="74" spans="1:12" ht="12.75" x14ac:dyDescent="0.2">
      <c r="A74" s="41" t="s">
        <v>57</v>
      </c>
      <c r="B74" s="42" t="s">
        <v>111</v>
      </c>
      <c r="C74" s="43">
        <v>54089</v>
      </c>
      <c r="D74" s="43">
        <v>52552</v>
      </c>
      <c r="E74" s="44">
        <v>379.19</v>
      </c>
      <c r="F74" s="45">
        <f t="shared" si="1"/>
        <v>142.64352962894591</v>
      </c>
      <c r="G74" s="46">
        <v>2.9</v>
      </c>
      <c r="H74" s="47">
        <v>8118.08</v>
      </c>
      <c r="I74" s="47">
        <v>61</v>
      </c>
      <c r="J74" s="47">
        <v>96</v>
      </c>
      <c r="K74" s="48">
        <v>0.55000000000000004</v>
      </c>
      <c r="L74" s="47">
        <v>6565</v>
      </c>
    </row>
    <row r="75" spans="1:12" ht="12.75" x14ac:dyDescent="0.2">
      <c r="A75" s="49" t="s">
        <v>59</v>
      </c>
      <c r="B75" s="50" t="s">
        <v>112</v>
      </c>
      <c r="C75" s="51">
        <v>9877</v>
      </c>
      <c r="D75" s="51">
        <v>9675</v>
      </c>
      <c r="E75" s="52">
        <v>297.47000000000003</v>
      </c>
      <c r="F75" s="53">
        <f t="shared" si="1"/>
        <v>33.203348236796984</v>
      </c>
      <c r="G75" s="54">
        <v>3.5</v>
      </c>
      <c r="H75" s="55">
        <v>1191.45</v>
      </c>
      <c r="I75" s="55">
        <v>82</v>
      </c>
      <c r="J75" s="55">
        <v>51</v>
      </c>
      <c r="K75" s="56">
        <v>0.75</v>
      </c>
      <c r="L75" s="55">
        <v>938</v>
      </c>
    </row>
    <row r="76" spans="1:12" ht="12.75" x14ac:dyDescent="0.2">
      <c r="A76" s="41" t="s">
        <v>61</v>
      </c>
      <c r="B76" s="42" t="s">
        <v>113</v>
      </c>
      <c r="C76" s="43">
        <v>13711</v>
      </c>
      <c r="D76" s="43">
        <v>14124</v>
      </c>
      <c r="E76" s="44">
        <v>330.45</v>
      </c>
      <c r="F76" s="45">
        <f t="shared" si="1"/>
        <v>41.491904978060219</v>
      </c>
      <c r="G76" s="46">
        <v>4.5999999999999996</v>
      </c>
      <c r="H76" s="47">
        <v>1830.46</v>
      </c>
      <c r="I76" s="47">
        <v>111</v>
      </c>
      <c r="J76" s="47">
        <v>26</v>
      </c>
      <c r="K76" s="48">
        <v>0.6</v>
      </c>
      <c r="L76" s="47">
        <v>1230</v>
      </c>
    </row>
    <row r="77" spans="1:12" ht="12.75" x14ac:dyDescent="0.2">
      <c r="A77" s="49" t="s">
        <v>63</v>
      </c>
      <c r="B77" s="50" t="s">
        <v>114</v>
      </c>
      <c r="C77" s="51">
        <v>28552</v>
      </c>
      <c r="D77" s="51">
        <v>27947</v>
      </c>
      <c r="E77" s="52">
        <v>503.89</v>
      </c>
      <c r="F77" s="53">
        <f t="shared" si="1"/>
        <v>56.663160610450696</v>
      </c>
      <c r="G77" s="54">
        <v>3.2</v>
      </c>
      <c r="H77" s="55">
        <v>4105.8</v>
      </c>
      <c r="I77" s="55">
        <v>74</v>
      </c>
      <c r="J77" s="55">
        <v>75</v>
      </c>
      <c r="K77" s="56">
        <v>0.79</v>
      </c>
      <c r="L77" s="55">
        <v>2535</v>
      </c>
    </row>
    <row r="78" spans="1:12" ht="12.75" x14ac:dyDescent="0.2">
      <c r="A78" s="41" t="s">
        <v>65</v>
      </c>
      <c r="B78" s="42" t="s">
        <v>115</v>
      </c>
      <c r="C78" s="43">
        <v>10578</v>
      </c>
      <c r="D78" s="43">
        <v>10599</v>
      </c>
      <c r="E78" s="44">
        <v>257.33</v>
      </c>
      <c r="F78" s="45">
        <f t="shared" si="1"/>
        <v>41.106750087436367</v>
      </c>
      <c r="G78" s="46">
        <v>3.4</v>
      </c>
      <c r="H78" s="47">
        <v>1129.81</v>
      </c>
      <c r="I78" s="47">
        <v>31</v>
      </c>
      <c r="J78" s="47">
        <v>79</v>
      </c>
      <c r="K78" s="48">
        <v>0.73</v>
      </c>
      <c r="L78" s="47">
        <v>1523</v>
      </c>
    </row>
    <row r="79" spans="1:12" ht="12.75" x14ac:dyDescent="0.2">
      <c r="A79" s="49" t="s">
        <v>67</v>
      </c>
      <c r="B79" s="50" t="s">
        <v>30</v>
      </c>
      <c r="C79" s="51">
        <v>1139755</v>
      </c>
      <c r="D79" s="51">
        <v>1150309</v>
      </c>
      <c r="E79" s="52">
        <v>391.02</v>
      </c>
      <c r="F79" s="53">
        <f t="shared" si="1"/>
        <v>2914.8253286276918</v>
      </c>
      <c r="G79" s="54">
        <v>2.5</v>
      </c>
      <c r="H79" s="55">
        <v>172315.4</v>
      </c>
      <c r="I79" s="55">
        <v>12</v>
      </c>
      <c r="J79" s="55">
        <v>127</v>
      </c>
      <c r="K79" s="56">
        <v>1.1100000000000001</v>
      </c>
      <c r="L79" s="55">
        <v>295581</v>
      </c>
    </row>
    <row r="80" spans="1:12" ht="12.75" x14ac:dyDescent="0.2">
      <c r="A80" s="41" t="s">
        <v>69</v>
      </c>
      <c r="B80" s="42" t="s">
        <v>116</v>
      </c>
      <c r="C80" s="43">
        <v>73536</v>
      </c>
      <c r="D80" s="43">
        <v>72972</v>
      </c>
      <c r="E80" s="44">
        <v>647.99</v>
      </c>
      <c r="F80" s="45">
        <f t="shared" si="1"/>
        <v>113.48323276593774</v>
      </c>
      <c r="G80" s="46">
        <v>2.6</v>
      </c>
      <c r="H80" s="47">
        <v>10519.78</v>
      </c>
      <c r="I80" s="47">
        <v>14</v>
      </c>
      <c r="J80" s="47">
        <v>126</v>
      </c>
      <c r="K80" s="48">
        <v>0.90300000000000002</v>
      </c>
      <c r="L80" s="47">
        <v>15453</v>
      </c>
    </row>
    <row r="81" spans="1:13" ht="12.75" x14ac:dyDescent="0.2">
      <c r="A81" s="49" t="s">
        <v>71</v>
      </c>
      <c r="B81" s="50" t="s">
        <v>117</v>
      </c>
      <c r="C81" s="51">
        <v>15160</v>
      </c>
      <c r="D81" s="51">
        <v>15476</v>
      </c>
      <c r="E81" s="52">
        <v>380.92</v>
      </c>
      <c r="F81" s="53">
        <f t="shared" si="1"/>
        <v>39.798382862543313</v>
      </c>
      <c r="G81" s="54">
        <v>2.7</v>
      </c>
      <c r="H81" s="55">
        <v>1667.34</v>
      </c>
      <c r="I81" s="55">
        <v>50</v>
      </c>
      <c r="J81" s="55">
        <v>82</v>
      </c>
      <c r="K81" s="56">
        <v>0.65</v>
      </c>
      <c r="L81" s="55">
        <v>1725</v>
      </c>
    </row>
    <row r="82" spans="1:13" ht="12.75" x14ac:dyDescent="0.2">
      <c r="A82" s="41" t="s">
        <v>73</v>
      </c>
      <c r="B82" s="42" t="s">
        <v>118</v>
      </c>
      <c r="C82" s="43">
        <v>27843</v>
      </c>
      <c r="D82" s="43">
        <v>27249</v>
      </c>
      <c r="E82" s="44">
        <v>287.12</v>
      </c>
      <c r="F82" s="45">
        <f t="shared" si="1"/>
        <v>96.97339091668988</v>
      </c>
      <c r="G82" s="46">
        <v>2.6</v>
      </c>
      <c r="H82" s="47">
        <v>3324.73</v>
      </c>
      <c r="I82" s="47">
        <v>59</v>
      </c>
      <c r="J82" s="47">
        <v>93</v>
      </c>
      <c r="K82" s="48">
        <v>0.87</v>
      </c>
      <c r="L82" s="47">
        <v>2957</v>
      </c>
    </row>
    <row r="83" spans="1:13" ht="12.75" x14ac:dyDescent="0.2">
      <c r="A83" s="49" t="s">
        <v>75</v>
      </c>
      <c r="B83" s="50" t="s">
        <v>34</v>
      </c>
      <c r="C83" s="51">
        <v>54155</v>
      </c>
      <c r="D83" s="51">
        <v>54477</v>
      </c>
      <c r="E83" s="52">
        <v>690.61</v>
      </c>
      <c r="F83" s="53">
        <f t="shared" ref="F83:F100" si="2">C83/E83</f>
        <v>78.416182794920431</v>
      </c>
      <c r="G83" s="54">
        <v>3.1</v>
      </c>
      <c r="H83" s="55">
        <v>5919.59</v>
      </c>
      <c r="I83" s="55">
        <v>33</v>
      </c>
      <c r="J83" s="55">
        <v>91</v>
      </c>
      <c r="K83" s="56">
        <v>0.61</v>
      </c>
      <c r="L83" s="55">
        <v>7222</v>
      </c>
    </row>
    <row r="84" spans="1:13" ht="12.75" x14ac:dyDescent="0.2">
      <c r="A84" s="41" t="s">
        <v>77</v>
      </c>
      <c r="B84" s="42" t="s">
        <v>119</v>
      </c>
      <c r="C84" s="43">
        <v>94871</v>
      </c>
      <c r="D84" s="43">
        <v>91419</v>
      </c>
      <c r="E84" s="44">
        <v>413.13</v>
      </c>
      <c r="F84" s="45">
        <f t="shared" si="2"/>
        <v>229.63958076150365</v>
      </c>
      <c r="G84" s="46">
        <v>2.5</v>
      </c>
      <c r="H84" s="47">
        <v>13361.04</v>
      </c>
      <c r="I84" s="47">
        <v>40</v>
      </c>
      <c r="J84" s="47">
        <v>98</v>
      </c>
      <c r="K84" s="48">
        <v>0.51</v>
      </c>
      <c r="L84" s="47">
        <v>14935</v>
      </c>
    </row>
    <row r="85" spans="1:13" ht="12.75" x14ac:dyDescent="0.2">
      <c r="A85" s="49" t="s">
        <v>79</v>
      </c>
      <c r="B85" s="50" t="s">
        <v>120</v>
      </c>
      <c r="C85" s="51">
        <v>16657</v>
      </c>
      <c r="D85" s="51">
        <v>16787</v>
      </c>
      <c r="E85" s="52">
        <v>357.22</v>
      </c>
      <c r="F85" s="53">
        <f t="shared" si="2"/>
        <v>46.629528021947259</v>
      </c>
      <c r="G85" s="54">
        <v>3.1</v>
      </c>
      <c r="H85" s="55">
        <v>3372.29</v>
      </c>
      <c r="I85" s="55">
        <v>99</v>
      </c>
      <c r="J85" s="55">
        <v>46</v>
      </c>
      <c r="K85" s="56">
        <v>0.68</v>
      </c>
      <c r="L85" s="55">
        <v>1173</v>
      </c>
      <c r="M85" s="20"/>
    </row>
    <row r="86" spans="1:13" ht="12.75" x14ac:dyDescent="0.2">
      <c r="A86" s="41" t="s">
        <v>81</v>
      </c>
      <c r="B86" s="42" t="s">
        <v>121</v>
      </c>
      <c r="C86" s="43">
        <v>38799</v>
      </c>
      <c r="D86" s="43">
        <v>38711</v>
      </c>
      <c r="E86" s="44">
        <v>217.81</v>
      </c>
      <c r="F86" s="45">
        <f t="shared" si="2"/>
        <v>178.13231715715531</v>
      </c>
      <c r="G86" s="46">
        <v>2.7</v>
      </c>
      <c r="H86" s="47">
        <v>4860.9399999999996</v>
      </c>
      <c r="I86" s="47">
        <v>46</v>
      </c>
      <c r="J86" s="47">
        <v>94</v>
      </c>
      <c r="K86" s="48">
        <v>0.72499999999999998</v>
      </c>
      <c r="L86" s="47">
        <v>4776</v>
      </c>
    </row>
    <row r="87" spans="1:13" ht="12.75" x14ac:dyDescent="0.2">
      <c r="A87" s="49" t="s">
        <v>83</v>
      </c>
      <c r="B87" s="50" t="s">
        <v>122</v>
      </c>
      <c r="C87" s="51">
        <v>26183</v>
      </c>
      <c r="D87" s="51">
        <v>24727</v>
      </c>
      <c r="E87" s="52">
        <v>282.02999999999997</v>
      </c>
      <c r="F87" s="53">
        <f t="shared" si="2"/>
        <v>92.837641385668206</v>
      </c>
      <c r="G87" s="54">
        <v>2.8</v>
      </c>
      <c r="H87" s="55">
        <v>2534.44</v>
      </c>
      <c r="I87" s="55">
        <v>7</v>
      </c>
      <c r="J87" s="55">
        <v>132</v>
      </c>
      <c r="K87" s="56">
        <v>0.53</v>
      </c>
      <c r="L87" s="55">
        <v>6952</v>
      </c>
    </row>
    <row r="88" spans="1:13" ht="12.75" x14ac:dyDescent="0.2">
      <c r="A88" s="41" t="s">
        <v>85</v>
      </c>
      <c r="B88" s="42" t="s">
        <v>123</v>
      </c>
      <c r="C88" s="43">
        <v>15347</v>
      </c>
      <c r="D88" s="43">
        <v>15333</v>
      </c>
      <c r="E88" s="44">
        <v>441.79</v>
      </c>
      <c r="F88" s="45">
        <f t="shared" si="2"/>
        <v>34.738224043097397</v>
      </c>
      <c r="G88" s="46">
        <v>3.5</v>
      </c>
      <c r="H88" s="47">
        <v>1499.92</v>
      </c>
      <c r="I88" s="47">
        <v>96</v>
      </c>
      <c r="J88" s="47">
        <v>41</v>
      </c>
      <c r="K88" s="48">
        <v>0.54</v>
      </c>
      <c r="L88" s="47">
        <v>1883</v>
      </c>
    </row>
    <row r="89" spans="1:13" ht="12.75" x14ac:dyDescent="0.2">
      <c r="A89" s="49" t="s">
        <v>124</v>
      </c>
      <c r="B89" s="50" t="s">
        <v>125</v>
      </c>
      <c r="C89" s="51">
        <v>21165</v>
      </c>
      <c r="D89" s="51">
        <v>20552</v>
      </c>
      <c r="E89" s="52">
        <v>155.94999999999999</v>
      </c>
      <c r="F89" s="53">
        <f t="shared" si="2"/>
        <v>135.71657582558512</v>
      </c>
      <c r="G89" s="54">
        <v>2.7</v>
      </c>
      <c r="H89" s="55">
        <v>2755.84</v>
      </c>
      <c r="I89" s="55">
        <v>72</v>
      </c>
      <c r="J89" s="55">
        <v>81</v>
      </c>
      <c r="K89" s="56">
        <v>0.82</v>
      </c>
      <c r="L89" s="55">
        <v>2271</v>
      </c>
    </row>
    <row r="90" spans="1:13" ht="12.75" x14ac:dyDescent="0.2">
      <c r="A90" s="41" t="s">
        <v>126</v>
      </c>
      <c r="B90" s="42" t="s">
        <v>127</v>
      </c>
      <c r="C90" s="43">
        <v>11088</v>
      </c>
      <c r="D90" s="43">
        <v>11391</v>
      </c>
      <c r="E90" s="44">
        <v>295.23</v>
      </c>
      <c r="F90" s="45">
        <f t="shared" si="2"/>
        <v>37.557158825322631</v>
      </c>
      <c r="G90" s="46">
        <v>3.5</v>
      </c>
      <c r="H90" s="47">
        <v>1115.3800000000001</v>
      </c>
      <c r="I90" s="47">
        <v>65</v>
      </c>
      <c r="J90" s="47">
        <v>48</v>
      </c>
      <c r="K90" s="48">
        <v>0.67</v>
      </c>
      <c r="L90" s="47">
        <v>645</v>
      </c>
    </row>
    <row r="91" spans="1:13" ht="12.75" x14ac:dyDescent="0.2">
      <c r="A91" s="49" t="s">
        <v>128</v>
      </c>
      <c r="B91" s="50" t="s">
        <v>129</v>
      </c>
      <c r="C91" s="51">
        <v>33257</v>
      </c>
      <c r="D91" s="51">
        <v>34022</v>
      </c>
      <c r="E91" s="52">
        <v>817.73</v>
      </c>
      <c r="F91" s="53">
        <f t="shared" si="2"/>
        <v>40.669903268805108</v>
      </c>
      <c r="G91" s="54">
        <v>3.8</v>
      </c>
      <c r="H91" s="55">
        <v>4231.5600000000004</v>
      </c>
      <c r="I91" s="55">
        <v>76</v>
      </c>
      <c r="J91" s="55">
        <v>57</v>
      </c>
      <c r="K91" s="56">
        <v>0.5</v>
      </c>
      <c r="L91" s="55">
        <v>2913</v>
      </c>
    </row>
    <row r="92" spans="1:13" ht="12.75" x14ac:dyDescent="0.2">
      <c r="A92" s="41" t="s">
        <v>130</v>
      </c>
      <c r="B92" s="42" t="s">
        <v>131</v>
      </c>
      <c r="C92" s="43">
        <v>112409</v>
      </c>
      <c r="D92" s="43">
        <v>109979</v>
      </c>
      <c r="E92" s="44">
        <v>467.6</v>
      </c>
      <c r="F92" s="45">
        <f t="shared" si="2"/>
        <v>240.39563729683488</v>
      </c>
      <c r="G92" s="46">
        <v>2.6</v>
      </c>
      <c r="H92" s="47">
        <v>16628.29</v>
      </c>
      <c r="I92" s="47">
        <v>22</v>
      </c>
      <c r="J92" s="47">
        <v>119</v>
      </c>
      <c r="K92" s="48">
        <v>0.81</v>
      </c>
      <c r="L92" s="47">
        <v>20217</v>
      </c>
    </row>
    <row r="93" spans="1:13" ht="12.75" x14ac:dyDescent="0.2">
      <c r="A93" s="49" t="s">
        <v>132</v>
      </c>
      <c r="B93" s="50" t="s">
        <v>133</v>
      </c>
      <c r="C93" s="51">
        <v>336074</v>
      </c>
      <c r="D93" s="51">
        <v>334389</v>
      </c>
      <c r="E93" s="52">
        <v>233.7</v>
      </c>
      <c r="F93" s="53">
        <f t="shared" si="2"/>
        <v>1438.0573384681215</v>
      </c>
      <c r="G93" s="54">
        <v>2.9</v>
      </c>
      <c r="H93" s="55">
        <v>48801.67</v>
      </c>
      <c r="I93" s="55">
        <v>42</v>
      </c>
      <c r="J93" s="55">
        <v>88</v>
      </c>
      <c r="K93" s="56">
        <v>0.85</v>
      </c>
      <c r="L93" s="55">
        <v>49849</v>
      </c>
    </row>
    <row r="94" spans="1:13" ht="12.75" x14ac:dyDescent="0.2">
      <c r="A94" s="41" t="s">
        <v>134</v>
      </c>
      <c r="B94" s="42" t="s">
        <v>135</v>
      </c>
      <c r="C94" s="43">
        <v>48835</v>
      </c>
      <c r="D94" s="43">
        <v>50948</v>
      </c>
      <c r="E94" s="44">
        <v>382.35</v>
      </c>
      <c r="F94" s="45">
        <f t="shared" si="2"/>
        <v>127.72329017915521</v>
      </c>
      <c r="G94" s="46">
        <v>3.6</v>
      </c>
      <c r="H94" s="47">
        <v>6652.44</v>
      </c>
      <c r="I94" s="47">
        <v>112</v>
      </c>
      <c r="J94" s="47">
        <v>44</v>
      </c>
      <c r="K94" s="48">
        <v>0.55500000000000005</v>
      </c>
      <c r="L94" s="47">
        <v>3000</v>
      </c>
    </row>
    <row r="95" spans="1:13" ht="12.75" x14ac:dyDescent="0.2">
      <c r="A95" s="49" t="s">
        <v>136</v>
      </c>
      <c r="B95" s="50" t="s">
        <v>137</v>
      </c>
      <c r="C95" s="51">
        <v>2234</v>
      </c>
      <c r="D95" s="51">
        <v>2232</v>
      </c>
      <c r="E95" s="52">
        <v>415.16</v>
      </c>
      <c r="F95" s="53">
        <f t="shared" si="2"/>
        <v>5.3810579053858749</v>
      </c>
      <c r="G95" s="54">
        <v>2.1</v>
      </c>
      <c r="H95" s="55">
        <v>187.22</v>
      </c>
      <c r="I95" s="55">
        <v>11</v>
      </c>
      <c r="J95" s="55">
        <v>107</v>
      </c>
      <c r="K95" s="56">
        <v>0.48</v>
      </c>
      <c r="L95" s="55">
        <v>678</v>
      </c>
    </row>
    <row r="96" spans="1:13" ht="12.75" x14ac:dyDescent="0.2">
      <c r="A96" s="41" t="s">
        <v>138</v>
      </c>
      <c r="B96" s="42" t="s">
        <v>139</v>
      </c>
      <c r="C96" s="43">
        <v>39950</v>
      </c>
      <c r="D96" s="43">
        <v>38606</v>
      </c>
      <c r="E96" s="44">
        <v>315.69</v>
      </c>
      <c r="F96" s="45">
        <f t="shared" si="2"/>
        <v>126.54819601507809</v>
      </c>
      <c r="G96" s="46">
        <v>2.8</v>
      </c>
      <c r="H96" s="47">
        <v>5444.45</v>
      </c>
      <c r="I96" s="47">
        <v>64</v>
      </c>
      <c r="J96" s="47">
        <v>87</v>
      </c>
      <c r="K96" s="48">
        <v>0.85</v>
      </c>
      <c r="L96" s="47">
        <v>4902</v>
      </c>
    </row>
    <row r="97" spans="1:12" ht="12.75" x14ac:dyDescent="0.2">
      <c r="A97" s="49" t="s">
        <v>140</v>
      </c>
      <c r="B97" s="50" t="s">
        <v>141</v>
      </c>
      <c r="C97" s="51">
        <v>79488</v>
      </c>
      <c r="D97" s="51">
        <v>78254</v>
      </c>
      <c r="E97" s="52">
        <v>142.30000000000001</v>
      </c>
      <c r="F97" s="53">
        <f t="shared" si="2"/>
        <v>558.59451862262824</v>
      </c>
      <c r="G97" s="54">
        <v>3</v>
      </c>
      <c r="H97" s="55">
        <v>10174.43</v>
      </c>
      <c r="I97" s="55">
        <v>25</v>
      </c>
      <c r="J97" s="55">
        <v>111</v>
      </c>
      <c r="K97" s="56">
        <v>0.84</v>
      </c>
      <c r="L97" s="55">
        <v>13931</v>
      </c>
    </row>
    <row r="98" spans="1:12" ht="12.75" x14ac:dyDescent="0.2">
      <c r="A98" s="41" t="s">
        <v>142</v>
      </c>
      <c r="B98" s="42" t="s">
        <v>143</v>
      </c>
      <c r="C98" s="43">
        <v>6663</v>
      </c>
      <c r="D98" s="43">
        <v>6608</v>
      </c>
      <c r="E98" s="44">
        <v>315.14999999999998</v>
      </c>
      <c r="F98" s="45">
        <f t="shared" si="2"/>
        <v>21.142313184198002</v>
      </c>
      <c r="G98" s="46">
        <v>2.6</v>
      </c>
      <c r="H98" s="47">
        <v>785.31</v>
      </c>
      <c r="I98" s="47">
        <v>28</v>
      </c>
      <c r="J98" s="47">
        <v>83</v>
      </c>
      <c r="K98" s="48">
        <v>0.55000000000000004</v>
      </c>
      <c r="L98" s="47">
        <v>919</v>
      </c>
    </row>
    <row r="99" spans="1:12" ht="12.75" x14ac:dyDescent="0.2">
      <c r="A99" s="49" t="s">
        <v>144</v>
      </c>
      <c r="B99" s="50" t="s">
        <v>145</v>
      </c>
      <c r="C99" s="51">
        <v>27645</v>
      </c>
      <c r="D99" s="51">
        <v>26723</v>
      </c>
      <c r="E99" s="52">
        <v>179.63</v>
      </c>
      <c r="F99" s="53">
        <f t="shared" si="2"/>
        <v>153.89968268106665</v>
      </c>
      <c r="G99" s="54">
        <v>2.6</v>
      </c>
      <c r="H99" s="55">
        <v>4329.5200000000004</v>
      </c>
      <c r="I99" s="55">
        <v>44</v>
      </c>
      <c r="J99" s="55">
        <v>109</v>
      </c>
      <c r="K99" s="56">
        <v>0.64</v>
      </c>
      <c r="L99" s="55">
        <v>3951</v>
      </c>
    </row>
    <row r="100" spans="1:12" ht="12.75" x14ac:dyDescent="0.2">
      <c r="A100" s="41" t="s">
        <v>146</v>
      </c>
      <c r="B100" s="42" t="s">
        <v>147</v>
      </c>
      <c r="C100" s="110">
        <v>18107</v>
      </c>
      <c r="D100" s="110">
        <v>17810</v>
      </c>
      <c r="E100" s="44">
        <v>273.91000000000003</v>
      </c>
      <c r="F100" s="45">
        <f t="shared" si="2"/>
        <v>66.105655142199993</v>
      </c>
      <c r="G100" s="46">
        <v>2.8</v>
      </c>
      <c r="H100" s="47">
        <v>2031.25</v>
      </c>
      <c r="I100" s="47">
        <v>80</v>
      </c>
      <c r="J100" s="47">
        <v>85</v>
      </c>
      <c r="K100" s="48">
        <v>0.83499999999999996</v>
      </c>
      <c r="L100" s="47">
        <v>1372</v>
      </c>
    </row>
    <row r="101" spans="1:12" ht="12.75" x14ac:dyDescent="0.2">
      <c r="A101" s="49" t="s">
        <v>148</v>
      </c>
      <c r="B101" s="50" t="s">
        <v>149</v>
      </c>
      <c r="C101" s="111">
        <v>10757</v>
      </c>
      <c r="D101" s="111">
        <v>10919</v>
      </c>
      <c r="E101" s="52">
        <v>133.31</v>
      </c>
      <c r="F101" s="53">
        <f t="shared" ref="F101:F145" si="3">C101/E101</f>
        <v>80.691621033680889</v>
      </c>
      <c r="G101" s="54">
        <v>3</v>
      </c>
      <c r="H101" s="55">
        <v>943.82</v>
      </c>
      <c r="I101" s="55">
        <v>8</v>
      </c>
      <c r="J101" s="55">
        <v>120</v>
      </c>
      <c r="K101" s="56">
        <v>0.63</v>
      </c>
      <c r="L101" s="55">
        <v>2688</v>
      </c>
    </row>
    <row r="102" spans="1:12" ht="12.75" x14ac:dyDescent="0.2">
      <c r="A102" s="41" t="s">
        <v>150</v>
      </c>
      <c r="B102" s="42" t="s">
        <v>151</v>
      </c>
      <c r="C102" s="43">
        <v>21699</v>
      </c>
      <c r="D102" s="43">
        <v>22173</v>
      </c>
      <c r="E102" s="44">
        <v>435.38</v>
      </c>
      <c r="F102" s="45">
        <f t="shared" si="3"/>
        <v>49.839220910469017</v>
      </c>
      <c r="G102" s="46">
        <v>3.9</v>
      </c>
      <c r="H102" s="47">
        <v>2752.18</v>
      </c>
      <c r="I102" s="47">
        <v>130</v>
      </c>
      <c r="J102" s="47">
        <v>35</v>
      </c>
      <c r="K102" s="48">
        <v>0.61899999999999999</v>
      </c>
      <c r="L102" s="47">
        <v>974</v>
      </c>
    </row>
    <row r="103" spans="1:12" ht="12.75" x14ac:dyDescent="0.2">
      <c r="A103" s="49" t="s">
        <v>152</v>
      </c>
      <c r="B103" s="50" t="s">
        <v>153</v>
      </c>
      <c r="C103" s="51">
        <v>431006</v>
      </c>
      <c r="D103" s="51">
        <v>420959</v>
      </c>
      <c r="E103" s="52">
        <v>515.74</v>
      </c>
      <c r="F103" s="53">
        <f t="shared" si="3"/>
        <v>835.70403691782678</v>
      </c>
      <c r="G103" s="54">
        <v>2.6</v>
      </c>
      <c r="H103" s="55">
        <v>81621.09</v>
      </c>
      <c r="I103" s="55">
        <v>13</v>
      </c>
      <c r="J103" s="55">
        <v>131</v>
      </c>
      <c r="K103" s="56">
        <v>0.89</v>
      </c>
      <c r="L103" s="55">
        <v>113061</v>
      </c>
    </row>
    <row r="104" spans="1:12" ht="12.75" x14ac:dyDescent="0.2">
      <c r="A104" s="41" t="s">
        <v>154</v>
      </c>
      <c r="B104" s="42" t="s">
        <v>155</v>
      </c>
      <c r="C104" s="43">
        <v>39725</v>
      </c>
      <c r="D104" s="43">
        <v>37596</v>
      </c>
      <c r="E104" s="44">
        <v>495.05</v>
      </c>
      <c r="F104" s="45">
        <f t="shared" si="3"/>
        <v>80.244419755580239</v>
      </c>
      <c r="G104" s="46">
        <v>2.7</v>
      </c>
      <c r="H104" s="47">
        <v>4935.97</v>
      </c>
      <c r="I104" s="47">
        <v>21</v>
      </c>
      <c r="J104" s="47">
        <v>104</v>
      </c>
      <c r="K104" s="48">
        <v>0.72</v>
      </c>
      <c r="L104" s="47">
        <v>6534</v>
      </c>
    </row>
    <row r="105" spans="1:12" ht="12.75" x14ac:dyDescent="0.2">
      <c r="A105" s="49" t="s">
        <v>156</v>
      </c>
      <c r="B105" s="50" t="s">
        <v>157</v>
      </c>
      <c r="C105" s="51">
        <v>11958</v>
      </c>
      <c r="D105" s="51">
        <v>11936</v>
      </c>
      <c r="E105" s="52">
        <v>431.7</v>
      </c>
      <c r="F105" s="53">
        <f t="shared" si="3"/>
        <v>27.699791521890202</v>
      </c>
      <c r="G105" s="54">
        <v>3.4</v>
      </c>
      <c r="H105" s="55">
        <v>1492.15</v>
      </c>
      <c r="I105" s="55">
        <v>107</v>
      </c>
      <c r="J105" s="55">
        <v>56</v>
      </c>
      <c r="K105" s="56">
        <v>0.38</v>
      </c>
      <c r="L105" s="55">
        <v>947</v>
      </c>
    </row>
    <row r="106" spans="1:12" ht="12.75" x14ac:dyDescent="0.2">
      <c r="A106" s="41" t="s">
        <v>158</v>
      </c>
      <c r="B106" s="42" t="s">
        <v>159</v>
      </c>
      <c r="C106" s="43">
        <v>14017</v>
      </c>
      <c r="D106" s="43">
        <v>13837</v>
      </c>
      <c r="E106" s="44">
        <v>320.64</v>
      </c>
      <c r="F106" s="45">
        <f t="shared" si="3"/>
        <v>43.715693612774452</v>
      </c>
      <c r="G106" s="46">
        <v>2.4</v>
      </c>
      <c r="H106" s="47">
        <v>1612.23</v>
      </c>
      <c r="I106" s="47">
        <v>26</v>
      </c>
      <c r="J106" s="47">
        <v>99</v>
      </c>
      <c r="K106" s="48">
        <v>0.74</v>
      </c>
      <c r="L106" s="47">
        <v>1835</v>
      </c>
    </row>
    <row r="107" spans="1:12" ht="12.75" x14ac:dyDescent="0.2">
      <c r="A107" s="49" t="s">
        <v>160</v>
      </c>
      <c r="B107" s="50" t="s">
        <v>161</v>
      </c>
      <c r="C107" s="51">
        <v>8446</v>
      </c>
      <c r="D107" s="51">
        <v>8533</v>
      </c>
      <c r="E107" s="52">
        <v>85.91</v>
      </c>
      <c r="F107" s="53">
        <f t="shared" si="3"/>
        <v>98.312187172622515</v>
      </c>
      <c r="G107" s="54">
        <v>2.9</v>
      </c>
      <c r="H107" s="55">
        <v>859.53</v>
      </c>
      <c r="I107" s="55">
        <v>18</v>
      </c>
      <c r="J107" s="55">
        <v>112</v>
      </c>
      <c r="K107" s="56">
        <v>0.64500000000000002</v>
      </c>
      <c r="L107" s="55">
        <v>1645</v>
      </c>
    </row>
    <row r="108" spans="1:12" ht="12.75" x14ac:dyDescent="0.2">
      <c r="A108" s="41" t="s">
        <v>162</v>
      </c>
      <c r="B108" s="42" t="s">
        <v>163</v>
      </c>
      <c r="C108" s="43">
        <v>30179</v>
      </c>
      <c r="D108" s="43">
        <v>30319</v>
      </c>
      <c r="E108" s="44">
        <v>625.30999999999995</v>
      </c>
      <c r="F108" s="45">
        <f t="shared" si="3"/>
        <v>48.262461818937808</v>
      </c>
      <c r="G108" s="46">
        <v>3.5</v>
      </c>
      <c r="H108" s="47">
        <v>3707.47</v>
      </c>
      <c r="I108" s="47">
        <v>35</v>
      </c>
      <c r="J108" s="47">
        <v>28</v>
      </c>
      <c r="K108" s="48">
        <v>0.42</v>
      </c>
      <c r="L108" s="47">
        <v>4973</v>
      </c>
    </row>
    <row r="109" spans="1:12" ht="12.75" x14ac:dyDescent="0.2">
      <c r="A109" s="49" t="s">
        <v>164</v>
      </c>
      <c r="B109" s="50" t="s">
        <v>165</v>
      </c>
      <c r="C109" s="51">
        <v>10779</v>
      </c>
      <c r="D109" s="51">
        <v>10625</v>
      </c>
      <c r="E109" s="52">
        <v>130.33000000000001</v>
      </c>
      <c r="F109" s="53">
        <f t="shared" si="3"/>
        <v>82.705440036829572</v>
      </c>
      <c r="G109" s="54">
        <v>2.7</v>
      </c>
      <c r="H109" s="55">
        <v>1155.57</v>
      </c>
      <c r="I109" s="55">
        <v>15</v>
      </c>
      <c r="J109" s="55">
        <v>114</v>
      </c>
      <c r="K109" s="56">
        <v>0.61</v>
      </c>
      <c r="L109" s="55">
        <v>2515</v>
      </c>
    </row>
    <row r="110" spans="1:12" ht="12.75" x14ac:dyDescent="0.2">
      <c r="A110" s="41" t="s">
        <v>166</v>
      </c>
      <c r="B110" s="42" t="s">
        <v>167</v>
      </c>
      <c r="C110" s="43">
        <v>102061</v>
      </c>
      <c r="D110" s="43">
        <v>101323</v>
      </c>
      <c r="E110" s="44">
        <v>386.85</v>
      </c>
      <c r="F110" s="45">
        <f t="shared" si="3"/>
        <v>263.82577226315107</v>
      </c>
      <c r="G110" s="46">
        <v>3.2</v>
      </c>
      <c r="H110" s="47">
        <v>9445.0300000000007</v>
      </c>
      <c r="I110" s="47">
        <v>102</v>
      </c>
      <c r="J110" s="47">
        <v>54</v>
      </c>
      <c r="K110" s="48">
        <v>0.89</v>
      </c>
      <c r="L110" s="47">
        <v>8936</v>
      </c>
    </row>
    <row r="111" spans="1:12" ht="12.75" x14ac:dyDescent="0.2">
      <c r="A111" s="49" t="s">
        <v>168</v>
      </c>
      <c r="B111" s="50" t="s">
        <v>169</v>
      </c>
      <c r="C111" s="51">
        <v>14813</v>
      </c>
      <c r="D111" s="51">
        <v>14775</v>
      </c>
      <c r="E111" s="52">
        <v>470.75</v>
      </c>
      <c r="F111" s="53">
        <f t="shared" si="3"/>
        <v>31.466808284652149</v>
      </c>
      <c r="G111" s="54">
        <v>2.9</v>
      </c>
      <c r="H111" s="55">
        <v>1411.26</v>
      </c>
      <c r="I111" s="55">
        <v>16</v>
      </c>
      <c r="J111" s="55">
        <v>106</v>
      </c>
      <c r="K111" s="56">
        <v>0.65</v>
      </c>
      <c r="L111" s="55">
        <v>3139</v>
      </c>
    </row>
    <row r="112" spans="1:12" ht="12.75" x14ac:dyDescent="0.2">
      <c r="A112" s="41" t="s">
        <v>170</v>
      </c>
      <c r="B112" s="42" t="s">
        <v>171</v>
      </c>
      <c r="C112" s="43">
        <v>24808</v>
      </c>
      <c r="D112" s="43">
        <v>22945</v>
      </c>
      <c r="E112" s="44">
        <v>210.03</v>
      </c>
      <c r="F112" s="45">
        <f t="shared" si="3"/>
        <v>118.11645955339714</v>
      </c>
      <c r="G112" s="46">
        <v>2.6</v>
      </c>
      <c r="H112" s="47">
        <v>3383.77</v>
      </c>
      <c r="I112" s="47">
        <v>34</v>
      </c>
      <c r="J112" s="47">
        <v>116</v>
      </c>
      <c r="K112" s="48">
        <v>0.67</v>
      </c>
      <c r="L112" s="47">
        <v>4264</v>
      </c>
    </row>
    <row r="113" spans="1:12" ht="12.75" x14ac:dyDescent="0.2">
      <c r="A113" s="49" t="s">
        <v>172</v>
      </c>
      <c r="B113" s="50" t="s">
        <v>173</v>
      </c>
      <c r="C113" s="51">
        <v>12039</v>
      </c>
      <c r="D113" s="51">
        <v>12282</v>
      </c>
      <c r="E113" s="52">
        <v>211.71</v>
      </c>
      <c r="F113" s="53">
        <f t="shared" si="3"/>
        <v>56.865523593595007</v>
      </c>
      <c r="G113" s="54">
        <v>3.1</v>
      </c>
      <c r="H113" s="55">
        <v>1280.2</v>
      </c>
      <c r="I113" s="55">
        <v>27</v>
      </c>
      <c r="J113" s="55">
        <v>62</v>
      </c>
      <c r="K113" s="56">
        <v>0.76</v>
      </c>
      <c r="L113" s="55">
        <v>2357</v>
      </c>
    </row>
    <row r="114" spans="1:12" ht="12.75" x14ac:dyDescent="0.2">
      <c r="A114" s="41" t="s">
        <v>174</v>
      </c>
      <c r="B114" s="42" t="s">
        <v>175</v>
      </c>
      <c r="C114" s="43">
        <v>11778</v>
      </c>
      <c r="D114" s="43">
        <v>11839</v>
      </c>
      <c r="E114" s="44">
        <v>191.43</v>
      </c>
      <c r="F114" s="45">
        <f t="shared" si="3"/>
        <v>61.526406519354332</v>
      </c>
      <c r="G114" s="46">
        <v>3.5</v>
      </c>
      <c r="H114" s="47">
        <v>1132.49</v>
      </c>
      <c r="I114" s="47">
        <v>9</v>
      </c>
      <c r="J114" s="47">
        <v>121</v>
      </c>
      <c r="K114" s="48">
        <v>0.61</v>
      </c>
      <c r="L114" s="47">
        <v>2808</v>
      </c>
    </row>
    <row r="115" spans="1:12" ht="12.75" x14ac:dyDescent="0.2">
      <c r="A115" s="49" t="s">
        <v>176</v>
      </c>
      <c r="B115" s="50" t="s">
        <v>177</v>
      </c>
      <c r="C115" s="51">
        <v>15608</v>
      </c>
      <c r="D115" s="51">
        <v>15642</v>
      </c>
      <c r="E115" s="52">
        <v>314.39</v>
      </c>
      <c r="F115" s="53">
        <f t="shared" si="3"/>
        <v>49.645344953719906</v>
      </c>
      <c r="G115" s="54">
        <v>3</v>
      </c>
      <c r="H115" s="55">
        <v>1717.63</v>
      </c>
      <c r="I115" s="55">
        <v>119</v>
      </c>
      <c r="J115" s="55">
        <v>49</v>
      </c>
      <c r="K115" s="56">
        <v>0.48</v>
      </c>
      <c r="L115" s="55">
        <v>970</v>
      </c>
    </row>
    <row r="116" spans="1:12" ht="12.75" x14ac:dyDescent="0.2">
      <c r="A116" s="41" t="s">
        <v>178</v>
      </c>
      <c r="B116" s="42" t="s">
        <v>179</v>
      </c>
      <c r="C116" s="43">
        <v>37109</v>
      </c>
      <c r="D116" s="43">
        <v>36254</v>
      </c>
      <c r="E116" s="44">
        <v>341.08</v>
      </c>
      <c r="F116" s="45">
        <f t="shared" si="3"/>
        <v>108.79852234079982</v>
      </c>
      <c r="G116" s="46">
        <v>3</v>
      </c>
      <c r="H116" s="47">
        <v>4754.8500000000004</v>
      </c>
      <c r="I116" s="47">
        <v>38</v>
      </c>
      <c r="J116" s="47">
        <v>115</v>
      </c>
      <c r="K116" s="48">
        <v>0.75</v>
      </c>
      <c r="L116" s="47">
        <v>4622</v>
      </c>
    </row>
    <row r="117" spans="1:12" ht="12.75" x14ac:dyDescent="0.2">
      <c r="A117" s="49" t="s">
        <v>180</v>
      </c>
      <c r="B117" s="50" t="s">
        <v>181</v>
      </c>
      <c r="C117" s="51">
        <v>23374</v>
      </c>
      <c r="D117" s="51">
        <v>23709</v>
      </c>
      <c r="E117" s="52">
        <v>310.02</v>
      </c>
      <c r="F117" s="53">
        <f t="shared" si="3"/>
        <v>75.395135797690472</v>
      </c>
      <c r="G117" s="54">
        <v>3.1</v>
      </c>
      <c r="H117" s="55">
        <v>2880.95</v>
      </c>
      <c r="I117" s="55">
        <v>69</v>
      </c>
      <c r="J117" s="55">
        <v>63</v>
      </c>
      <c r="K117" s="56">
        <v>0.73</v>
      </c>
      <c r="L117" s="55">
        <v>2345</v>
      </c>
    </row>
    <row r="118" spans="1:12" ht="12.75" x14ac:dyDescent="0.2">
      <c r="A118" s="41" t="s">
        <v>182</v>
      </c>
      <c r="B118" s="42" t="s">
        <v>183</v>
      </c>
      <c r="C118" s="43">
        <v>17080</v>
      </c>
      <c r="D118" s="43">
        <v>17608</v>
      </c>
      <c r="E118" s="44">
        <v>482.95</v>
      </c>
      <c r="F118" s="45">
        <f t="shared" si="3"/>
        <v>35.365979915105086</v>
      </c>
      <c r="G118" s="46">
        <v>3.6</v>
      </c>
      <c r="H118" s="47">
        <v>2376.04</v>
      </c>
      <c r="I118" s="47">
        <v>92</v>
      </c>
      <c r="J118" s="47">
        <v>53</v>
      </c>
      <c r="K118" s="48">
        <v>0.73</v>
      </c>
      <c r="L118" s="47">
        <v>1613</v>
      </c>
    </row>
    <row r="119" spans="1:12" ht="12.75" x14ac:dyDescent="0.2">
      <c r="A119" s="49" t="s">
        <v>184</v>
      </c>
      <c r="B119" s="50" t="s">
        <v>185</v>
      </c>
      <c r="C119" s="51">
        <v>59366</v>
      </c>
      <c r="D119" s="51">
        <v>60501</v>
      </c>
      <c r="E119" s="52">
        <v>969</v>
      </c>
      <c r="F119" s="53">
        <f t="shared" si="3"/>
        <v>61.265221878224978</v>
      </c>
      <c r="G119" s="54">
        <v>3.1</v>
      </c>
      <c r="H119" s="55">
        <v>7545.99</v>
      </c>
      <c r="I119" s="55">
        <v>101</v>
      </c>
      <c r="J119" s="55">
        <v>60</v>
      </c>
      <c r="K119" s="56">
        <v>0.62</v>
      </c>
      <c r="L119" s="55">
        <v>4329</v>
      </c>
    </row>
    <row r="120" spans="1:12" ht="12.75" x14ac:dyDescent="0.2">
      <c r="A120" s="41" t="s">
        <v>186</v>
      </c>
      <c r="B120" s="42" t="s">
        <v>187</v>
      </c>
      <c r="C120" s="43">
        <v>31365</v>
      </c>
      <c r="D120" s="43">
        <v>30333</v>
      </c>
      <c r="E120" s="44">
        <v>260.2</v>
      </c>
      <c r="F120" s="45">
        <f t="shared" si="3"/>
        <v>120.54189085318986</v>
      </c>
      <c r="G120" s="46">
        <v>2.7</v>
      </c>
      <c r="H120" s="47">
        <v>4107.8</v>
      </c>
      <c r="I120" s="47">
        <v>24</v>
      </c>
      <c r="J120" s="47">
        <v>122</v>
      </c>
      <c r="K120" s="48">
        <v>0.77</v>
      </c>
      <c r="L120" s="47">
        <v>4535</v>
      </c>
    </row>
    <row r="121" spans="1:12" ht="12.75" x14ac:dyDescent="0.2">
      <c r="A121" s="49" t="s">
        <v>188</v>
      </c>
      <c r="B121" s="50" t="s">
        <v>189</v>
      </c>
      <c r="C121" s="51">
        <v>21956</v>
      </c>
      <c r="D121" s="51">
        <v>22417</v>
      </c>
      <c r="E121" s="52">
        <v>349.95</v>
      </c>
      <c r="F121" s="53">
        <f t="shared" si="3"/>
        <v>62.740391484497785</v>
      </c>
      <c r="G121" s="54">
        <v>4.5999999999999996</v>
      </c>
      <c r="H121" s="55">
        <v>1775.58</v>
      </c>
      <c r="I121" s="55">
        <v>115</v>
      </c>
      <c r="J121" s="55">
        <v>47</v>
      </c>
      <c r="K121" s="56">
        <v>0.47</v>
      </c>
      <c r="L121" s="55">
        <v>1836</v>
      </c>
    </row>
    <row r="122" spans="1:12" ht="12.75" x14ac:dyDescent="0.2">
      <c r="A122" s="41" t="s">
        <v>190</v>
      </c>
      <c r="B122" s="42" t="s">
        <v>191</v>
      </c>
      <c r="C122" s="43">
        <v>43295</v>
      </c>
      <c r="D122" s="43">
        <v>43010</v>
      </c>
      <c r="E122" s="44">
        <v>265.33999999999997</v>
      </c>
      <c r="F122" s="45">
        <f t="shared" si="3"/>
        <v>163.16801085399865</v>
      </c>
      <c r="G122" s="46">
        <v>3.4</v>
      </c>
      <c r="H122" s="47">
        <v>5867.29</v>
      </c>
      <c r="I122" s="47">
        <v>116</v>
      </c>
      <c r="J122" s="47">
        <v>69</v>
      </c>
      <c r="K122" s="48">
        <v>0.82</v>
      </c>
      <c r="L122" s="47">
        <v>3721</v>
      </c>
    </row>
    <row r="123" spans="1:12" ht="12.75" x14ac:dyDescent="0.2">
      <c r="A123" s="49" t="s">
        <v>192</v>
      </c>
      <c r="B123" s="50" t="s">
        <v>193</v>
      </c>
      <c r="C123" s="51">
        <v>490325</v>
      </c>
      <c r="D123" s="51">
        <v>482204</v>
      </c>
      <c r="E123" s="52">
        <v>335.26</v>
      </c>
      <c r="F123" s="53">
        <f t="shared" si="3"/>
        <v>1462.521625007457</v>
      </c>
      <c r="G123" s="54">
        <v>2.8</v>
      </c>
      <c r="H123" s="55">
        <v>88641.08</v>
      </c>
      <c r="I123" s="55">
        <v>43</v>
      </c>
      <c r="J123" s="55">
        <v>110</v>
      </c>
      <c r="K123" s="56">
        <v>1.03</v>
      </c>
      <c r="L123" s="55">
        <v>80892</v>
      </c>
    </row>
    <row r="124" spans="1:12" ht="12.75" x14ac:dyDescent="0.2">
      <c r="A124" s="41" t="s">
        <v>194</v>
      </c>
      <c r="B124" s="42" t="s">
        <v>195</v>
      </c>
      <c r="C124" s="43">
        <v>33571</v>
      </c>
      <c r="D124" s="43">
        <v>33800</v>
      </c>
      <c r="E124" s="44">
        <v>319.83999999999997</v>
      </c>
      <c r="F124" s="45">
        <f t="shared" si="3"/>
        <v>104.961855927964</v>
      </c>
      <c r="G124" s="46">
        <v>3</v>
      </c>
      <c r="H124" s="47">
        <v>3782.85</v>
      </c>
      <c r="I124" s="47">
        <v>87</v>
      </c>
      <c r="J124" s="47">
        <v>42</v>
      </c>
      <c r="K124" s="48">
        <v>0.74</v>
      </c>
      <c r="L124" s="47">
        <v>3080</v>
      </c>
    </row>
    <row r="125" spans="1:12" ht="12.75" x14ac:dyDescent="0.2">
      <c r="A125" s="49" t="s">
        <v>196</v>
      </c>
      <c r="B125" s="50" t="s">
        <v>197</v>
      </c>
      <c r="C125" s="51">
        <v>7394</v>
      </c>
      <c r="D125" s="51">
        <v>7348</v>
      </c>
      <c r="E125" s="52">
        <v>266.37</v>
      </c>
      <c r="F125" s="53">
        <f t="shared" si="3"/>
        <v>27.758381199083981</v>
      </c>
      <c r="G125" s="54">
        <v>2.6</v>
      </c>
      <c r="H125" s="55">
        <v>681.29</v>
      </c>
      <c r="I125" s="55">
        <v>6</v>
      </c>
      <c r="J125" s="55">
        <v>129</v>
      </c>
      <c r="K125" s="56">
        <v>0.6</v>
      </c>
      <c r="L125" s="55">
        <v>1940</v>
      </c>
    </row>
    <row r="126" spans="1:12" ht="12.75" x14ac:dyDescent="0.2">
      <c r="A126" s="41" t="s">
        <v>198</v>
      </c>
      <c r="B126" s="42" t="s">
        <v>70</v>
      </c>
      <c r="C126" s="43">
        <v>9165</v>
      </c>
      <c r="D126" s="43">
        <v>8923</v>
      </c>
      <c r="E126" s="44">
        <v>191.48</v>
      </c>
      <c r="F126" s="45">
        <f t="shared" si="3"/>
        <v>47.864006684771255</v>
      </c>
      <c r="G126" s="46">
        <v>3</v>
      </c>
      <c r="H126" s="47">
        <v>1303.74</v>
      </c>
      <c r="I126" s="47">
        <v>48</v>
      </c>
      <c r="J126" s="47">
        <v>78</v>
      </c>
      <c r="K126" s="48">
        <v>0.7</v>
      </c>
      <c r="L126" s="47">
        <v>857</v>
      </c>
    </row>
    <row r="127" spans="1:12" ht="12.75" x14ac:dyDescent="0.2">
      <c r="A127" s="49" t="s">
        <v>199</v>
      </c>
      <c r="B127" s="50" t="s">
        <v>72</v>
      </c>
      <c r="C127" s="51">
        <v>96605</v>
      </c>
      <c r="D127" s="51">
        <v>96929</v>
      </c>
      <c r="E127" s="52">
        <v>250.55</v>
      </c>
      <c r="F127" s="53">
        <f t="shared" si="3"/>
        <v>385.57174216723206</v>
      </c>
      <c r="G127" s="54">
        <v>2.7</v>
      </c>
      <c r="H127" s="55">
        <v>13359.13</v>
      </c>
      <c r="I127" s="55">
        <v>68</v>
      </c>
      <c r="J127" s="55">
        <v>70</v>
      </c>
      <c r="K127" s="56">
        <v>1.0900000000000001</v>
      </c>
      <c r="L127" s="55">
        <v>9970</v>
      </c>
    </row>
    <row r="128" spans="1:12" ht="12.75" x14ac:dyDescent="0.2">
      <c r="A128" s="41" t="s">
        <v>200</v>
      </c>
      <c r="B128" s="42" t="s">
        <v>201</v>
      </c>
      <c r="C128" s="43">
        <v>22498</v>
      </c>
      <c r="D128" s="43">
        <v>22650</v>
      </c>
      <c r="E128" s="44">
        <v>596.54999999999995</v>
      </c>
      <c r="F128" s="45">
        <f t="shared" si="3"/>
        <v>37.713519403235274</v>
      </c>
      <c r="G128" s="46">
        <v>2.9</v>
      </c>
      <c r="H128" s="47">
        <v>2243.0300000000002</v>
      </c>
      <c r="I128" s="47">
        <v>39</v>
      </c>
      <c r="J128" s="47">
        <v>74</v>
      </c>
      <c r="K128" s="48">
        <v>0.74</v>
      </c>
      <c r="L128" s="47">
        <v>2733</v>
      </c>
    </row>
    <row r="129" spans="1:12" ht="12.75" x14ac:dyDescent="0.2">
      <c r="A129" s="49" t="s">
        <v>202</v>
      </c>
      <c r="B129" s="50" t="s">
        <v>203</v>
      </c>
      <c r="C129" s="51">
        <v>84149</v>
      </c>
      <c r="D129" s="51">
        <v>83757</v>
      </c>
      <c r="E129" s="52">
        <v>849.79</v>
      </c>
      <c r="F129" s="53">
        <f t="shared" si="3"/>
        <v>99.023288106473373</v>
      </c>
      <c r="G129" s="54">
        <v>2.8</v>
      </c>
      <c r="H129" s="55">
        <v>10982.9</v>
      </c>
      <c r="I129" s="55">
        <v>30</v>
      </c>
      <c r="J129" s="55">
        <v>102</v>
      </c>
      <c r="K129" s="56">
        <v>0.68</v>
      </c>
      <c r="L129" s="55">
        <v>11273</v>
      </c>
    </row>
    <row r="130" spans="1:12" ht="12.75" x14ac:dyDescent="0.2">
      <c r="A130" s="41" t="s">
        <v>204</v>
      </c>
      <c r="B130" s="42" t="s">
        <v>205</v>
      </c>
      <c r="C130" s="43">
        <v>25338</v>
      </c>
      <c r="D130" s="43">
        <v>25781</v>
      </c>
      <c r="E130" s="44">
        <v>473.52</v>
      </c>
      <c r="F130" s="45">
        <f t="shared" si="3"/>
        <v>53.50988342625444</v>
      </c>
      <c r="G130" s="46">
        <v>3.8</v>
      </c>
      <c r="H130" s="47">
        <v>3179.36</v>
      </c>
      <c r="I130" s="47">
        <v>114</v>
      </c>
      <c r="J130" s="47">
        <v>43</v>
      </c>
      <c r="K130" s="48">
        <v>0.63</v>
      </c>
      <c r="L130" s="47">
        <v>1440</v>
      </c>
    </row>
    <row r="131" spans="1:12" ht="12.75" x14ac:dyDescent="0.2">
      <c r="A131" s="49" t="s">
        <v>206</v>
      </c>
      <c r="B131" s="50" t="s">
        <v>207</v>
      </c>
      <c r="C131" s="51">
        <v>21309</v>
      </c>
      <c r="D131" s="51">
        <v>21576</v>
      </c>
      <c r="E131" s="52">
        <v>535.83000000000004</v>
      </c>
      <c r="F131" s="53">
        <f t="shared" si="3"/>
        <v>39.768210066625606</v>
      </c>
      <c r="G131" s="54">
        <v>3.4</v>
      </c>
      <c r="H131" s="55">
        <v>3783.42</v>
      </c>
      <c r="I131" s="55">
        <v>122</v>
      </c>
      <c r="J131" s="55">
        <v>34</v>
      </c>
      <c r="K131" s="56">
        <v>0.77</v>
      </c>
      <c r="L131" s="55">
        <v>1590</v>
      </c>
    </row>
    <row r="132" spans="1:12" ht="12.75" x14ac:dyDescent="0.2">
      <c r="A132" s="41" t="s">
        <v>208</v>
      </c>
      <c r="B132" s="42" t="s">
        <v>209</v>
      </c>
      <c r="C132" s="43">
        <v>44541</v>
      </c>
      <c r="D132" s="43">
        <v>44186</v>
      </c>
      <c r="E132" s="44">
        <v>508.08</v>
      </c>
      <c r="F132" s="45">
        <f t="shared" si="3"/>
        <v>87.665328294756733</v>
      </c>
      <c r="G132" s="46">
        <v>2.7</v>
      </c>
      <c r="H132" s="47">
        <v>5373.64</v>
      </c>
      <c r="I132" s="47">
        <v>55</v>
      </c>
      <c r="J132" s="47">
        <v>86</v>
      </c>
      <c r="K132" s="48">
        <v>0.57999999999999996</v>
      </c>
      <c r="L132" s="47">
        <v>5995</v>
      </c>
    </row>
    <row r="133" spans="1:12" ht="12.75" x14ac:dyDescent="0.2">
      <c r="A133" s="49" t="s">
        <v>210</v>
      </c>
      <c r="B133" s="50" t="s">
        <v>211</v>
      </c>
      <c r="C133" s="51">
        <v>29025</v>
      </c>
      <c r="D133" s="51">
        <v>29800</v>
      </c>
      <c r="E133" s="52">
        <v>451.44</v>
      </c>
      <c r="F133" s="53">
        <f t="shared" si="3"/>
        <v>64.294258373205736</v>
      </c>
      <c r="G133" s="54">
        <v>3.2</v>
      </c>
      <c r="H133" s="55">
        <v>3764.06</v>
      </c>
      <c r="I133" s="55">
        <v>126</v>
      </c>
      <c r="J133" s="55">
        <v>23</v>
      </c>
      <c r="K133" s="56">
        <v>0.74</v>
      </c>
      <c r="L133" s="55">
        <v>1546</v>
      </c>
    </row>
    <row r="134" spans="1:12" ht="12.75" x14ac:dyDescent="0.2">
      <c r="A134" s="41" t="s">
        <v>212</v>
      </c>
      <c r="B134" s="42" t="s">
        <v>213</v>
      </c>
      <c r="C134" s="43">
        <v>17913</v>
      </c>
      <c r="D134" s="43">
        <v>17996</v>
      </c>
      <c r="E134" s="44">
        <v>599.20000000000005</v>
      </c>
      <c r="F134" s="45">
        <f t="shared" si="3"/>
        <v>29.894859813084111</v>
      </c>
      <c r="G134" s="46">
        <v>2.7</v>
      </c>
      <c r="H134" s="47">
        <v>2392</v>
      </c>
      <c r="I134" s="47">
        <v>75</v>
      </c>
      <c r="J134" s="47">
        <v>58</v>
      </c>
      <c r="K134" s="48">
        <v>0.89</v>
      </c>
      <c r="L134" s="47">
        <v>1476</v>
      </c>
    </row>
    <row r="135" spans="1:12" ht="12.75" x14ac:dyDescent="0.2">
      <c r="A135" s="49" t="s">
        <v>214</v>
      </c>
      <c r="B135" s="50" t="s">
        <v>215</v>
      </c>
      <c r="C135" s="51">
        <v>145013</v>
      </c>
      <c r="D135" s="51">
        <v>140032</v>
      </c>
      <c r="E135" s="52">
        <v>401.41</v>
      </c>
      <c r="F135" s="53">
        <f t="shared" si="3"/>
        <v>361.25906180712985</v>
      </c>
      <c r="G135" s="54">
        <v>3</v>
      </c>
      <c r="H135" s="55">
        <v>23603.759999999998</v>
      </c>
      <c r="I135" s="55">
        <v>47</v>
      </c>
      <c r="J135" s="55">
        <v>108</v>
      </c>
      <c r="K135" s="56">
        <v>0.73799999999999999</v>
      </c>
      <c r="L135" s="55">
        <v>19642</v>
      </c>
    </row>
    <row r="136" spans="1:12" ht="12.75" x14ac:dyDescent="0.2">
      <c r="A136" s="41" t="s">
        <v>216</v>
      </c>
      <c r="B136" s="42" t="s">
        <v>217</v>
      </c>
      <c r="C136" s="43">
        <v>163239</v>
      </c>
      <c r="D136" s="43">
        <v>156927</v>
      </c>
      <c r="E136" s="44">
        <v>269.20999999999998</v>
      </c>
      <c r="F136" s="45">
        <f t="shared" si="3"/>
        <v>606.36306229337697</v>
      </c>
      <c r="G136" s="46">
        <v>3</v>
      </c>
      <c r="H136" s="47">
        <v>30578.57</v>
      </c>
      <c r="I136" s="47">
        <v>51</v>
      </c>
      <c r="J136" s="47">
        <v>117</v>
      </c>
      <c r="K136" s="48">
        <v>0.85</v>
      </c>
      <c r="L136" s="47">
        <v>23811</v>
      </c>
    </row>
    <row r="137" spans="1:12" ht="12.75" x14ac:dyDescent="0.2">
      <c r="A137" s="49" t="s">
        <v>218</v>
      </c>
      <c r="B137" s="50" t="s">
        <v>219</v>
      </c>
      <c r="C137" s="51">
        <v>6492</v>
      </c>
      <c r="D137" s="51">
        <v>6561</v>
      </c>
      <c r="E137" s="52">
        <v>278.95</v>
      </c>
      <c r="F137" s="53">
        <f t="shared" si="3"/>
        <v>23.272987990679333</v>
      </c>
      <c r="G137" s="54">
        <v>2.8</v>
      </c>
      <c r="H137" s="55">
        <v>644.9</v>
      </c>
      <c r="I137" s="55">
        <v>3</v>
      </c>
      <c r="J137" s="55">
        <v>123</v>
      </c>
      <c r="K137" s="56">
        <v>0.72</v>
      </c>
      <c r="L137" s="55">
        <v>1113</v>
      </c>
    </row>
    <row r="138" spans="1:12" ht="12.75" x14ac:dyDescent="0.2">
      <c r="A138" s="41" t="s">
        <v>220</v>
      </c>
      <c r="B138" s="42" t="s">
        <v>221</v>
      </c>
      <c r="C138" s="43">
        <v>10388</v>
      </c>
      <c r="D138" s="43">
        <v>10829</v>
      </c>
      <c r="E138" s="44">
        <v>490.23</v>
      </c>
      <c r="F138" s="45">
        <f t="shared" si="3"/>
        <v>21.190053648287538</v>
      </c>
      <c r="G138" s="46">
        <v>4</v>
      </c>
      <c r="H138" s="47">
        <v>953.5</v>
      </c>
      <c r="I138" s="47">
        <v>98</v>
      </c>
      <c r="J138" s="47">
        <v>30</v>
      </c>
      <c r="K138" s="48">
        <v>0.48</v>
      </c>
      <c r="L138" s="47">
        <v>1185</v>
      </c>
    </row>
    <row r="139" spans="1:12" ht="12.75" x14ac:dyDescent="0.2">
      <c r="A139" s="49" t="s">
        <v>222</v>
      </c>
      <c r="B139" s="50" t="s">
        <v>223</v>
      </c>
      <c r="C139" s="51">
        <v>39470</v>
      </c>
      <c r="D139" s="51">
        <v>40429</v>
      </c>
      <c r="E139" s="52">
        <v>518.79</v>
      </c>
      <c r="F139" s="53">
        <f t="shared" si="3"/>
        <v>76.080880510418481</v>
      </c>
      <c r="G139" s="54">
        <v>4.0999999999999996</v>
      </c>
      <c r="H139" s="55">
        <v>5205.07</v>
      </c>
      <c r="I139" s="55">
        <v>118</v>
      </c>
      <c r="J139" s="55">
        <v>31</v>
      </c>
      <c r="K139" s="56">
        <v>0.57999999999999996</v>
      </c>
      <c r="L139" s="55">
        <v>2595</v>
      </c>
    </row>
    <row r="140" spans="1:12" ht="12.75" x14ac:dyDescent="0.2">
      <c r="A140" s="41" t="s">
        <v>224</v>
      </c>
      <c r="B140" s="42" t="s">
        <v>225</v>
      </c>
      <c r="C140" s="43">
        <v>41280</v>
      </c>
      <c r="D140" s="43">
        <v>40727</v>
      </c>
      <c r="E140" s="44">
        <v>214.57</v>
      </c>
      <c r="F140" s="45">
        <f t="shared" si="3"/>
        <v>192.38476953907815</v>
      </c>
      <c r="G140" s="46">
        <v>2.9</v>
      </c>
      <c r="H140" s="47">
        <v>4966.3900000000003</v>
      </c>
      <c r="I140" s="47">
        <v>36</v>
      </c>
      <c r="J140" s="47">
        <v>95</v>
      </c>
      <c r="K140" s="48">
        <v>0.65500000000000003</v>
      </c>
      <c r="L140" s="47">
        <v>4920</v>
      </c>
    </row>
    <row r="141" spans="1:12" ht="12.75" x14ac:dyDescent="0.2">
      <c r="A141" s="49" t="s">
        <v>226</v>
      </c>
      <c r="B141" s="50" t="s">
        <v>227</v>
      </c>
      <c r="C141" s="51">
        <v>53723</v>
      </c>
      <c r="D141" s="51">
        <v>53935</v>
      </c>
      <c r="E141" s="52">
        <v>561.19000000000005</v>
      </c>
      <c r="F141" s="53">
        <f t="shared" si="3"/>
        <v>95.730501256259018</v>
      </c>
      <c r="G141" s="54">
        <v>3.1</v>
      </c>
      <c r="H141" s="55">
        <v>6438.46</v>
      </c>
      <c r="I141" s="55">
        <v>81</v>
      </c>
      <c r="J141" s="55">
        <v>67</v>
      </c>
      <c r="K141" s="56">
        <v>0.6</v>
      </c>
      <c r="L141" s="55">
        <v>4549</v>
      </c>
    </row>
    <row r="142" spans="1:12" ht="12.75" x14ac:dyDescent="0.2">
      <c r="A142" s="41" t="s">
        <v>228</v>
      </c>
      <c r="B142" s="42" t="s">
        <v>229</v>
      </c>
      <c r="C142" s="43">
        <v>18760</v>
      </c>
      <c r="D142" s="43">
        <v>18477</v>
      </c>
      <c r="E142" s="44">
        <v>229.33</v>
      </c>
      <c r="F142" s="45">
        <f t="shared" si="3"/>
        <v>81.803514585967818</v>
      </c>
      <c r="G142" s="46">
        <v>3.1</v>
      </c>
      <c r="H142" s="47">
        <v>1463.13</v>
      </c>
      <c r="I142" s="47">
        <v>29</v>
      </c>
      <c r="J142" s="47">
        <v>89</v>
      </c>
      <c r="K142" s="48">
        <v>0.62</v>
      </c>
      <c r="L142" s="47">
        <v>3060</v>
      </c>
    </row>
    <row r="143" spans="1:12" ht="12.75" x14ac:dyDescent="0.2">
      <c r="A143" s="49" t="s">
        <v>230</v>
      </c>
      <c r="B143" s="50" t="s">
        <v>231</v>
      </c>
      <c r="C143" s="51">
        <v>35515</v>
      </c>
      <c r="D143" s="51">
        <v>36130</v>
      </c>
      <c r="E143" s="52">
        <v>403.44</v>
      </c>
      <c r="F143" s="53">
        <f t="shared" si="3"/>
        <v>88.030438231211576</v>
      </c>
      <c r="G143" s="54">
        <v>4.5</v>
      </c>
      <c r="H143" s="55">
        <v>5447.77</v>
      </c>
      <c r="I143" s="55">
        <v>125</v>
      </c>
      <c r="J143" s="55">
        <v>32</v>
      </c>
      <c r="K143" s="56">
        <v>0.69</v>
      </c>
      <c r="L143" s="55">
        <v>1901</v>
      </c>
    </row>
    <row r="144" spans="1:12" ht="12.75" x14ac:dyDescent="0.2">
      <c r="A144" s="41" t="s">
        <v>232</v>
      </c>
      <c r="B144" s="42" t="s">
        <v>233</v>
      </c>
      <c r="C144" s="43">
        <v>27941</v>
      </c>
      <c r="D144" s="43">
        <v>28290</v>
      </c>
      <c r="E144" s="44">
        <v>461.95</v>
      </c>
      <c r="F144" s="45">
        <f t="shared" si="3"/>
        <v>60.484900963307716</v>
      </c>
      <c r="G144" s="46">
        <v>3.2</v>
      </c>
      <c r="H144" s="47">
        <v>3698.79</v>
      </c>
      <c r="I144" s="47">
        <v>79</v>
      </c>
      <c r="J144" s="47">
        <v>50</v>
      </c>
      <c r="K144" s="48">
        <v>0.51</v>
      </c>
      <c r="L144" s="47">
        <v>2871</v>
      </c>
    </row>
    <row r="145" spans="1:12" ht="13.5" thickBot="1" x14ac:dyDescent="0.25">
      <c r="A145" s="57" t="s">
        <v>234</v>
      </c>
      <c r="B145" s="112" t="s">
        <v>235</v>
      </c>
      <c r="C145" s="58">
        <v>71491</v>
      </c>
      <c r="D145" s="58">
        <v>70045</v>
      </c>
      <c r="E145" s="59">
        <v>104.71</v>
      </c>
      <c r="F145" s="60">
        <f t="shared" si="3"/>
        <v>682.75236367109164</v>
      </c>
      <c r="G145" s="61">
        <v>2.9</v>
      </c>
      <c r="H145" s="62">
        <v>12685.43</v>
      </c>
      <c r="I145" s="62">
        <v>41</v>
      </c>
      <c r="J145" s="62">
        <v>105</v>
      </c>
      <c r="K145" s="63">
        <v>0.78</v>
      </c>
      <c r="L145" s="62">
        <v>10491</v>
      </c>
    </row>
    <row r="146" spans="1:12" ht="9.75" customHeight="1" thickBot="1" x14ac:dyDescent="0.25">
      <c r="G146" s="15"/>
      <c r="I146" s="13"/>
      <c r="J146" s="13"/>
      <c r="K146" s="14"/>
      <c r="L146" s="17"/>
    </row>
    <row r="147" spans="1:12" ht="11.25" customHeight="1" x14ac:dyDescent="0.2">
      <c r="A147" s="21" t="s">
        <v>236</v>
      </c>
      <c r="B147" s="363"/>
      <c r="C147" s="22"/>
      <c r="D147" s="22"/>
      <c r="E147" s="23"/>
      <c r="F147" s="23"/>
      <c r="G147" s="24"/>
      <c r="H147" s="364"/>
      <c r="I147" s="365"/>
      <c r="J147" s="365"/>
      <c r="K147" s="366"/>
      <c r="L147" s="367"/>
    </row>
    <row r="148" spans="1:12" ht="29.25" customHeight="1" x14ac:dyDescent="0.2">
      <c r="A148" s="453" t="s">
        <v>549</v>
      </c>
      <c r="B148" s="454"/>
      <c r="C148" s="454"/>
      <c r="D148" s="454"/>
      <c r="E148" s="454"/>
      <c r="F148" s="454"/>
      <c r="G148" s="454"/>
      <c r="H148" s="454"/>
      <c r="I148" s="454"/>
      <c r="J148" s="454"/>
      <c r="K148" s="454"/>
      <c r="L148" s="455"/>
    </row>
    <row r="149" spans="1:12" ht="24.75" customHeight="1" x14ac:dyDescent="0.2">
      <c r="A149" s="368" t="s">
        <v>502</v>
      </c>
      <c r="G149" s="15"/>
      <c r="L149" s="369"/>
    </row>
    <row r="150" spans="1:12" ht="12.75" customHeight="1" thickBot="1" x14ac:dyDescent="0.25">
      <c r="A150" s="348" t="s">
        <v>504</v>
      </c>
      <c r="B150" s="370"/>
      <c r="C150" s="371"/>
      <c r="D150" s="371"/>
      <c r="E150" s="372"/>
      <c r="F150" s="372"/>
      <c r="G150" s="373"/>
      <c r="H150" s="374"/>
      <c r="I150" s="375"/>
      <c r="J150" s="373"/>
      <c r="K150" s="376"/>
      <c r="L150" s="377"/>
    </row>
    <row r="151" spans="1:12" ht="12.75" x14ac:dyDescent="0.2">
      <c r="B151" s="25"/>
      <c r="C151" s="19"/>
      <c r="D151" s="19"/>
      <c r="E151" s="19"/>
      <c r="F151" s="19"/>
      <c r="G151" s="19"/>
      <c r="H151" s="19"/>
      <c r="I151" s="19"/>
      <c r="J151" s="19"/>
      <c r="K151" s="27"/>
      <c r="L151" s="19"/>
    </row>
    <row r="152" spans="1:12" ht="9.75" customHeight="1" x14ac:dyDescent="0.2">
      <c r="B152" s="25"/>
      <c r="C152" s="19"/>
      <c r="D152" s="19"/>
      <c r="E152" s="19"/>
      <c r="F152" s="19"/>
      <c r="G152" s="19"/>
      <c r="H152" s="19"/>
      <c r="I152" s="19"/>
      <c r="J152" s="19"/>
      <c r="K152" s="27"/>
      <c r="L152" s="19"/>
    </row>
    <row r="153" spans="1:12" ht="9.75" customHeight="1" x14ac:dyDescent="0.2">
      <c r="B153" s="25"/>
      <c r="C153" s="19"/>
      <c r="D153" s="19"/>
      <c r="E153" s="19"/>
      <c r="F153" s="19"/>
      <c r="G153" s="19"/>
      <c r="H153" s="19"/>
      <c r="I153" s="19"/>
      <c r="J153" s="19"/>
      <c r="K153" s="27"/>
      <c r="L153" s="19"/>
    </row>
    <row r="154" spans="1:12" ht="9.75" customHeight="1" x14ac:dyDescent="0.2">
      <c r="B154" s="25"/>
      <c r="C154" s="28"/>
      <c r="D154" s="28"/>
      <c r="E154" s="28"/>
      <c r="F154" s="28"/>
      <c r="G154" s="28"/>
      <c r="H154" s="28"/>
      <c r="I154" s="28"/>
      <c r="J154" s="28"/>
      <c r="K154" s="29"/>
      <c r="L154" s="28"/>
    </row>
    <row r="155" spans="1:12" ht="9.75" customHeight="1" x14ac:dyDescent="0.2">
      <c r="C155" s="28"/>
      <c r="D155" s="28"/>
      <c r="E155" s="28"/>
      <c r="F155" s="28"/>
      <c r="G155" s="28"/>
      <c r="H155" s="28"/>
      <c r="I155" s="28"/>
      <c r="J155" s="28"/>
      <c r="K155" s="29"/>
      <c r="L155" s="28"/>
    </row>
    <row r="156" spans="1:12" ht="9.75" customHeight="1" x14ac:dyDescent="0.2">
      <c r="B156" s="19"/>
      <c r="C156" s="19"/>
      <c r="D156" s="19"/>
      <c r="E156" s="19"/>
      <c r="F156" s="19"/>
      <c r="G156" s="19"/>
      <c r="H156" s="19"/>
      <c r="I156" s="19"/>
      <c r="J156" s="19"/>
      <c r="K156" s="27"/>
      <c r="L156" s="3"/>
    </row>
    <row r="157" spans="1:12" ht="13.7" customHeight="1" x14ac:dyDescent="0.2">
      <c r="B157" s="28"/>
      <c r="C157" s="28"/>
      <c r="D157" s="28"/>
      <c r="E157" s="28"/>
      <c r="F157" s="28"/>
      <c r="G157" s="28"/>
      <c r="H157" s="28"/>
      <c r="I157" s="28"/>
      <c r="J157" s="28"/>
      <c r="K157" s="29"/>
      <c r="L157" s="30"/>
    </row>
    <row r="158" spans="1:12" ht="13.7" customHeight="1" x14ac:dyDescent="0.2"/>
    <row r="159" spans="1:12" ht="32.1" customHeight="1" x14ac:dyDescent="0.2"/>
    <row r="160" spans="1:12" ht="13.7" customHeight="1" x14ac:dyDescent="0.2"/>
    <row r="161" spans="2:12" ht="15" customHeight="1" x14ac:dyDescent="0.2"/>
    <row r="162" spans="2:12" ht="12" customHeight="1" x14ac:dyDescent="0.2"/>
    <row r="163" spans="2:12" ht="12.75" customHeight="1" x14ac:dyDescent="0.2"/>
    <row r="164" spans="2:12" ht="15.75" customHeight="1" x14ac:dyDescent="0.2">
      <c r="B164" s="18"/>
      <c r="L164" s="31"/>
    </row>
    <row r="165" spans="2:12" ht="9.75" customHeight="1" x14ac:dyDescent="0.2">
      <c r="B165" s="18"/>
    </row>
  </sheetData>
  <mergeCells count="1">
    <mergeCell ref="A148:L148"/>
  </mergeCells>
  <pageMargins left="0.5" right="0.5" top="0.5" bottom="0.25" header="0.5" footer="0.5"/>
  <pageSetup scale="7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99A3D-ADBA-4A29-869E-E89F64BCA108}">
  <sheetPr>
    <pageSetUpPr fitToPage="1"/>
  </sheetPr>
  <dimension ref="A1:E158"/>
  <sheetViews>
    <sheetView showGridLines="0" workbookViewId="0">
      <selection activeCell="A23" sqref="A23"/>
    </sheetView>
  </sheetViews>
  <sheetFormatPr defaultColWidth="7.85546875" defaultRowHeight="18.75" x14ac:dyDescent="0.3"/>
  <cols>
    <col min="1" max="1" width="11.5703125" style="383" customWidth="1"/>
    <col min="2" max="2" width="5.7109375" style="383" customWidth="1"/>
    <col min="3" max="3" width="77.28515625" style="383" customWidth="1"/>
    <col min="4" max="5" width="7.85546875" style="383"/>
    <col min="6" max="6" width="9" style="383" customWidth="1"/>
    <col min="7" max="16384" width="7.85546875" style="383"/>
  </cols>
  <sheetData>
    <row r="1" spans="1:3" x14ac:dyDescent="0.3">
      <c r="A1" s="387" t="s">
        <v>508</v>
      </c>
      <c r="B1" s="382"/>
    </row>
    <row r="2" spans="1:3" x14ac:dyDescent="0.3">
      <c r="A2" s="387" t="s">
        <v>509</v>
      </c>
      <c r="B2" s="382"/>
    </row>
    <row r="3" spans="1:3" x14ac:dyDescent="0.3">
      <c r="A3" s="387" t="s">
        <v>546</v>
      </c>
      <c r="B3" s="382"/>
    </row>
    <row r="4" spans="1:3" x14ac:dyDescent="0.3">
      <c r="A4" s="382"/>
      <c r="B4" s="382"/>
    </row>
    <row r="5" spans="1:3" x14ac:dyDescent="0.3">
      <c r="A5" s="382" t="s">
        <v>510</v>
      </c>
      <c r="B5" s="382" t="s">
        <v>511</v>
      </c>
      <c r="C5" s="384" t="s">
        <v>545</v>
      </c>
    </row>
    <row r="6" spans="1:3" x14ac:dyDescent="0.3">
      <c r="A6" s="382" t="s">
        <v>510</v>
      </c>
      <c r="B6" s="382" t="s">
        <v>512</v>
      </c>
      <c r="C6" s="384" t="s">
        <v>413</v>
      </c>
    </row>
    <row r="7" spans="1:3" x14ac:dyDescent="0.3">
      <c r="A7" s="382" t="s">
        <v>510</v>
      </c>
      <c r="B7" s="382" t="s">
        <v>513</v>
      </c>
      <c r="C7" s="384" t="s">
        <v>514</v>
      </c>
    </row>
    <row r="8" spans="1:3" x14ac:dyDescent="0.3">
      <c r="A8" s="382" t="s">
        <v>510</v>
      </c>
      <c r="B8" s="382" t="s">
        <v>515</v>
      </c>
      <c r="C8" s="384" t="s">
        <v>461</v>
      </c>
    </row>
    <row r="9" spans="1:3" x14ac:dyDescent="0.3">
      <c r="A9" s="382" t="s">
        <v>510</v>
      </c>
      <c r="B9" s="382" t="s">
        <v>516</v>
      </c>
      <c r="C9" s="384" t="s">
        <v>517</v>
      </c>
    </row>
    <row r="10" spans="1:3" x14ac:dyDescent="0.3">
      <c r="A10" s="382" t="s">
        <v>510</v>
      </c>
      <c r="B10" s="382" t="s">
        <v>518</v>
      </c>
      <c r="C10" s="384" t="s">
        <v>519</v>
      </c>
    </row>
    <row r="11" spans="1:3" x14ac:dyDescent="0.3">
      <c r="A11" s="382" t="s">
        <v>510</v>
      </c>
      <c r="B11" s="382" t="s">
        <v>520</v>
      </c>
      <c r="C11" s="385" t="s">
        <v>521</v>
      </c>
    </row>
    <row r="12" spans="1:3" x14ac:dyDescent="0.3">
      <c r="A12" s="382" t="s">
        <v>510</v>
      </c>
      <c r="B12" s="382" t="s">
        <v>522</v>
      </c>
      <c r="C12" s="384" t="s">
        <v>523</v>
      </c>
    </row>
    <row r="13" spans="1:3" x14ac:dyDescent="0.3">
      <c r="A13" s="382" t="s">
        <v>510</v>
      </c>
      <c r="B13" s="382" t="s">
        <v>524</v>
      </c>
      <c r="C13" s="384" t="s">
        <v>525</v>
      </c>
    </row>
    <row r="14" spans="1:3" x14ac:dyDescent="0.3">
      <c r="A14" s="382" t="s">
        <v>510</v>
      </c>
      <c r="B14" s="382" t="s">
        <v>526</v>
      </c>
      <c r="C14" s="384" t="s">
        <v>527</v>
      </c>
    </row>
    <row r="15" spans="1:3" x14ac:dyDescent="0.3">
      <c r="A15" s="382" t="s">
        <v>510</v>
      </c>
      <c r="B15" s="382" t="s">
        <v>528</v>
      </c>
      <c r="C15" s="384" t="s">
        <v>529</v>
      </c>
    </row>
    <row r="16" spans="1:3" x14ac:dyDescent="0.3">
      <c r="A16" s="382" t="s">
        <v>510</v>
      </c>
      <c r="B16" s="382" t="s">
        <v>530</v>
      </c>
      <c r="C16" s="385" t="s">
        <v>531</v>
      </c>
    </row>
    <row r="17" spans="1:3" x14ac:dyDescent="0.3">
      <c r="A17" s="382" t="s">
        <v>510</v>
      </c>
      <c r="B17" s="382" t="s">
        <v>532</v>
      </c>
      <c r="C17" s="384" t="s">
        <v>533</v>
      </c>
    </row>
    <row r="18" spans="1:3" x14ac:dyDescent="0.3">
      <c r="A18" s="382" t="s">
        <v>510</v>
      </c>
      <c r="B18" s="382" t="s">
        <v>534</v>
      </c>
      <c r="C18" s="384" t="s">
        <v>535</v>
      </c>
    </row>
    <row r="19" spans="1:3" x14ac:dyDescent="0.3">
      <c r="A19" s="382" t="s">
        <v>510</v>
      </c>
      <c r="B19" s="382" t="s">
        <v>536</v>
      </c>
      <c r="C19" s="384" t="s">
        <v>537</v>
      </c>
    </row>
    <row r="20" spans="1:3" x14ac:dyDescent="0.3">
      <c r="A20" s="382" t="s">
        <v>510</v>
      </c>
      <c r="B20" s="382" t="s">
        <v>538</v>
      </c>
      <c r="C20" s="384" t="s">
        <v>539</v>
      </c>
    </row>
    <row r="21" spans="1:3" x14ac:dyDescent="0.3">
      <c r="A21" s="382" t="s">
        <v>510</v>
      </c>
      <c r="B21" s="382" t="s">
        <v>540</v>
      </c>
      <c r="C21" s="384" t="s">
        <v>541</v>
      </c>
    </row>
    <row r="22" spans="1:3" x14ac:dyDescent="0.3">
      <c r="A22" s="382" t="s">
        <v>510</v>
      </c>
      <c r="B22" s="382" t="s">
        <v>542</v>
      </c>
      <c r="C22" s="386" t="s">
        <v>543</v>
      </c>
    </row>
    <row r="23" spans="1:3" x14ac:dyDescent="0.3">
      <c r="A23" s="388" t="s">
        <v>547</v>
      </c>
      <c r="B23"/>
      <c r="C23"/>
    </row>
    <row r="82" spans="5:5" x14ac:dyDescent="0.3">
      <c r="E82" s="383" t="s">
        <v>544</v>
      </c>
    </row>
    <row r="158" spans="5:5" x14ac:dyDescent="0.3">
      <c r="E158" s="383" t="s">
        <v>544</v>
      </c>
    </row>
  </sheetData>
  <hyperlinks>
    <hyperlink ref="C22" location="'Exhibit H'!A1" display="Demographic and Tax Data" xr:uid="{560D522F-6083-46DB-A8AB-0D3E6C2A745E}"/>
    <hyperlink ref="C5" location="'Exhibit A'!A1" display="General Government" xr:uid="{29E26A4D-0B86-46FB-87CD-E6D2692EE5C4}"/>
    <hyperlink ref="C6" location="'Exhibit B'!A1" display="Local Revenue" xr:uid="{25B57C16-41BF-4658-A5FB-8FF10BD78194}"/>
    <hyperlink ref="C7" location="'Exhibit B1'!A1" display="Inter-Governmental Revenue" xr:uid="{BF7052A7-C4EB-4D9E-A158-418D8F7F015A}"/>
    <hyperlink ref="C8" location="'Exhibit B2'!A1" display="Other Local Taxes" xr:uid="{6E37AAC0-339D-4833-AFE3-9E2942D51AAE}"/>
    <hyperlink ref="C9" location="'Exhibit C'!A1" display="Summary of Maintenance and Operation Expenditures" xr:uid="{1E35ABD3-1AE4-4A11-AAB9-E9519743778F}"/>
    <hyperlink ref="C10" location="'Exhibit C1'!A1" display="General Government Administration Expenditures by Activity" xr:uid="{84A836CA-75FC-4D0D-880B-F10D2C4DECBD}"/>
    <hyperlink ref="C11" location="'Exhibit C2'!A1" display="Judicial Administration Expenditures by Activity" xr:uid="{775C1624-1554-4B48-A2EF-CE00E9B8AB91}"/>
    <hyperlink ref="C12" location="'Exhibit C3'!A1" display="Public Safety Expenditures by Activity" xr:uid="{F52A857E-624E-49B9-B44E-0EB616AE7D68}"/>
    <hyperlink ref="C13" location="'Exhibit C4'!A1" display="Public Works Expenditures by Activity" xr:uid="{8F734F41-61FF-4077-9439-B3C5305DD1A9}"/>
    <hyperlink ref="C14" location="'Exhibit C5'!A1" display="Health and Welfare Expenditures by Activity" xr:uid="{76893CDB-0D4B-4AAB-BC90-6A21BA228150}"/>
    <hyperlink ref="C15" location="'Exhibit C6'!A1" display="Education Expenditures by Activity" xr:uid="{FE81048B-E77F-4452-B363-A951B37710CE}"/>
    <hyperlink ref="C16" location="'Exhibit C7'!A1" display="Parks, Recreation, and Cultural Expenditures by Activity" xr:uid="{258925B2-CEE7-43A4-AE39-BC592A7301C8}"/>
    <hyperlink ref="C17" location="'Exhibit C8'!A1" display="Community Development Expenditures by Activity" xr:uid="{D5E89F4E-6AB0-423D-B70F-C0D97D10FA85}"/>
    <hyperlink ref="C18" location="'Exhibit D'!A1" display="Capital Projects for General Government" xr:uid="{4E2498C4-41AC-4F53-BD94-D9DB88D4206A}"/>
    <hyperlink ref="C19" location="'Exhibit E'!A1" display="Debt Service for General Government" xr:uid="{C08BEF92-6D8E-47D1-A96F-18457FA681CF}"/>
    <hyperlink ref="C20" location="'Exhibit F'!A1" display="Summary of Enterprise Activities" xr:uid="{D1AA4AD6-938D-45B5-BB93-73F7C725ED4E}"/>
    <hyperlink ref="C21" location="'Exhibit G'!A1" display="Summary of Outstanding Debt" xr:uid="{84FBFD0E-7423-4687-A2D9-0E35EFE7DE9D}"/>
    <hyperlink ref="A23" r:id="rId1" xr:uid="{CB0B922A-9A52-410F-B384-1BC234371CFB}"/>
  </hyperlinks>
  <pageMargins left="0.43" right="0.31" top="0.75" bottom="0.75" header="0.3" footer="0.3"/>
  <pageSetup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2972F-E99C-419C-A00E-DA703B43A8B4}">
  <sheetPr transitionEvaluation="1"/>
  <dimension ref="A1:AB312"/>
  <sheetViews>
    <sheetView showGridLines="0" zoomScaleNormal="100" workbookViewId="0">
      <pane xSplit="4" ySplit="7" topLeftCell="E8" activePane="bottomRight" state="frozen"/>
      <selection pane="topRight"/>
      <selection pane="bottomLeft"/>
      <selection pane="bottomRight"/>
    </sheetView>
  </sheetViews>
  <sheetFormatPr defaultColWidth="12.7109375" defaultRowHeight="12.75" x14ac:dyDescent="0.2"/>
  <cols>
    <col min="1" max="1" width="5.5703125" style="70" customWidth="1"/>
    <col min="2" max="2" width="10.85546875" style="70" customWidth="1"/>
    <col min="3" max="3" width="2.7109375" style="331" customWidth="1"/>
    <col min="4" max="4" width="15" style="70" customWidth="1"/>
    <col min="5" max="5" width="15.5703125" style="70" bestFit="1" customWidth="1"/>
    <col min="6" max="7" width="10.42578125" style="70" customWidth="1"/>
    <col min="8" max="8" width="15.5703125" style="70" bestFit="1" customWidth="1"/>
    <col min="9" max="9" width="10.42578125" style="70" customWidth="1"/>
    <col min="10" max="10" width="11.28515625" style="70" customWidth="1"/>
    <col min="11" max="11" width="14.5703125" style="70" bestFit="1" customWidth="1"/>
    <col min="12" max="13" width="11.28515625" style="70" customWidth="1"/>
    <col min="14" max="14" width="14.5703125" style="70" bestFit="1" customWidth="1"/>
    <col min="15" max="16" width="11.28515625" style="70" customWidth="1"/>
    <col min="17" max="17" width="15.5703125" style="70" bestFit="1" customWidth="1"/>
    <col min="18" max="19" width="15.28515625" style="70" customWidth="1"/>
    <col min="20" max="20" width="16.140625" style="70" customWidth="1"/>
    <col min="21" max="21" width="3.7109375" style="70" customWidth="1"/>
    <col min="22" max="22" width="16.140625" style="70" customWidth="1"/>
    <col min="23" max="24" width="11.28515625" style="70" customWidth="1"/>
    <col min="25" max="25" width="15.28515625" style="70" customWidth="1"/>
    <col min="26" max="26" width="14.5703125" style="70" bestFit="1" customWidth="1"/>
    <col min="27" max="27" width="13.140625" style="70" bestFit="1" customWidth="1"/>
    <col min="28" max="28" width="7.28515625" style="187" customWidth="1"/>
    <col min="29" max="29" width="10.85546875" style="70" customWidth="1"/>
    <col min="30" max="30" width="8.140625" style="70" customWidth="1"/>
    <col min="31" max="16384" width="12.7109375" style="70"/>
  </cols>
  <sheetData>
    <row r="1" spans="1:27" s="94" customFormat="1" ht="15.75" x14ac:dyDescent="0.2">
      <c r="A1" s="319" t="s">
        <v>0</v>
      </c>
      <c r="C1" s="328"/>
    </row>
    <row r="2" spans="1:27" s="94" customFormat="1" ht="15.75" x14ac:dyDescent="0.25">
      <c r="A2" s="320" t="s">
        <v>503</v>
      </c>
      <c r="C2" s="328"/>
    </row>
    <row r="3" spans="1:27" s="94" customFormat="1" ht="15.75" x14ac:dyDescent="0.2">
      <c r="A3" s="321" t="s">
        <v>370</v>
      </c>
      <c r="C3" s="328"/>
    </row>
    <row r="4" spans="1:27" ht="13.5" thickBot="1" x14ac:dyDescent="0.25">
      <c r="D4"/>
      <c r="E4"/>
      <c r="F4"/>
      <c r="G4"/>
      <c r="H4"/>
      <c r="I4"/>
      <c r="J4"/>
      <c r="K4"/>
      <c r="L4"/>
      <c r="M4"/>
      <c r="N4"/>
      <c r="O4"/>
      <c r="P4"/>
      <c r="V4" s="94"/>
      <c r="W4" s="94"/>
      <c r="X4" s="94"/>
      <c r="Y4" s="94"/>
      <c r="Z4" s="94"/>
      <c r="AA4" s="94"/>
    </row>
    <row r="5" spans="1:27" ht="13.5" thickBot="1" x14ac:dyDescent="0.25">
      <c r="E5" s="401" t="s">
        <v>412</v>
      </c>
      <c r="F5" s="402"/>
      <c r="G5" s="402"/>
      <c r="H5" s="402"/>
      <c r="I5" s="402"/>
      <c r="J5" s="402"/>
      <c r="K5" s="402"/>
      <c r="L5" s="402"/>
      <c r="M5" s="402"/>
      <c r="N5" s="402"/>
      <c r="O5" s="402"/>
      <c r="P5" s="403"/>
      <c r="S5" s="75"/>
      <c r="V5" s="389" t="s">
        <v>500</v>
      </c>
      <c r="W5" s="390"/>
      <c r="X5" s="390"/>
      <c r="Y5" s="390"/>
      <c r="Z5" s="390"/>
      <c r="AA5" s="391"/>
    </row>
    <row r="6" spans="1:27" x14ac:dyDescent="0.2">
      <c r="B6" s="75"/>
      <c r="E6" s="392" t="s">
        <v>488</v>
      </c>
      <c r="F6" s="393"/>
      <c r="G6" s="394"/>
      <c r="H6" s="392" t="s">
        <v>489</v>
      </c>
      <c r="I6" s="393"/>
      <c r="J6" s="394"/>
      <c r="K6" s="395" t="s">
        <v>489</v>
      </c>
      <c r="L6" s="396"/>
      <c r="M6" s="396"/>
      <c r="N6" s="396"/>
      <c r="O6" s="396"/>
      <c r="P6" s="397"/>
      <c r="Q6" s="75"/>
      <c r="R6" s="75"/>
      <c r="S6" s="75"/>
      <c r="T6" s="75"/>
      <c r="V6" s="398" t="s">
        <v>496</v>
      </c>
      <c r="W6" s="399"/>
      <c r="X6" s="400"/>
      <c r="Y6" s="398" t="s">
        <v>414</v>
      </c>
      <c r="Z6" s="399"/>
      <c r="AA6" s="400"/>
    </row>
    <row r="7" spans="1:27" ht="45.75" thickBot="1" x14ac:dyDescent="0.3">
      <c r="A7" s="295" t="s">
        <v>1</v>
      </c>
      <c r="B7" s="272" t="s">
        <v>487</v>
      </c>
      <c r="C7" s="272"/>
      <c r="D7" s="296" t="s">
        <v>339</v>
      </c>
      <c r="E7" s="271" t="s">
        <v>413</v>
      </c>
      <c r="F7" s="272" t="s">
        <v>362</v>
      </c>
      <c r="G7" s="273" t="s">
        <v>480</v>
      </c>
      <c r="H7" s="271" t="s">
        <v>405</v>
      </c>
      <c r="I7" s="272" t="s">
        <v>362</v>
      </c>
      <c r="J7" s="273" t="s">
        <v>480</v>
      </c>
      <c r="K7" s="271" t="s">
        <v>350</v>
      </c>
      <c r="L7" s="272" t="s">
        <v>362</v>
      </c>
      <c r="M7" s="272" t="s">
        <v>480</v>
      </c>
      <c r="N7" s="272" t="s">
        <v>351</v>
      </c>
      <c r="O7" s="272" t="s">
        <v>362</v>
      </c>
      <c r="P7" s="273" t="s">
        <v>480</v>
      </c>
      <c r="Q7" s="272" t="s">
        <v>490</v>
      </c>
      <c r="R7" s="272" t="s">
        <v>491</v>
      </c>
      <c r="S7" s="272" t="s">
        <v>492</v>
      </c>
      <c r="T7" s="272" t="s">
        <v>493</v>
      </c>
      <c r="U7" s="272"/>
      <c r="V7" s="271" t="s">
        <v>494</v>
      </c>
      <c r="W7" s="272" t="s">
        <v>362</v>
      </c>
      <c r="X7" s="273" t="s">
        <v>495</v>
      </c>
      <c r="Y7" s="271" t="s">
        <v>497</v>
      </c>
      <c r="Z7" s="272" t="s">
        <v>498</v>
      </c>
      <c r="AA7" s="273" t="s">
        <v>499</v>
      </c>
    </row>
    <row r="8" spans="1:27" x14ac:dyDescent="0.2">
      <c r="A8" s="143">
        <v>1</v>
      </c>
      <c r="B8" s="150">
        <v>158128</v>
      </c>
      <c r="C8" s="332"/>
      <c r="D8" s="143" t="s">
        <v>12</v>
      </c>
      <c r="E8" s="150">
        <v>844559659</v>
      </c>
      <c r="F8" s="159">
        <f t="shared" ref="F8:F45" si="0">IFERROR(E8/$B8,0)</f>
        <v>5340.9874215825157</v>
      </c>
      <c r="G8" s="149">
        <f t="shared" ref="G8:G46" si="1">IF($Q8&lt;&gt;0,(E8/$Q8)*100,0)</f>
        <v>78.595426481187587</v>
      </c>
      <c r="H8" s="150">
        <v>154695994</v>
      </c>
      <c r="I8" s="149">
        <f t="shared" ref="I8:I45" si="2">IFERROR(H8/$B8,0)</f>
        <v>978.29602600424971</v>
      </c>
      <c r="J8" s="149">
        <f t="shared" ref="J8:J46" si="3">IF($Q8&lt;&gt;0,(H8/$Q8)*100,0)</f>
        <v>14.396138264237452</v>
      </c>
      <c r="K8" s="150">
        <v>60301575</v>
      </c>
      <c r="L8" s="149">
        <f t="shared" ref="L8:L45" si="4">IFERROR(K8/$B8,0)</f>
        <v>381.34659895780635</v>
      </c>
      <c r="M8" s="149">
        <f t="shared" ref="M8:M46" si="5">IF($Q8&lt;&gt;0,(K8/$Q8)*100,0)</f>
        <v>5.611714878998642</v>
      </c>
      <c r="N8" s="150">
        <v>15008681</v>
      </c>
      <c r="O8" s="149">
        <f t="shared" ref="O8:O45" si="6">IFERROR(N8/$B8,0)</f>
        <v>94.914758929474857</v>
      </c>
      <c r="P8" s="149">
        <f t="shared" ref="P8:P46" si="7">IF($Q8&lt;&gt;0,(N8/$Q8)*100,0)</f>
        <v>1.3967203755763298</v>
      </c>
      <c r="Q8" s="150">
        <f t="shared" ref="Q8:Q46" si="8">(E8+H8+K8+N8)</f>
        <v>1074565909</v>
      </c>
      <c r="R8" s="150">
        <v>337168</v>
      </c>
      <c r="S8" s="150">
        <v>0</v>
      </c>
      <c r="T8" s="150">
        <f t="shared" ref="T8:T46" si="9">(Q8+R8+S8)</f>
        <v>1074903077</v>
      </c>
      <c r="U8" s="143"/>
      <c r="V8" s="150">
        <v>852341839</v>
      </c>
      <c r="W8" s="149">
        <f t="shared" ref="W8:W45" si="10">IFERROR(V8/$B8,0)</f>
        <v>5390.2018554588685</v>
      </c>
      <c r="X8" s="149">
        <f t="shared" ref="X8:X46" si="11">IF($W$46&lt;&gt;0,(W8/$W$46)*100,0)</f>
        <v>109.82733255475792</v>
      </c>
      <c r="Y8" s="150">
        <v>81444191</v>
      </c>
      <c r="Z8" s="150">
        <v>87026351</v>
      </c>
      <c r="AA8" s="150">
        <v>26968031</v>
      </c>
    </row>
    <row r="9" spans="1:27" x14ac:dyDescent="0.2">
      <c r="A9" s="114">
        <v>2</v>
      </c>
      <c r="B9" s="43">
        <v>16803</v>
      </c>
      <c r="D9" s="114" t="s">
        <v>14</v>
      </c>
      <c r="E9" s="43">
        <v>54448736</v>
      </c>
      <c r="F9" s="151">
        <f t="shared" si="0"/>
        <v>3240.4175444861035</v>
      </c>
      <c r="G9" s="151">
        <f t="shared" si="1"/>
        <v>43.946923410687795</v>
      </c>
      <c r="H9" s="43">
        <v>42979805</v>
      </c>
      <c r="I9" s="151">
        <f t="shared" si="2"/>
        <v>2557.8649645896567</v>
      </c>
      <c r="J9" s="151">
        <f t="shared" si="3"/>
        <v>34.690065138358698</v>
      </c>
      <c r="K9" s="43">
        <v>16741542</v>
      </c>
      <c r="L9" s="151">
        <f t="shared" si="4"/>
        <v>996.34243885020533</v>
      </c>
      <c r="M9" s="151">
        <f t="shared" si="5"/>
        <v>13.51251320234161</v>
      </c>
      <c r="N9" s="43">
        <v>9726499</v>
      </c>
      <c r="O9" s="151">
        <f t="shared" si="6"/>
        <v>578.85490686186995</v>
      </c>
      <c r="P9" s="151">
        <f t="shared" si="7"/>
        <v>7.8504982486118955</v>
      </c>
      <c r="Q9" s="43">
        <f t="shared" si="8"/>
        <v>123896582</v>
      </c>
      <c r="R9" s="43">
        <v>777098</v>
      </c>
      <c r="S9" s="43">
        <v>0</v>
      </c>
      <c r="T9" s="43">
        <f t="shared" si="9"/>
        <v>124673680</v>
      </c>
      <c r="U9" s="114"/>
      <c r="V9" s="43">
        <v>114790849</v>
      </c>
      <c r="W9" s="151">
        <f t="shared" si="10"/>
        <v>6831.568707968815</v>
      </c>
      <c r="X9" s="151">
        <f t="shared" si="11"/>
        <v>139.19570889556167</v>
      </c>
      <c r="Y9" s="43">
        <v>5941335</v>
      </c>
      <c r="Z9" s="43">
        <v>11854840</v>
      </c>
      <c r="AA9" s="43">
        <v>0</v>
      </c>
    </row>
    <row r="10" spans="1:27" x14ac:dyDescent="0.2">
      <c r="A10" s="117">
        <v>3</v>
      </c>
      <c r="B10" s="51">
        <v>6647</v>
      </c>
      <c r="C10" s="333"/>
      <c r="D10" s="117" t="s">
        <v>16</v>
      </c>
      <c r="E10" s="51">
        <v>11691658</v>
      </c>
      <c r="F10" s="152">
        <f t="shared" si="0"/>
        <v>1758.9375658191666</v>
      </c>
      <c r="G10" s="152">
        <f t="shared" si="1"/>
        <v>32.321609532754138</v>
      </c>
      <c r="H10" s="51">
        <v>18682972</v>
      </c>
      <c r="I10" s="152">
        <f t="shared" si="2"/>
        <v>2810.7374755528808</v>
      </c>
      <c r="J10" s="152">
        <f t="shared" si="3"/>
        <v>51.649109638288991</v>
      </c>
      <c r="K10" s="51">
        <v>5753831</v>
      </c>
      <c r="L10" s="152">
        <f t="shared" si="4"/>
        <v>865.62825334737477</v>
      </c>
      <c r="M10" s="152">
        <f t="shared" si="5"/>
        <v>15.90647613019952</v>
      </c>
      <c r="N10" s="51">
        <v>44422</v>
      </c>
      <c r="O10" s="152">
        <f t="shared" si="6"/>
        <v>6.6830148939371146</v>
      </c>
      <c r="P10" s="152">
        <f t="shared" si="7"/>
        <v>0.12280469875735368</v>
      </c>
      <c r="Q10" s="51">
        <f t="shared" si="8"/>
        <v>36172883</v>
      </c>
      <c r="R10" s="51">
        <v>5500569</v>
      </c>
      <c r="S10" s="51">
        <v>0</v>
      </c>
      <c r="T10" s="51">
        <f t="shared" si="9"/>
        <v>41673452</v>
      </c>
      <c r="U10" s="117"/>
      <c r="V10" s="51">
        <v>34324487</v>
      </c>
      <c r="W10" s="152">
        <f t="shared" si="10"/>
        <v>5163.9065743944639</v>
      </c>
      <c r="X10" s="152">
        <f t="shared" si="11"/>
        <v>105.21648350763684</v>
      </c>
      <c r="Y10" s="51">
        <v>0</v>
      </c>
      <c r="Z10" s="51">
        <v>0</v>
      </c>
      <c r="AA10" s="51">
        <v>0</v>
      </c>
    </row>
    <row r="11" spans="1:27" x14ac:dyDescent="0.2">
      <c r="A11" s="114">
        <v>4</v>
      </c>
      <c r="B11" s="43">
        <v>51278</v>
      </c>
      <c r="D11" s="114" t="s">
        <v>18</v>
      </c>
      <c r="E11" s="43">
        <v>215943519</v>
      </c>
      <c r="F11" s="151">
        <f t="shared" si="0"/>
        <v>4211.2313077733143</v>
      </c>
      <c r="G11" s="151">
        <f t="shared" si="1"/>
        <v>69.168905042173407</v>
      </c>
      <c r="H11" s="43">
        <v>65820055</v>
      </c>
      <c r="I11" s="151">
        <f t="shared" si="2"/>
        <v>1283.5924763056282</v>
      </c>
      <c r="J11" s="151">
        <f t="shared" si="3"/>
        <v>21.082832933576633</v>
      </c>
      <c r="K11" s="43">
        <v>22638839</v>
      </c>
      <c r="L11" s="151">
        <f t="shared" si="4"/>
        <v>441.49223838683258</v>
      </c>
      <c r="M11" s="151">
        <f t="shared" si="5"/>
        <v>7.251450343624585</v>
      </c>
      <c r="N11" s="43">
        <v>7794981</v>
      </c>
      <c r="O11" s="151">
        <f t="shared" si="6"/>
        <v>152.01413861695073</v>
      </c>
      <c r="P11" s="151">
        <f t="shared" si="7"/>
        <v>2.4968116806253673</v>
      </c>
      <c r="Q11" s="43">
        <f t="shared" si="8"/>
        <v>312197394</v>
      </c>
      <c r="R11" s="43">
        <v>206861</v>
      </c>
      <c r="S11" s="43">
        <v>6833119</v>
      </c>
      <c r="T11" s="43">
        <f t="shared" si="9"/>
        <v>319237374</v>
      </c>
      <c r="U11" s="114"/>
      <c r="V11" s="43">
        <v>268040793</v>
      </c>
      <c r="W11" s="151">
        <f t="shared" si="10"/>
        <v>5227.2084129646246</v>
      </c>
      <c r="X11" s="151">
        <f t="shared" si="11"/>
        <v>106.50628160099242</v>
      </c>
      <c r="Y11" s="43">
        <v>20619018</v>
      </c>
      <c r="Z11" s="43">
        <v>17567099</v>
      </c>
      <c r="AA11" s="43">
        <v>3049904</v>
      </c>
    </row>
    <row r="12" spans="1:27" x14ac:dyDescent="0.2">
      <c r="A12" s="117">
        <v>5</v>
      </c>
      <c r="B12" s="51">
        <v>251959</v>
      </c>
      <c r="C12" s="333"/>
      <c r="D12" s="117" t="s">
        <v>20</v>
      </c>
      <c r="E12" s="51">
        <v>758653439</v>
      </c>
      <c r="F12" s="152">
        <f t="shared" si="0"/>
        <v>3011.0194079195426</v>
      </c>
      <c r="G12" s="158">
        <f t="shared" si="1"/>
        <v>56.060869157849055</v>
      </c>
      <c r="H12" s="51">
        <v>459482867</v>
      </c>
      <c r="I12" s="152">
        <f t="shared" si="2"/>
        <v>1823.6414138808298</v>
      </c>
      <c r="J12" s="158">
        <f t="shared" si="3"/>
        <v>33.953591406787737</v>
      </c>
      <c r="K12" s="51">
        <v>126297285</v>
      </c>
      <c r="L12" s="152">
        <f t="shared" si="4"/>
        <v>501.2612567917796</v>
      </c>
      <c r="M12" s="158">
        <f t="shared" si="5"/>
        <v>9.3327667224567499</v>
      </c>
      <c r="N12" s="51">
        <v>8833760</v>
      </c>
      <c r="O12" s="152">
        <f t="shared" si="6"/>
        <v>35.060307430970909</v>
      </c>
      <c r="P12" s="158">
        <f t="shared" si="7"/>
        <v>0.65277271290645367</v>
      </c>
      <c r="Q12" s="51">
        <f t="shared" si="8"/>
        <v>1353267351</v>
      </c>
      <c r="R12" s="51">
        <v>8713882</v>
      </c>
      <c r="S12" s="51">
        <v>380623</v>
      </c>
      <c r="T12" s="51">
        <f t="shared" si="9"/>
        <v>1362361856</v>
      </c>
      <c r="U12" s="117"/>
      <c r="V12" s="51">
        <v>1131797876</v>
      </c>
      <c r="W12" s="152">
        <f t="shared" si="10"/>
        <v>4491.9922527077815</v>
      </c>
      <c r="X12" s="158">
        <f t="shared" si="11"/>
        <v>91.525983664583052</v>
      </c>
      <c r="Y12" s="51">
        <v>131657661</v>
      </c>
      <c r="Z12" s="51">
        <v>49441138</v>
      </c>
      <c r="AA12" s="51">
        <v>0</v>
      </c>
    </row>
    <row r="13" spans="1:27" x14ac:dyDescent="0.2">
      <c r="A13" s="114">
        <v>6</v>
      </c>
      <c r="B13" s="43">
        <v>0</v>
      </c>
      <c r="C13" s="331" t="s">
        <v>383</v>
      </c>
      <c r="D13" s="114" t="s">
        <v>22</v>
      </c>
      <c r="E13" s="43">
        <v>0</v>
      </c>
      <c r="F13" s="151">
        <f t="shared" si="0"/>
        <v>0</v>
      </c>
      <c r="G13" s="160">
        <f t="shared" si="1"/>
        <v>0</v>
      </c>
      <c r="H13" s="43">
        <v>0</v>
      </c>
      <c r="I13" s="151">
        <f t="shared" si="2"/>
        <v>0</v>
      </c>
      <c r="J13" s="160">
        <f t="shared" si="3"/>
        <v>0</v>
      </c>
      <c r="K13" s="43">
        <v>0</v>
      </c>
      <c r="L13" s="151">
        <f t="shared" si="4"/>
        <v>0</v>
      </c>
      <c r="M13" s="160">
        <f t="shared" si="5"/>
        <v>0</v>
      </c>
      <c r="N13" s="43">
        <v>0</v>
      </c>
      <c r="O13" s="151">
        <f t="shared" si="6"/>
        <v>0</v>
      </c>
      <c r="P13" s="160">
        <f t="shared" si="7"/>
        <v>0</v>
      </c>
      <c r="Q13" s="43">
        <f t="shared" si="8"/>
        <v>0</v>
      </c>
      <c r="R13" s="43">
        <v>0</v>
      </c>
      <c r="S13" s="43">
        <v>0</v>
      </c>
      <c r="T13" s="43">
        <f t="shared" si="9"/>
        <v>0</v>
      </c>
      <c r="U13" s="114"/>
      <c r="V13" s="43">
        <v>0</v>
      </c>
      <c r="W13" s="151">
        <f t="shared" si="10"/>
        <v>0</v>
      </c>
      <c r="X13" s="160">
        <f t="shared" si="11"/>
        <v>0</v>
      </c>
      <c r="Y13" s="43">
        <v>0</v>
      </c>
      <c r="Z13" s="43">
        <v>0</v>
      </c>
      <c r="AA13" s="43">
        <v>0</v>
      </c>
    </row>
    <row r="14" spans="1:27" x14ac:dyDescent="0.2">
      <c r="A14" s="117">
        <v>7</v>
      </c>
      <c r="B14" s="51">
        <v>5650</v>
      </c>
      <c r="C14" s="333"/>
      <c r="D14" s="117" t="s">
        <v>254</v>
      </c>
      <c r="E14" s="51">
        <v>20187810</v>
      </c>
      <c r="F14" s="152">
        <f t="shared" si="0"/>
        <v>3573.0637168141593</v>
      </c>
      <c r="G14" s="158">
        <f t="shared" si="1"/>
        <v>66.190621735397514</v>
      </c>
      <c r="H14" s="51">
        <v>5214232</v>
      </c>
      <c r="I14" s="152">
        <f t="shared" si="2"/>
        <v>922.87292035398229</v>
      </c>
      <c r="J14" s="158">
        <f t="shared" si="3"/>
        <v>17.096121766184904</v>
      </c>
      <c r="K14" s="51">
        <v>1106366</v>
      </c>
      <c r="L14" s="152">
        <f t="shared" si="4"/>
        <v>195.81699115044248</v>
      </c>
      <c r="M14" s="158">
        <f t="shared" si="5"/>
        <v>3.6274887373570888</v>
      </c>
      <c r="N14" s="51">
        <v>3991094</v>
      </c>
      <c r="O14" s="152">
        <f t="shared" si="6"/>
        <v>706.38831858407082</v>
      </c>
      <c r="P14" s="158">
        <f t="shared" si="7"/>
        <v>13.085767761060493</v>
      </c>
      <c r="Q14" s="51">
        <f t="shared" si="8"/>
        <v>30499502</v>
      </c>
      <c r="R14" s="51">
        <v>72542</v>
      </c>
      <c r="S14" s="51">
        <v>0</v>
      </c>
      <c r="T14" s="51">
        <f t="shared" si="9"/>
        <v>30572044</v>
      </c>
      <c r="U14" s="117"/>
      <c r="V14" s="51">
        <v>26338524</v>
      </c>
      <c r="W14" s="152">
        <f t="shared" si="10"/>
        <v>4661.6856637168139</v>
      </c>
      <c r="X14" s="158">
        <f t="shared" si="11"/>
        <v>94.983548925217193</v>
      </c>
      <c r="Y14" s="51">
        <v>0</v>
      </c>
      <c r="Z14" s="51">
        <v>2175826</v>
      </c>
      <c r="AA14" s="51">
        <v>0</v>
      </c>
    </row>
    <row r="15" spans="1:27" x14ac:dyDescent="0.2">
      <c r="A15" s="114">
        <v>8</v>
      </c>
      <c r="B15" s="43">
        <v>42348</v>
      </c>
      <c r="D15" s="114" t="s">
        <v>26</v>
      </c>
      <c r="E15" s="43">
        <v>110110071</v>
      </c>
      <c r="F15" s="151">
        <f t="shared" si="0"/>
        <v>2600.1244686880136</v>
      </c>
      <c r="G15" s="160">
        <f t="shared" si="1"/>
        <v>41.743015310206758</v>
      </c>
      <c r="H15" s="43">
        <v>116295139</v>
      </c>
      <c r="I15" s="151">
        <f t="shared" si="2"/>
        <v>2746.1778360253143</v>
      </c>
      <c r="J15" s="160">
        <f t="shared" si="3"/>
        <v>44.08779073241741</v>
      </c>
      <c r="K15" s="43">
        <v>23604650</v>
      </c>
      <c r="L15" s="151">
        <f t="shared" si="4"/>
        <v>557.39704354396906</v>
      </c>
      <c r="M15" s="160">
        <f t="shared" si="5"/>
        <v>8.9485844245988346</v>
      </c>
      <c r="N15" s="43">
        <v>13770967</v>
      </c>
      <c r="O15" s="151">
        <f t="shared" si="6"/>
        <v>325.18577028431093</v>
      </c>
      <c r="P15" s="160">
        <f t="shared" si="7"/>
        <v>5.2206095327769972</v>
      </c>
      <c r="Q15" s="43">
        <f t="shared" si="8"/>
        <v>263780827</v>
      </c>
      <c r="R15" s="43">
        <v>456050</v>
      </c>
      <c r="S15" s="43">
        <v>15428000</v>
      </c>
      <c r="T15" s="43">
        <f t="shared" si="9"/>
        <v>279664877</v>
      </c>
      <c r="U15" s="114"/>
      <c r="V15" s="43">
        <v>241955644</v>
      </c>
      <c r="W15" s="151">
        <f t="shared" si="10"/>
        <v>5713.5081703976575</v>
      </c>
      <c r="X15" s="160">
        <f t="shared" si="11"/>
        <v>116.41481686796141</v>
      </c>
      <c r="Y15" s="43">
        <v>12250577</v>
      </c>
      <c r="Z15" s="43">
        <v>0</v>
      </c>
      <c r="AA15" s="43">
        <v>0</v>
      </c>
    </row>
    <row r="16" spans="1:27" x14ac:dyDescent="0.2">
      <c r="A16" s="117">
        <v>9</v>
      </c>
      <c r="B16" s="51">
        <v>0</v>
      </c>
      <c r="C16" s="333" t="s">
        <v>383</v>
      </c>
      <c r="D16" s="117" t="s">
        <v>28</v>
      </c>
      <c r="E16" s="51">
        <v>0</v>
      </c>
      <c r="F16" s="152">
        <f t="shared" si="0"/>
        <v>0</v>
      </c>
      <c r="G16" s="158">
        <f t="shared" si="1"/>
        <v>0</v>
      </c>
      <c r="H16" s="51">
        <v>0</v>
      </c>
      <c r="I16" s="152">
        <f t="shared" si="2"/>
        <v>0</v>
      </c>
      <c r="J16" s="158">
        <f t="shared" si="3"/>
        <v>0</v>
      </c>
      <c r="K16" s="51">
        <v>0</v>
      </c>
      <c r="L16" s="152">
        <f t="shared" si="4"/>
        <v>0</v>
      </c>
      <c r="M16" s="158">
        <f t="shared" si="5"/>
        <v>0</v>
      </c>
      <c r="N16" s="51">
        <v>0</v>
      </c>
      <c r="O16" s="152">
        <f t="shared" si="6"/>
        <v>0</v>
      </c>
      <c r="P16" s="158">
        <f t="shared" si="7"/>
        <v>0</v>
      </c>
      <c r="Q16" s="51">
        <f t="shared" si="8"/>
        <v>0</v>
      </c>
      <c r="R16" s="51">
        <v>0</v>
      </c>
      <c r="S16" s="51">
        <v>0</v>
      </c>
      <c r="T16" s="51">
        <f t="shared" si="9"/>
        <v>0</v>
      </c>
      <c r="U16" s="117"/>
      <c r="V16" s="51">
        <v>0</v>
      </c>
      <c r="W16" s="152">
        <f t="shared" si="10"/>
        <v>0</v>
      </c>
      <c r="X16" s="158">
        <f t="shared" si="11"/>
        <v>0</v>
      </c>
      <c r="Y16" s="51">
        <v>0</v>
      </c>
      <c r="Z16" s="51">
        <v>0</v>
      </c>
      <c r="AA16" s="51">
        <v>0</v>
      </c>
    </row>
    <row r="17" spans="1:27" x14ac:dyDescent="0.2">
      <c r="A17" s="114">
        <v>10</v>
      </c>
      <c r="B17" s="43">
        <v>24003</v>
      </c>
      <c r="D17" s="114" t="s">
        <v>30</v>
      </c>
      <c r="E17" s="43">
        <v>157017633</v>
      </c>
      <c r="F17" s="151">
        <f t="shared" si="0"/>
        <v>6541.5836770403703</v>
      </c>
      <c r="G17" s="160">
        <f t="shared" si="1"/>
        <v>87.088009600657685</v>
      </c>
      <c r="H17" s="43">
        <v>22678830</v>
      </c>
      <c r="I17" s="151">
        <f t="shared" si="2"/>
        <v>944.83314585676794</v>
      </c>
      <c r="J17" s="160">
        <f t="shared" si="3"/>
        <v>12.578550109538867</v>
      </c>
      <c r="K17" s="43">
        <v>584490</v>
      </c>
      <c r="L17" s="151">
        <f t="shared" si="4"/>
        <v>24.350706161729782</v>
      </c>
      <c r="M17" s="160">
        <f t="shared" si="5"/>
        <v>0.32418060162382151</v>
      </c>
      <c r="N17" s="43">
        <v>16695</v>
      </c>
      <c r="O17" s="151">
        <f t="shared" si="6"/>
        <v>0.6955380577427821</v>
      </c>
      <c r="P17" s="160">
        <f t="shared" si="7"/>
        <v>9.2596881796261701E-3</v>
      </c>
      <c r="Q17" s="43">
        <f t="shared" si="8"/>
        <v>180297648</v>
      </c>
      <c r="R17" s="43">
        <v>80028</v>
      </c>
      <c r="S17" s="43">
        <v>5431233</v>
      </c>
      <c r="T17" s="43">
        <f t="shared" si="9"/>
        <v>185808909</v>
      </c>
      <c r="U17" s="114"/>
      <c r="V17" s="43">
        <v>173427510</v>
      </c>
      <c r="W17" s="151">
        <f t="shared" si="10"/>
        <v>7225.2430946131735</v>
      </c>
      <c r="X17" s="160">
        <f t="shared" si="11"/>
        <v>147.21696838447917</v>
      </c>
      <c r="Y17" s="43">
        <v>0</v>
      </c>
      <c r="Z17" s="43">
        <v>0</v>
      </c>
      <c r="AA17" s="43">
        <v>0</v>
      </c>
    </row>
    <row r="18" spans="1:27" x14ac:dyDescent="0.2">
      <c r="A18" s="117">
        <v>11</v>
      </c>
      <c r="B18" s="51">
        <v>14566</v>
      </c>
      <c r="C18" s="333"/>
      <c r="D18" s="117" t="s">
        <v>32</v>
      </c>
      <c r="E18" s="51">
        <v>107956721</v>
      </c>
      <c r="F18" s="152">
        <f t="shared" si="0"/>
        <v>7411.5557462584102</v>
      </c>
      <c r="G18" s="158">
        <f t="shared" si="1"/>
        <v>84.177222888485204</v>
      </c>
      <c r="H18" s="51">
        <v>16353264</v>
      </c>
      <c r="I18" s="152">
        <f t="shared" si="2"/>
        <v>1122.701084717836</v>
      </c>
      <c r="J18" s="158">
        <f t="shared" si="3"/>
        <v>12.751150052827567</v>
      </c>
      <c r="K18" s="51">
        <v>2210145</v>
      </c>
      <c r="L18" s="152">
        <f t="shared" si="4"/>
        <v>151.73314568172455</v>
      </c>
      <c r="M18" s="158">
        <f t="shared" si="5"/>
        <v>1.7233189981832733</v>
      </c>
      <c r="N18" s="51">
        <v>1729196</v>
      </c>
      <c r="O18" s="152">
        <f t="shared" si="6"/>
        <v>118.71454071124536</v>
      </c>
      <c r="P18" s="158">
        <f t="shared" si="7"/>
        <v>1.3483080605039592</v>
      </c>
      <c r="Q18" s="51">
        <f t="shared" si="8"/>
        <v>128249326</v>
      </c>
      <c r="R18" s="51">
        <v>820712</v>
      </c>
      <c r="S18" s="51">
        <v>2070007</v>
      </c>
      <c r="T18" s="51">
        <f t="shared" si="9"/>
        <v>131140045</v>
      </c>
      <c r="U18" s="117"/>
      <c r="V18" s="51">
        <v>109025617</v>
      </c>
      <c r="W18" s="152">
        <f t="shared" si="10"/>
        <v>7484.9386928463546</v>
      </c>
      <c r="X18" s="158">
        <f t="shared" si="11"/>
        <v>152.50836109944353</v>
      </c>
      <c r="Y18" s="51">
        <v>2594331</v>
      </c>
      <c r="Z18" s="51">
        <v>0</v>
      </c>
      <c r="AA18" s="51">
        <v>0</v>
      </c>
    </row>
    <row r="19" spans="1:27" x14ac:dyDescent="0.2">
      <c r="A19" s="114">
        <v>12</v>
      </c>
      <c r="B19" s="43">
        <v>7987</v>
      </c>
      <c r="D19" s="114" t="s">
        <v>34</v>
      </c>
      <c r="E19" s="43">
        <v>24629182</v>
      </c>
      <c r="F19" s="151">
        <f t="shared" si="0"/>
        <v>3083.6586953799924</v>
      </c>
      <c r="G19" s="151">
        <f t="shared" si="1"/>
        <v>44.882494892100397</v>
      </c>
      <c r="H19" s="43">
        <v>19598352</v>
      </c>
      <c r="I19" s="151">
        <f t="shared" si="2"/>
        <v>2453.7813947664954</v>
      </c>
      <c r="J19" s="151">
        <f t="shared" si="3"/>
        <v>35.714662936576033</v>
      </c>
      <c r="K19" s="43">
        <v>5740576</v>
      </c>
      <c r="L19" s="151">
        <f t="shared" si="4"/>
        <v>718.73995242268688</v>
      </c>
      <c r="M19" s="151">
        <f t="shared" si="5"/>
        <v>10.46122331621546</v>
      </c>
      <c r="N19" s="43">
        <v>4906696</v>
      </c>
      <c r="O19" s="151">
        <f t="shared" si="6"/>
        <v>614.33529485413794</v>
      </c>
      <c r="P19" s="151">
        <f t="shared" si="7"/>
        <v>8.9416188551081159</v>
      </c>
      <c r="Q19" s="43">
        <f t="shared" si="8"/>
        <v>54874806</v>
      </c>
      <c r="R19" s="43">
        <v>2205618</v>
      </c>
      <c r="S19" s="43">
        <v>1994993</v>
      </c>
      <c r="T19" s="43">
        <f t="shared" si="9"/>
        <v>59075417</v>
      </c>
      <c r="U19" s="114"/>
      <c r="V19" s="43">
        <v>48765152</v>
      </c>
      <c r="W19" s="151">
        <f t="shared" si="10"/>
        <v>6105.565544009015</v>
      </c>
      <c r="X19" s="151">
        <f t="shared" si="11"/>
        <v>124.40312912542397</v>
      </c>
      <c r="Y19" s="43">
        <v>4105582</v>
      </c>
      <c r="Z19" s="43">
        <v>1284187</v>
      </c>
      <c r="AA19" s="43">
        <v>993431</v>
      </c>
    </row>
    <row r="20" spans="1:27" x14ac:dyDescent="0.2">
      <c r="A20" s="117">
        <v>13</v>
      </c>
      <c r="B20" s="51">
        <v>27667</v>
      </c>
      <c r="C20" s="333"/>
      <c r="D20" s="117" t="s">
        <v>36</v>
      </c>
      <c r="E20" s="51">
        <v>124146138</v>
      </c>
      <c r="F20" s="152">
        <f t="shared" si="0"/>
        <v>4487.155745111505</v>
      </c>
      <c r="G20" s="152">
        <f t="shared" si="1"/>
        <v>65.988533616029954</v>
      </c>
      <c r="H20" s="51">
        <v>45031775</v>
      </c>
      <c r="I20" s="152">
        <f t="shared" si="2"/>
        <v>1627.6349080131565</v>
      </c>
      <c r="J20" s="152">
        <f t="shared" si="3"/>
        <v>23.936151750262237</v>
      </c>
      <c r="K20" s="51">
        <v>16933401</v>
      </c>
      <c r="L20" s="152">
        <f t="shared" si="4"/>
        <v>612.04326453898148</v>
      </c>
      <c r="M20" s="152">
        <f t="shared" si="5"/>
        <v>9.0007657034181392</v>
      </c>
      <c r="N20" s="51">
        <v>2021580</v>
      </c>
      <c r="O20" s="152">
        <f t="shared" si="6"/>
        <v>73.068276285827878</v>
      </c>
      <c r="P20" s="152">
        <f t="shared" si="7"/>
        <v>1.0745489302896707</v>
      </c>
      <c r="Q20" s="51">
        <f t="shared" si="8"/>
        <v>188132894</v>
      </c>
      <c r="R20" s="51">
        <v>1281329</v>
      </c>
      <c r="S20" s="51">
        <v>0</v>
      </c>
      <c r="T20" s="51">
        <f t="shared" si="9"/>
        <v>189414223</v>
      </c>
      <c r="U20" s="117"/>
      <c r="V20" s="51">
        <v>167174631</v>
      </c>
      <c r="W20" s="152">
        <f t="shared" si="10"/>
        <v>6042.38374236455</v>
      </c>
      <c r="X20" s="152">
        <f t="shared" si="11"/>
        <v>123.11577682829471</v>
      </c>
      <c r="Y20" s="51">
        <v>8450138</v>
      </c>
      <c r="Z20" s="51">
        <v>9751212</v>
      </c>
      <c r="AA20" s="51">
        <v>0</v>
      </c>
    </row>
    <row r="21" spans="1:27" x14ac:dyDescent="0.2">
      <c r="A21" s="114">
        <v>14</v>
      </c>
      <c r="B21" s="43">
        <v>6778</v>
      </c>
      <c r="D21" s="114" t="s">
        <v>38</v>
      </c>
      <c r="E21" s="43">
        <v>22901936</v>
      </c>
      <c r="F21" s="151">
        <f t="shared" si="0"/>
        <v>3378.8633815284743</v>
      </c>
      <c r="G21" s="151">
        <f t="shared" si="1"/>
        <v>44.00588906584337</v>
      </c>
      <c r="H21" s="43">
        <v>18651360</v>
      </c>
      <c r="I21" s="151">
        <f t="shared" si="2"/>
        <v>2751.7497786957806</v>
      </c>
      <c r="J21" s="151">
        <f t="shared" si="3"/>
        <v>35.838440867492963</v>
      </c>
      <c r="K21" s="43">
        <v>7175548</v>
      </c>
      <c r="L21" s="151">
        <f t="shared" si="4"/>
        <v>1058.6526999114783</v>
      </c>
      <c r="M21" s="151">
        <f t="shared" si="5"/>
        <v>13.78775878487453</v>
      </c>
      <c r="N21" s="43">
        <v>3314045</v>
      </c>
      <c r="O21" s="151">
        <f t="shared" si="6"/>
        <v>488.94142814989675</v>
      </c>
      <c r="P21" s="151">
        <f t="shared" si="7"/>
        <v>6.3679112817891417</v>
      </c>
      <c r="Q21" s="43">
        <f t="shared" si="8"/>
        <v>52042889</v>
      </c>
      <c r="R21" s="43">
        <v>146772</v>
      </c>
      <c r="S21" s="43">
        <v>388389</v>
      </c>
      <c r="T21" s="43">
        <f t="shared" si="9"/>
        <v>52578050</v>
      </c>
      <c r="U21" s="114"/>
      <c r="V21" s="43">
        <v>42319298</v>
      </c>
      <c r="W21" s="151">
        <f t="shared" si="10"/>
        <v>6243.6261434051339</v>
      </c>
      <c r="X21" s="151">
        <f t="shared" si="11"/>
        <v>127.21616428981781</v>
      </c>
      <c r="Y21" s="43">
        <v>2723665</v>
      </c>
      <c r="Z21" s="43">
        <v>1412936</v>
      </c>
      <c r="AA21" s="43">
        <v>1300000</v>
      </c>
    </row>
    <row r="22" spans="1:27" x14ac:dyDescent="0.2">
      <c r="A22" s="117">
        <v>15</v>
      </c>
      <c r="B22" s="51">
        <v>136387</v>
      </c>
      <c r="C22" s="333"/>
      <c r="D22" s="117" t="s">
        <v>40</v>
      </c>
      <c r="E22" s="51">
        <v>398733139</v>
      </c>
      <c r="F22" s="152">
        <f t="shared" si="0"/>
        <v>2923.5421191169248</v>
      </c>
      <c r="G22" s="158">
        <f t="shared" si="1"/>
        <v>51.982217119080019</v>
      </c>
      <c r="H22" s="51">
        <v>270849902</v>
      </c>
      <c r="I22" s="152">
        <f t="shared" si="2"/>
        <v>1985.8923651081116</v>
      </c>
      <c r="J22" s="158">
        <f t="shared" si="3"/>
        <v>35.310279069745306</v>
      </c>
      <c r="K22" s="51">
        <v>93328271</v>
      </c>
      <c r="L22" s="152">
        <f t="shared" si="4"/>
        <v>684.29007896647045</v>
      </c>
      <c r="M22" s="158">
        <f t="shared" si="5"/>
        <v>12.167061054010713</v>
      </c>
      <c r="N22" s="51">
        <v>4145503</v>
      </c>
      <c r="O22" s="152">
        <f t="shared" si="6"/>
        <v>30.395147631372492</v>
      </c>
      <c r="P22" s="158">
        <f t="shared" si="7"/>
        <v>0.54044275716395274</v>
      </c>
      <c r="Q22" s="51">
        <f t="shared" si="8"/>
        <v>767056815</v>
      </c>
      <c r="R22" s="51">
        <v>615233</v>
      </c>
      <c r="S22" s="51">
        <v>45686054</v>
      </c>
      <c r="T22" s="51">
        <f t="shared" si="9"/>
        <v>813358102</v>
      </c>
      <c r="U22" s="117"/>
      <c r="V22" s="51">
        <v>696543792</v>
      </c>
      <c r="W22" s="152">
        <f t="shared" si="10"/>
        <v>5107.1127893420926</v>
      </c>
      <c r="X22" s="158">
        <f t="shared" si="11"/>
        <v>104.05928938295423</v>
      </c>
      <c r="Y22" s="51">
        <v>50533660</v>
      </c>
      <c r="Z22" s="51">
        <v>32805043</v>
      </c>
      <c r="AA22" s="51">
        <v>0</v>
      </c>
    </row>
    <row r="23" spans="1:27" x14ac:dyDescent="0.2">
      <c r="A23" s="114">
        <v>16</v>
      </c>
      <c r="B23" s="43">
        <v>55700</v>
      </c>
      <c r="D23" s="114" t="s">
        <v>42</v>
      </c>
      <c r="E23" s="43">
        <v>141179348</v>
      </c>
      <c r="F23" s="151">
        <f t="shared" si="0"/>
        <v>2534.6382046678636</v>
      </c>
      <c r="G23" s="160">
        <f t="shared" si="1"/>
        <v>56.228843192668542</v>
      </c>
      <c r="H23" s="43">
        <v>85589530</v>
      </c>
      <c r="I23" s="151">
        <f t="shared" si="2"/>
        <v>1536.6163375224417</v>
      </c>
      <c r="J23" s="160">
        <f t="shared" si="3"/>
        <v>34.088557069297423</v>
      </c>
      <c r="K23" s="43">
        <v>22059589</v>
      </c>
      <c r="L23" s="151">
        <f t="shared" si="4"/>
        <v>396.0428904847397</v>
      </c>
      <c r="M23" s="160">
        <f t="shared" si="5"/>
        <v>8.7858825553983699</v>
      </c>
      <c r="N23" s="43">
        <v>2251477</v>
      </c>
      <c r="O23" s="151">
        <f t="shared" si="6"/>
        <v>40.421490125673252</v>
      </c>
      <c r="P23" s="160">
        <f t="shared" si="7"/>
        <v>0.8967171826356628</v>
      </c>
      <c r="Q23" s="43">
        <f t="shared" si="8"/>
        <v>251079944</v>
      </c>
      <c r="R23" s="43">
        <v>104258</v>
      </c>
      <c r="S23" s="43">
        <v>3424022</v>
      </c>
      <c r="T23" s="43">
        <f t="shared" si="9"/>
        <v>254608224</v>
      </c>
      <c r="U23" s="114"/>
      <c r="V23" s="43">
        <v>209329758</v>
      </c>
      <c r="W23" s="151">
        <f t="shared" si="10"/>
        <v>3758.1644165170555</v>
      </c>
      <c r="X23" s="160">
        <f t="shared" si="11"/>
        <v>76.573973338358215</v>
      </c>
      <c r="Y23" s="43">
        <v>0</v>
      </c>
      <c r="Z23" s="43">
        <v>21243265</v>
      </c>
      <c r="AA23" s="43">
        <v>0</v>
      </c>
    </row>
    <row r="24" spans="1:27" x14ac:dyDescent="0.2">
      <c r="A24" s="117">
        <v>17</v>
      </c>
      <c r="B24" s="51">
        <v>0</v>
      </c>
      <c r="C24" s="333" t="s">
        <v>383</v>
      </c>
      <c r="D24" s="117" t="s">
        <v>44</v>
      </c>
      <c r="E24" s="51">
        <v>0</v>
      </c>
      <c r="F24" s="152">
        <f t="shared" si="0"/>
        <v>0</v>
      </c>
      <c r="G24" s="158">
        <f t="shared" si="1"/>
        <v>0</v>
      </c>
      <c r="H24" s="51">
        <v>0</v>
      </c>
      <c r="I24" s="152">
        <f t="shared" si="2"/>
        <v>0</v>
      </c>
      <c r="J24" s="158">
        <f t="shared" si="3"/>
        <v>0</v>
      </c>
      <c r="K24" s="51">
        <v>0</v>
      </c>
      <c r="L24" s="152">
        <f t="shared" si="4"/>
        <v>0</v>
      </c>
      <c r="M24" s="158">
        <f t="shared" si="5"/>
        <v>0</v>
      </c>
      <c r="N24" s="51">
        <v>0</v>
      </c>
      <c r="O24" s="152">
        <f t="shared" si="6"/>
        <v>0</v>
      </c>
      <c r="P24" s="158">
        <f t="shared" si="7"/>
        <v>0</v>
      </c>
      <c r="Q24" s="51">
        <f t="shared" si="8"/>
        <v>0</v>
      </c>
      <c r="R24" s="51">
        <v>0</v>
      </c>
      <c r="S24" s="51">
        <v>0</v>
      </c>
      <c r="T24" s="51">
        <f t="shared" si="9"/>
        <v>0</v>
      </c>
      <c r="U24" s="117"/>
      <c r="V24" s="51">
        <v>0</v>
      </c>
      <c r="W24" s="152">
        <f t="shared" si="10"/>
        <v>0</v>
      </c>
      <c r="X24" s="158">
        <f t="shared" si="11"/>
        <v>0</v>
      </c>
      <c r="Y24" s="51">
        <v>0</v>
      </c>
      <c r="Z24" s="51">
        <v>0</v>
      </c>
      <c r="AA24" s="51">
        <v>0</v>
      </c>
    </row>
    <row r="25" spans="1:27" x14ac:dyDescent="0.2">
      <c r="A25" s="114">
        <v>18</v>
      </c>
      <c r="B25" s="43">
        <v>7264</v>
      </c>
      <c r="D25" s="114" t="s">
        <v>46</v>
      </c>
      <c r="E25" s="43">
        <v>20537105</v>
      </c>
      <c r="F25" s="151">
        <f t="shared" si="0"/>
        <v>2827.2446310572686</v>
      </c>
      <c r="G25" s="160">
        <f t="shared" si="1"/>
        <v>56.644052464199511</v>
      </c>
      <c r="H25" s="43">
        <v>9628557</v>
      </c>
      <c r="I25" s="151">
        <f t="shared" si="2"/>
        <v>1325.5172081497797</v>
      </c>
      <c r="J25" s="160">
        <f t="shared" si="3"/>
        <v>26.55683397745376</v>
      </c>
      <c r="K25" s="43">
        <v>1272803</v>
      </c>
      <c r="L25" s="151">
        <f t="shared" si="4"/>
        <v>175.22067731277534</v>
      </c>
      <c r="M25" s="160">
        <f t="shared" si="5"/>
        <v>3.5105590543842733</v>
      </c>
      <c r="N25" s="43">
        <v>4817954</v>
      </c>
      <c r="O25" s="151">
        <f t="shared" si="6"/>
        <v>663.26459251101323</v>
      </c>
      <c r="P25" s="160">
        <f t="shared" si="7"/>
        <v>13.288554503962457</v>
      </c>
      <c r="Q25" s="43">
        <f t="shared" si="8"/>
        <v>36256419</v>
      </c>
      <c r="R25" s="43">
        <v>0</v>
      </c>
      <c r="S25" s="43">
        <v>923516</v>
      </c>
      <c r="T25" s="43">
        <f t="shared" si="9"/>
        <v>37179935</v>
      </c>
      <c r="U25" s="114"/>
      <c r="V25" s="43">
        <v>28058227</v>
      </c>
      <c r="W25" s="151">
        <f t="shared" si="10"/>
        <v>3862.6413821585902</v>
      </c>
      <c r="X25" s="160">
        <f t="shared" si="11"/>
        <v>78.702729692483302</v>
      </c>
      <c r="Y25" s="43">
        <v>690464</v>
      </c>
      <c r="Z25" s="43">
        <v>1389336</v>
      </c>
      <c r="AA25" s="43">
        <v>0</v>
      </c>
    </row>
    <row r="26" spans="1:27" x14ac:dyDescent="0.2">
      <c r="A26" s="117">
        <v>19</v>
      </c>
      <c r="B26" s="51">
        <v>80127</v>
      </c>
      <c r="C26" s="333"/>
      <c r="D26" s="117" t="s">
        <v>48</v>
      </c>
      <c r="E26" s="51">
        <v>217073887</v>
      </c>
      <c r="F26" s="152">
        <f t="shared" si="0"/>
        <v>2709.1228549677389</v>
      </c>
      <c r="G26" s="158">
        <f t="shared" si="1"/>
        <v>51.472245244128068</v>
      </c>
      <c r="H26" s="51">
        <v>124369448</v>
      </c>
      <c r="I26" s="152">
        <f t="shared" si="2"/>
        <v>1552.1540554369938</v>
      </c>
      <c r="J26" s="158">
        <f t="shared" si="3"/>
        <v>29.490303125833062</v>
      </c>
      <c r="K26" s="51">
        <v>27399220</v>
      </c>
      <c r="L26" s="152">
        <f t="shared" si="4"/>
        <v>341.9474084890237</v>
      </c>
      <c r="M26" s="158">
        <f t="shared" si="5"/>
        <v>6.496863306906274</v>
      </c>
      <c r="N26" s="51">
        <v>52887420</v>
      </c>
      <c r="O26" s="152">
        <f t="shared" si="6"/>
        <v>660.04492867572731</v>
      </c>
      <c r="P26" s="158">
        <f t="shared" si="7"/>
        <v>12.540588323132592</v>
      </c>
      <c r="Q26" s="51">
        <f t="shared" si="8"/>
        <v>421729975</v>
      </c>
      <c r="R26" s="51">
        <v>0</v>
      </c>
      <c r="S26" s="51">
        <v>12631</v>
      </c>
      <c r="T26" s="51">
        <f t="shared" si="9"/>
        <v>421742606</v>
      </c>
      <c r="U26" s="117"/>
      <c r="V26" s="51">
        <v>340877147</v>
      </c>
      <c r="W26" s="152">
        <f t="shared" si="10"/>
        <v>4254.2107778900991</v>
      </c>
      <c r="X26" s="158">
        <f t="shared" si="11"/>
        <v>86.681099222321436</v>
      </c>
      <c r="Y26" s="51">
        <v>39887765</v>
      </c>
      <c r="Z26" s="51">
        <v>18062831</v>
      </c>
      <c r="AA26" s="51">
        <v>8337801</v>
      </c>
    </row>
    <row r="27" spans="1:27" x14ac:dyDescent="0.2">
      <c r="A27" s="114">
        <v>20</v>
      </c>
      <c r="B27" s="43">
        <v>42626</v>
      </c>
      <c r="D27" s="114" t="s">
        <v>50</v>
      </c>
      <c r="E27" s="43">
        <v>158420714</v>
      </c>
      <c r="F27" s="151">
        <f t="shared" si="0"/>
        <v>3716.5277999343125</v>
      </c>
      <c r="G27" s="160">
        <f t="shared" si="1"/>
        <v>60.087954380392894</v>
      </c>
      <c r="H27" s="43">
        <v>86498452</v>
      </c>
      <c r="I27" s="151">
        <f t="shared" si="2"/>
        <v>2029.2415896401258</v>
      </c>
      <c r="J27" s="160">
        <f t="shared" si="3"/>
        <v>32.808304586675483</v>
      </c>
      <c r="K27" s="43">
        <v>12069005</v>
      </c>
      <c r="L27" s="151">
        <f t="shared" si="4"/>
        <v>283.13716980246795</v>
      </c>
      <c r="M27" s="160">
        <f t="shared" si="5"/>
        <v>4.5776957037116599</v>
      </c>
      <c r="N27" s="43">
        <v>6659869</v>
      </c>
      <c r="O27" s="151">
        <f t="shared" si="6"/>
        <v>156.23959555201051</v>
      </c>
      <c r="P27" s="160">
        <f t="shared" si="7"/>
        <v>2.5260453292199707</v>
      </c>
      <c r="Q27" s="43">
        <f t="shared" si="8"/>
        <v>263648040</v>
      </c>
      <c r="R27" s="43">
        <v>2170302</v>
      </c>
      <c r="S27" s="43">
        <v>10848462</v>
      </c>
      <c r="T27" s="43">
        <f t="shared" si="9"/>
        <v>276666804</v>
      </c>
      <c r="U27" s="114"/>
      <c r="V27" s="43">
        <v>234809200</v>
      </c>
      <c r="W27" s="151">
        <f t="shared" si="10"/>
        <v>5508.5910007976354</v>
      </c>
      <c r="X27" s="160">
        <f t="shared" si="11"/>
        <v>112.2395546541634</v>
      </c>
      <c r="Y27" s="43">
        <v>11498268</v>
      </c>
      <c r="Z27" s="43">
        <v>13206930</v>
      </c>
      <c r="AA27" s="43">
        <v>1325000</v>
      </c>
    </row>
    <row r="28" spans="1:27" x14ac:dyDescent="0.2">
      <c r="A28" s="117">
        <v>21</v>
      </c>
      <c r="B28" s="51">
        <v>17277</v>
      </c>
      <c r="C28" s="333"/>
      <c r="D28" s="117" t="s">
        <v>52</v>
      </c>
      <c r="E28" s="51">
        <v>52542434</v>
      </c>
      <c r="F28" s="152">
        <f t="shared" si="0"/>
        <v>3041.17809804943</v>
      </c>
      <c r="G28" s="158">
        <f t="shared" si="1"/>
        <v>48.030880871692858</v>
      </c>
      <c r="H28" s="51">
        <v>42058189</v>
      </c>
      <c r="I28" s="152">
        <f t="shared" si="2"/>
        <v>2434.3456039821726</v>
      </c>
      <c r="J28" s="158">
        <f t="shared" si="3"/>
        <v>38.446864976566239</v>
      </c>
      <c r="K28" s="51">
        <v>14253531</v>
      </c>
      <c r="L28" s="152">
        <f t="shared" si="4"/>
        <v>825.00034728251433</v>
      </c>
      <c r="M28" s="158">
        <f t="shared" si="5"/>
        <v>13.029652365590472</v>
      </c>
      <c r="N28" s="51">
        <v>538872</v>
      </c>
      <c r="O28" s="152">
        <f t="shared" si="6"/>
        <v>31.190137176593158</v>
      </c>
      <c r="P28" s="158">
        <f t="shared" si="7"/>
        <v>0.49260178615042605</v>
      </c>
      <c r="Q28" s="51">
        <f t="shared" si="8"/>
        <v>109393026</v>
      </c>
      <c r="R28" s="51">
        <v>1635984</v>
      </c>
      <c r="S28" s="51">
        <v>11185544</v>
      </c>
      <c r="T28" s="51">
        <f t="shared" si="9"/>
        <v>122214554</v>
      </c>
      <c r="U28" s="117"/>
      <c r="V28" s="51">
        <v>97921632</v>
      </c>
      <c r="W28" s="152">
        <f t="shared" si="10"/>
        <v>5667.7450946344852</v>
      </c>
      <c r="X28" s="158">
        <f t="shared" si="11"/>
        <v>115.48237747601537</v>
      </c>
      <c r="Y28" s="51">
        <v>8958639</v>
      </c>
      <c r="Z28" s="51">
        <v>8064645</v>
      </c>
      <c r="AA28" s="51">
        <v>0</v>
      </c>
    </row>
    <row r="29" spans="1:27" x14ac:dyDescent="0.2">
      <c r="A29" s="114">
        <v>22</v>
      </c>
      <c r="B29" s="43">
        <v>13234</v>
      </c>
      <c r="D29" s="114" t="s">
        <v>54</v>
      </c>
      <c r="E29" s="43">
        <v>29484336</v>
      </c>
      <c r="F29" s="151">
        <f t="shared" si="0"/>
        <v>2227.9232280489646</v>
      </c>
      <c r="G29" s="151">
        <f t="shared" si="1"/>
        <v>36.790758861647198</v>
      </c>
      <c r="H29" s="43">
        <v>34291885</v>
      </c>
      <c r="I29" s="151">
        <f t="shared" si="2"/>
        <v>2591.1957835877288</v>
      </c>
      <c r="J29" s="151">
        <f t="shared" si="3"/>
        <v>42.789651832292805</v>
      </c>
      <c r="K29" s="43">
        <v>16174729</v>
      </c>
      <c r="L29" s="151">
        <f t="shared" si="4"/>
        <v>1222.2101405470758</v>
      </c>
      <c r="M29" s="151">
        <f t="shared" si="5"/>
        <v>20.182938977886153</v>
      </c>
      <c r="N29" s="43">
        <v>189653</v>
      </c>
      <c r="O29" s="151">
        <f t="shared" si="6"/>
        <v>14.330739005591658</v>
      </c>
      <c r="P29" s="151">
        <f t="shared" si="7"/>
        <v>0.23665032817384712</v>
      </c>
      <c r="Q29" s="43">
        <f t="shared" si="8"/>
        <v>80140603</v>
      </c>
      <c r="R29" s="43">
        <v>0</v>
      </c>
      <c r="S29" s="43">
        <v>0</v>
      </c>
      <c r="T29" s="43">
        <f t="shared" si="9"/>
        <v>80140603</v>
      </c>
      <c r="U29" s="114"/>
      <c r="V29" s="43">
        <v>76731557</v>
      </c>
      <c r="W29" s="151">
        <f t="shared" si="10"/>
        <v>5798.0623394287441</v>
      </c>
      <c r="X29" s="151">
        <f t="shared" si="11"/>
        <v>118.13763896073029</v>
      </c>
      <c r="Y29" s="43">
        <v>0</v>
      </c>
      <c r="Z29" s="43">
        <v>0</v>
      </c>
      <c r="AA29" s="43">
        <v>0</v>
      </c>
    </row>
    <row r="30" spans="1:27" x14ac:dyDescent="0.2">
      <c r="A30" s="117">
        <v>23</v>
      </c>
      <c r="B30" s="51">
        <v>183504</v>
      </c>
      <c r="C30" s="333"/>
      <c r="D30" s="117" t="s">
        <v>56</v>
      </c>
      <c r="E30" s="51">
        <v>560195013</v>
      </c>
      <c r="F30" s="152">
        <f t="shared" si="0"/>
        <v>3052.7673129741042</v>
      </c>
      <c r="G30" s="152">
        <f t="shared" si="1"/>
        <v>52.831199982250368</v>
      </c>
      <c r="H30" s="51">
        <v>342446182</v>
      </c>
      <c r="I30" s="152">
        <f t="shared" si="2"/>
        <v>1866.1510484785074</v>
      </c>
      <c r="J30" s="152">
        <f t="shared" si="3"/>
        <v>32.295615463467378</v>
      </c>
      <c r="K30" s="51">
        <v>117871504</v>
      </c>
      <c r="L30" s="152">
        <f t="shared" si="4"/>
        <v>642.33751852820649</v>
      </c>
      <c r="M30" s="152">
        <f t="shared" si="5"/>
        <v>11.116294960720445</v>
      </c>
      <c r="N30" s="51">
        <v>39836135</v>
      </c>
      <c r="O30" s="152">
        <f t="shared" si="6"/>
        <v>217.08592183276659</v>
      </c>
      <c r="P30" s="152">
        <f t="shared" si="7"/>
        <v>3.756889593561811</v>
      </c>
      <c r="Q30" s="51">
        <f t="shared" si="8"/>
        <v>1060348834</v>
      </c>
      <c r="R30" s="51">
        <v>10925491</v>
      </c>
      <c r="S30" s="51">
        <v>17861674</v>
      </c>
      <c r="T30" s="51">
        <f t="shared" si="9"/>
        <v>1089135999</v>
      </c>
      <c r="U30" s="117"/>
      <c r="V30" s="51">
        <v>900912642</v>
      </c>
      <c r="W30" s="152">
        <f t="shared" si="10"/>
        <v>4909.498659429767</v>
      </c>
      <c r="X30" s="152">
        <f t="shared" si="11"/>
        <v>100.03282927155411</v>
      </c>
      <c r="Y30" s="51">
        <v>85231844</v>
      </c>
      <c r="Z30" s="51">
        <v>65281558</v>
      </c>
      <c r="AA30" s="51">
        <v>0</v>
      </c>
    </row>
    <row r="31" spans="1:27" x14ac:dyDescent="0.2">
      <c r="A31" s="114">
        <v>24</v>
      </c>
      <c r="B31" s="43">
        <v>237770</v>
      </c>
      <c r="D31" s="114" t="s">
        <v>58</v>
      </c>
      <c r="E31" s="43">
        <v>696633004</v>
      </c>
      <c r="F31" s="151">
        <f t="shared" si="0"/>
        <v>2929.8608066619004</v>
      </c>
      <c r="G31" s="151">
        <f t="shared" si="1"/>
        <v>52.164372303688452</v>
      </c>
      <c r="H31" s="43">
        <v>386249864</v>
      </c>
      <c r="I31" s="151">
        <f t="shared" si="2"/>
        <v>1624.4684527063969</v>
      </c>
      <c r="J31" s="151">
        <f t="shared" si="3"/>
        <v>28.922663141502603</v>
      </c>
      <c r="K31" s="43">
        <v>160516406</v>
      </c>
      <c r="L31" s="151">
        <f t="shared" si="4"/>
        <v>675.09107961475377</v>
      </c>
      <c r="M31" s="151">
        <f t="shared" si="5"/>
        <v>12.019582068830625</v>
      </c>
      <c r="N31" s="43">
        <v>92058191</v>
      </c>
      <c r="O31" s="151">
        <f t="shared" si="6"/>
        <v>387.17328090171173</v>
      </c>
      <c r="P31" s="151">
        <f t="shared" si="7"/>
        <v>6.8933824859783162</v>
      </c>
      <c r="Q31" s="43">
        <f t="shared" si="8"/>
        <v>1335457465</v>
      </c>
      <c r="R31" s="43">
        <v>10704513</v>
      </c>
      <c r="S31" s="43">
        <v>10805878</v>
      </c>
      <c r="T31" s="43">
        <f t="shared" si="9"/>
        <v>1356967856</v>
      </c>
      <c r="U31" s="114"/>
      <c r="V31" s="43">
        <v>1016768669</v>
      </c>
      <c r="W31" s="151">
        <f t="shared" si="10"/>
        <v>4276.2697943390667</v>
      </c>
      <c r="X31" s="151">
        <f t="shared" si="11"/>
        <v>87.130559743529574</v>
      </c>
      <c r="Y31" s="43">
        <v>0</v>
      </c>
      <c r="Z31" s="43">
        <v>97639626</v>
      </c>
      <c r="AA31" s="43">
        <v>0</v>
      </c>
    </row>
    <row r="32" spans="1:27" x14ac:dyDescent="0.2">
      <c r="A32" s="117">
        <v>25</v>
      </c>
      <c r="B32" s="51">
        <v>0</v>
      </c>
      <c r="C32" s="333" t="s">
        <v>383</v>
      </c>
      <c r="D32" s="117" t="s">
        <v>60</v>
      </c>
      <c r="E32" s="51">
        <v>0</v>
      </c>
      <c r="F32" s="152">
        <f t="shared" si="0"/>
        <v>0</v>
      </c>
      <c r="G32" s="158">
        <f t="shared" si="1"/>
        <v>0</v>
      </c>
      <c r="H32" s="51">
        <v>0</v>
      </c>
      <c r="I32" s="152">
        <f t="shared" si="2"/>
        <v>0</v>
      </c>
      <c r="J32" s="158">
        <f t="shared" si="3"/>
        <v>0</v>
      </c>
      <c r="K32" s="51">
        <v>0</v>
      </c>
      <c r="L32" s="152">
        <f t="shared" si="4"/>
        <v>0</v>
      </c>
      <c r="M32" s="158">
        <f t="shared" si="5"/>
        <v>0</v>
      </c>
      <c r="N32" s="51">
        <v>0</v>
      </c>
      <c r="O32" s="152">
        <f t="shared" si="6"/>
        <v>0</v>
      </c>
      <c r="P32" s="158">
        <f t="shared" si="7"/>
        <v>0</v>
      </c>
      <c r="Q32" s="51">
        <f t="shared" si="8"/>
        <v>0</v>
      </c>
      <c r="R32" s="51">
        <v>0</v>
      </c>
      <c r="S32" s="51">
        <v>0</v>
      </c>
      <c r="T32" s="51">
        <f t="shared" si="9"/>
        <v>0</v>
      </c>
      <c r="U32" s="117"/>
      <c r="V32" s="51">
        <v>0</v>
      </c>
      <c r="W32" s="152">
        <f t="shared" si="10"/>
        <v>0</v>
      </c>
      <c r="X32" s="158">
        <f t="shared" si="11"/>
        <v>0</v>
      </c>
      <c r="Y32" s="51">
        <v>0</v>
      </c>
      <c r="Z32" s="51">
        <v>0</v>
      </c>
      <c r="AA32" s="51">
        <v>0</v>
      </c>
    </row>
    <row r="33" spans="1:27" x14ac:dyDescent="0.2">
      <c r="A33" s="114">
        <v>26</v>
      </c>
      <c r="B33" s="43">
        <v>0</v>
      </c>
      <c r="C33" s="331" t="s">
        <v>383</v>
      </c>
      <c r="D33" s="114" t="s">
        <v>62</v>
      </c>
      <c r="E33" s="43">
        <v>0</v>
      </c>
      <c r="F33" s="151">
        <f t="shared" si="0"/>
        <v>0</v>
      </c>
      <c r="G33" s="160">
        <f t="shared" si="1"/>
        <v>0</v>
      </c>
      <c r="H33" s="43">
        <v>0</v>
      </c>
      <c r="I33" s="151">
        <f t="shared" si="2"/>
        <v>0</v>
      </c>
      <c r="J33" s="160">
        <f t="shared" si="3"/>
        <v>0</v>
      </c>
      <c r="K33" s="43">
        <v>0</v>
      </c>
      <c r="L33" s="151">
        <f t="shared" si="4"/>
        <v>0</v>
      </c>
      <c r="M33" s="160">
        <f t="shared" si="5"/>
        <v>0</v>
      </c>
      <c r="N33" s="43">
        <v>0</v>
      </c>
      <c r="O33" s="151">
        <f t="shared" si="6"/>
        <v>0</v>
      </c>
      <c r="P33" s="160">
        <f t="shared" si="7"/>
        <v>0</v>
      </c>
      <c r="Q33" s="43">
        <f t="shared" si="8"/>
        <v>0</v>
      </c>
      <c r="R33" s="43">
        <v>0</v>
      </c>
      <c r="S33" s="43">
        <v>0</v>
      </c>
      <c r="T33" s="43">
        <f t="shared" si="9"/>
        <v>0</v>
      </c>
      <c r="U33" s="114"/>
      <c r="V33" s="43">
        <v>0</v>
      </c>
      <c r="W33" s="151">
        <f t="shared" si="10"/>
        <v>0</v>
      </c>
      <c r="X33" s="160">
        <f t="shared" si="11"/>
        <v>0</v>
      </c>
      <c r="Y33" s="43">
        <v>0</v>
      </c>
      <c r="Z33" s="43">
        <v>0</v>
      </c>
      <c r="AA33" s="43">
        <v>0</v>
      </c>
    </row>
    <row r="34" spans="1:27" x14ac:dyDescent="0.2">
      <c r="A34" s="117">
        <v>27</v>
      </c>
      <c r="B34" s="51">
        <v>12624</v>
      </c>
      <c r="C34" s="333"/>
      <c r="D34" s="117" t="s">
        <v>64</v>
      </c>
      <c r="E34" s="51">
        <v>34952107</v>
      </c>
      <c r="F34" s="152">
        <f t="shared" si="0"/>
        <v>2768.7030259822559</v>
      </c>
      <c r="G34" s="158">
        <f t="shared" si="1"/>
        <v>56.260403422493113</v>
      </c>
      <c r="H34" s="51">
        <v>21331925</v>
      </c>
      <c r="I34" s="152">
        <f t="shared" si="2"/>
        <v>1689.7912705956908</v>
      </c>
      <c r="J34" s="158">
        <f t="shared" si="3"/>
        <v>34.336777072648758</v>
      </c>
      <c r="K34" s="51">
        <v>1945003</v>
      </c>
      <c r="L34" s="152">
        <f t="shared" si="4"/>
        <v>154.07184727503167</v>
      </c>
      <c r="M34" s="158">
        <f t="shared" si="5"/>
        <v>3.1307598548482174</v>
      </c>
      <c r="N34" s="51">
        <v>3896554</v>
      </c>
      <c r="O34" s="152">
        <f t="shared" si="6"/>
        <v>308.66238910012675</v>
      </c>
      <c r="P34" s="158">
        <f t="shared" si="7"/>
        <v>6.2720596500099175</v>
      </c>
      <c r="Q34" s="51">
        <f t="shared" si="8"/>
        <v>62125589</v>
      </c>
      <c r="R34" s="51">
        <v>48385</v>
      </c>
      <c r="S34" s="51">
        <v>250000</v>
      </c>
      <c r="T34" s="51">
        <f t="shared" si="9"/>
        <v>62423974</v>
      </c>
      <c r="U34" s="117"/>
      <c r="V34" s="51">
        <v>52505897</v>
      </c>
      <c r="W34" s="152">
        <f t="shared" si="10"/>
        <v>4159.2123732572873</v>
      </c>
      <c r="X34" s="158">
        <f t="shared" si="11"/>
        <v>84.74547201251427</v>
      </c>
      <c r="Y34" s="51">
        <v>228000</v>
      </c>
      <c r="Z34" s="51">
        <v>3795000</v>
      </c>
      <c r="AA34" s="51">
        <v>0</v>
      </c>
    </row>
    <row r="35" spans="1:27" x14ac:dyDescent="0.2">
      <c r="A35" s="114">
        <v>28</v>
      </c>
      <c r="B35" s="43">
        <v>0</v>
      </c>
      <c r="D35" s="114" t="s">
        <v>66</v>
      </c>
      <c r="E35" s="43">
        <v>0</v>
      </c>
      <c r="F35" s="151">
        <f t="shared" si="0"/>
        <v>0</v>
      </c>
      <c r="G35" s="160">
        <f t="shared" si="1"/>
        <v>0</v>
      </c>
      <c r="H35" s="43">
        <v>0</v>
      </c>
      <c r="I35" s="151">
        <f t="shared" si="2"/>
        <v>0</v>
      </c>
      <c r="J35" s="160">
        <f t="shared" si="3"/>
        <v>0</v>
      </c>
      <c r="K35" s="43">
        <v>0</v>
      </c>
      <c r="L35" s="151">
        <f t="shared" si="4"/>
        <v>0</v>
      </c>
      <c r="M35" s="160">
        <f t="shared" si="5"/>
        <v>0</v>
      </c>
      <c r="N35" s="43">
        <v>0</v>
      </c>
      <c r="O35" s="151">
        <f t="shared" si="6"/>
        <v>0</v>
      </c>
      <c r="P35" s="160">
        <f t="shared" si="7"/>
        <v>0</v>
      </c>
      <c r="Q35" s="43">
        <f t="shared" si="8"/>
        <v>0</v>
      </c>
      <c r="R35" s="43">
        <v>0</v>
      </c>
      <c r="S35" s="43">
        <v>0</v>
      </c>
      <c r="T35" s="43">
        <f t="shared" si="9"/>
        <v>0</v>
      </c>
      <c r="U35" s="114"/>
      <c r="V35" s="43">
        <v>0</v>
      </c>
      <c r="W35" s="151">
        <f t="shared" si="10"/>
        <v>0</v>
      </c>
      <c r="X35" s="160">
        <f t="shared" si="11"/>
        <v>0</v>
      </c>
      <c r="Y35" s="43">
        <v>0</v>
      </c>
      <c r="Z35" s="43">
        <v>0</v>
      </c>
      <c r="AA35" s="43">
        <v>0</v>
      </c>
    </row>
    <row r="36" spans="1:27" x14ac:dyDescent="0.2">
      <c r="A36" s="117">
        <v>29</v>
      </c>
      <c r="B36" s="51">
        <v>16835</v>
      </c>
      <c r="C36" s="333"/>
      <c r="D36" s="117" t="s">
        <v>68</v>
      </c>
      <c r="E36" s="51">
        <v>30159169</v>
      </c>
      <c r="F36" s="152">
        <f t="shared" si="0"/>
        <v>1791.45643005643</v>
      </c>
      <c r="G36" s="158">
        <f t="shared" si="1"/>
        <v>36.500688364341904</v>
      </c>
      <c r="H36" s="51">
        <v>41683976</v>
      </c>
      <c r="I36" s="152">
        <f t="shared" si="2"/>
        <v>2476.0306504306504</v>
      </c>
      <c r="J36" s="158">
        <f t="shared" si="3"/>
        <v>50.448797769020324</v>
      </c>
      <c r="K36" s="51">
        <v>6344667</v>
      </c>
      <c r="L36" s="152">
        <f t="shared" si="4"/>
        <v>376.87359667359669</v>
      </c>
      <c r="M36" s="158">
        <f t="shared" si="5"/>
        <v>7.6787498005175161</v>
      </c>
      <c r="N36" s="51">
        <v>4438490</v>
      </c>
      <c r="O36" s="152">
        <f t="shared" si="6"/>
        <v>263.64656964656967</v>
      </c>
      <c r="P36" s="158">
        <f t="shared" si="7"/>
        <v>5.371764066120253</v>
      </c>
      <c r="Q36" s="51">
        <f t="shared" si="8"/>
        <v>82626302</v>
      </c>
      <c r="R36" s="51">
        <v>0</v>
      </c>
      <c r="S36" s="51">
        <v>0</v>
      </c>
      <c r="T36" s="51">
        <f t="shared" si="9"/>
        <v>82626302</v>
      </c>
      <c r="U36" s="117"/>
      <c r="V36" s="51">
        <v>78573941</v>
      </c>
      <c r="W36" s="152">
        <f t="shared" si="10"/>
        <v>4667.2967626967629</v>
      </c>
      <c r="X36" s="158">
        <f t="shared" si="11"/>
        <v>95.097877117406199</v>
      </c>
      <c r="Y36" s="51">
        <v>2753264</v>
      </c>
      <c r="Z36" s="51">
        <v>2569646</v>
      </c>
      <c r="AA36" s="51">
        <v>0</v>
      </c>
    </row>
    <row r="37" spans="1:27" x14ac:dyDescent="0.2">
      <c r="A37" s="114">
        <v>30</v>
      </c>
      <c r="B37" s="43">
        <v>226967</v>
      </c>
      <c r="D37" s="114" t="s">
        <v>70</v>
      </c>
      <c r="E37" s="43">
        <v>894390336</v>
      </c>
      <c r="F37" s="151">
        <f t="shared" si="0"/>
        <v>3940.6183982693519</v>
      </c>
      <c r="G37" s="160">
        <f t="shared" si="1"/>
        <v>59.390197940066713</v>
      </c>
      <c r="H37" s="43">
        <v>377348055</v>
      </c>
      <c r="I37" s="151">
        <f t="shared" si="2"/>
        <v>1662.5679283772531</v>
      </c>
      <c r="J37" s="160">
        <f t="shared" si="3"/>
        <v>25.057041402054214</v>
      </c>
      <c r="K37" s="43">
        <v>136980115</v>
      </c>
      <c r="L37" s="151">
        <f t="shared" si="4"/>
        <v>603.5243669784594</v>
      </c>
      <c r="M37" s="160">
        <f t="shared" si="5"/>
        <v>9.0958900339718127</v>
      </c>
      <c r="N37" s="43">
        <v>97237640</v>
      </c>
      <c r="O37" s="151">
        <f t="shared" si="6"/>
        <v>428.42192917913178</v>
      </c>
      <c r="P37" s="160">
        <f t="shared" si="7"/>
        <v>6.4568706239072657</v>
      </c>
      <c r="Q37" s="43">
        <f t="shared" si="8"/>
        <v>1505956146</v>
      </c>
      <c r="R37" s="43">
        <v>6133652</v>
      </c>
      <c r="S37" s="43">
        <v>2814602</v>
      </c>
      <c r="T37" s="43">
        <f t="shared" si="9"/>
        <v>1514904400</v>
      </c>
      <c r="U37" s="114"/>
      <c r="V37" s="43">
        <v>1370834918</v>
      </c>
      <c r="W37" s="151">
        <f t="shared" si="10"/>
        <v>6039.7983759753624</v>
      </c>
      <c r="X37" s="160">
        <f t="shared" si="11"/>
        <v>123.06309904334059</v>
      </c>
      <c r="Y37" s="43">
        <v>0</v>
      </c>
      <c r="Z37" s="43">
        <v>0</v>
      </c>
      <c r="AA37" s="43">
        <v>0</v>
      </c>
    </row>
    <row r="38" spans="1:27" x14ac:dyDescent="0.2">
      <c r="A38" s="117">
        <v>31</v>
      </c>
      <c r="B38" s="51">
        <v>99634</v>
      </c>
      <c r="C38" s="333"/>
      <c r="D38" s="117" t="s">
        <v>72</v>
      </c>
      <c r="E38" s="51">
        <v>280458617</v>
      </c>
      <c r="F38" s="152">
        <f t="shared" si="0"/>
        <v>2814.8886625047676</v>
      </c>
      <c r="G38" s="158">
        <f t="shared" si="1"/>
        <v>46.436790285678903</v>
      </c>
      <c r="H38" s="51">
        <v>221242528</v>
      </c>
      <c r="I38" s="152">
        <f t="shared" si="2"/>
        <v>2220.5525021578978</v>
      </c>
      <c r="J38" s="158">
        <f t="shared" si="3"/>
        <v>36.632117012148861</v>
      </c>
      <c r="K38" s="51">
        <v>86449186</v>
      </c>
      <c r="L38" s="152">
        <f t="shared" si="4"/>
        <v>867.66752313467293</v>
      </c>
      <c r="M38" s="158">
        <f t="shared" si="5"/>
        <v>14.313779207752594</v>
      </c>
      <c r="N38" s="51">
        <v>15807469</v>
      </c>
      <c r="O38" s="152">
        <f t="shared" si="6"/>
        <v>158.65536864925627</v>
      </c>
      <c r="P38" s="158">
        <f t="shared" si="7"/>
        <v>2.6173134944196432</v>
      </c>
      <c r="Q38" s="51">
        <f t="shared" si="8"/>
        <v>603957800</v>
      </c>
      <c r="R38" s="51">
        <v>713029</v>
      </c>
      <c r="S38" s="51">
        <v>1961500</v>
      </c>
      <c r="T38" s="51">
        <f t="shared" si="9"/>
        <v>606632329</v>
      </c>
      <c r="U38" s="117"/>
      <c r="V38" s="51">
        <v>556009801</v>
      </c>
      <c r="W38" s="152">
        <f t="shared" si="10"/>
        <v>5580.5227231667905</v>
      </c>
      <c r="X38" s="158">
        <f t="shared" si="11"/>
        <v>113.70518978355526</v>
      </c>
      <c r="Y38" s="51">
        <v>4744198</v>
      </c>
      <c r="Z38" s="51">
        <v>25737135</v>
      </c>
      <c r="AA38" s="51">
        <v>4551679</v>
      </c>
    </row>
    <row r="39" spans="1:27" x14ac:dyDescent="0.2">
      <c r="A39" s="114">
        <v>32</v>
      </c>
      <c r="B39" s="43">
        <v>24924</v>
      </c>
      <c r="D39" s="114" t="s">
        <v>74</v>
      </c>
      <c r="E39" s="43">
        <v>92075316</v>
      </c>
      <c r="F39" s="151">
        <f t="shared" si="0"/>
        <v>3694.2431391429946</v>
      </c>
      <c r="G39" s="151">
        <f t="shared" si="1"/>
        <v>54.308978089972506</v>
      </c>
      <c r="H39" s="43">
        <v>44166237</v>
      </c>
      <c r="I39" s="151">
        <f t="shared" si="2"/>
        <v>1772.0364708714492</v>
      </c>
      <c r="J39" s="151">
        <f t="shared" si="3"/>
        <v>26.050664844305643</v>
      </c>
      <c r="K39" s="43">
        <v>6600848</v>
      </c>
      <c r="L39" s="151">
        <f t="shared" si="4"/>
        <v>264.83903065318566</v>
      </c>
      <c r="M39" s="151">
        <f t="shared" si="5"/>
        <v>3.893392116158894</v>
      </c>
      <c r="N39" s="43">
        <v>26697368</v>
      </c>
      <c r="O39" s="151">
        <f t="shared" si="6"/>
        <v>1071.151019098058</v>
      </c>
      <c r="P39" s="151">
        <f t="shared" si="7"/>
        <v>15.746964949562955</v>
      </c>
      <c r="Q39" s="43">
        <f t="shared" si="8"/>
        <v>169539769</v>
      </c>
      <c r="R39" s="43">
        <v>317654</v>
      </c>
      <c r="S39" s="43">
        <v>3314445</v>
      </c>
      <c r="T39" s="43">
        <f t="shared" si="9"/>
        <v>173171868</v>
      </c>
      <c r="U39" s="114"/>
      <c r="V39" s="43">
        <v>120760446</v>
      </c>
      <c r="W39" s="151">
        <f t="shared" si="10"/>
        <v>4845.147087144921</v>
      </c>
      <c r="X39" s="151">
        <f t="shared" si="11"/>
        <v>98.721642470155984</v>
      </c>
      <c r="Y39" s="43">
        <v>17178377</v>
      </c>
      <c r="Z39" s="43">
        <v>5668288</v>
      </c>
      <c r="AA39" s="43">
        <v>0</v>
      </c>
    </row>
    <row r="40" spans="1:27" x14ac:dyDescent="0.2">
      <c r="A40" s="117">
        <v>33</v>
      </c>
      <c r="B40" s="51">
        <v>25773</v>
      </c>
      <c r="C40" s="333"/>
      <c r="D40" s="117" t="s">
        <v>76</v>
      </c>
      <c r="E40" s="51">
        <v>66477683</v>
      </c>
      <c r="F40" s="152">
        <f t="shared" si="0"/>
        <v>2579.3537034881465</v>
      </c>
      <c r="G40" s="152">
        <f t="shared" si="1"/>
        <v>55.097694899970328</v>
      </c>
      <c r="H40" s="51">
        <v>42930377</v>
      </c>
      <c r="I40" s="152">
        <f t="shared" si="2"/>
        <v>1665.7112870057813</v>
      </c>
      <c r="J40" s="152">
        <f t="shared" si="3"/>
        <v>35.581336580077611</v>
      </c>
      <c r="K40" s="51">
        <v>9731350</v>
      </c>
      <c r="L40" s="152">
        <f t="shared" si="4"/>
        <v>377.57924960229695</v>
      </c>
      <c r="M40" s="152">
        <f t="shared" si="5"/>
        <v>8.0654879813549805</v>
      </c>
      <c r="N40" s="51">
        <v>1514790</v>
      </c>
      <c r="O40" s="152">
        <f t="shared" si="6"/>
        <v>58.774298684670001</v>
      </c>
      <c r="P40" s="152">
        <f t="shared" si="7"/>
        <v>1.2554805385970818</v>
      </c>
      <c r="Q40" s="51">
        <f t="shared" si="8"/>
        <v>120654200</v>
      </c>
      <c r="R40" s="51">
        <v>81081</v>
      </c>
      <c r="S40" s="51">
        <v>2236899</v>
      </c>
      <c r="T40" s="51">
        <f t="shared" si="9"/>
        <v>122972180</v>
      </c>
      <c r="U40" s="117"/>
      <c r="V40" s="51">
        <v>106118598</v>
      </c>
      <c r="W40" s="152">
        <f t="shared" si="10"/>
        <v>4117.4328948900011</v>
      </c>
      <c r="X40" s="152">
        <f t="shared" si="11"/>
        <v>83.894199873241547</v>
      </c>
      <c r="Y40" s="51">
        <v>6155531</v>
      </c>
      <c r="Z40" s="51">
        <v>5200995</v>
      </c>
      <c r="AA40" s="51">
        <v>1028529</v>
      </c>
    </row>
    <row r="41" spans="1:27" x14ac:dyDescent="0.2">
      <c r="A41" s="114">
        <v>34</v>
      </c>
      <c r="B41" s="43">
        <v>99179</v>
      </c>
      <c r="D41" s="114" t="s">
        <v>78</v>
      </c>
      <c r="E41" s="43">
        <v>322594471</v>
      </c>
      <c r="F41" s="151">
        <f t="shared" si="0"/>
        <v>3252.6489579447261</v>
      </c>
      <c r="G41" s="151">
        <f t="shared" si="1"/>
        <v>58.573612228033959</v>
      </c>
      <c r="H41" s="43">
        <v>181595523</v>
      </c>
      <c r="I41" s="151">
        <f t="shared" si="2"/>
        <v>1830.987638512185</v>
      </c>
      <c r="J41" s="151">
        <f t="shared" si="3"/>
        <v>32.972374615028734</v>
      </c>
      <c r="K41" s="43">
        <v>45153967</v>
      </c>
      <c r="L41" s="151">
        <f t="shared" si="4"/>
        <v>455.27749826072051</v>
      </c>
      <c r="M41" s="151">
        <f t="shared" si="5"/>
        <v>8.1986245623392655</v>
      </c>
      <c r="N41" s="43">
        <v>1406554</v>
      </c>
      <c r="O41" s="151">
        <f t="shared" si="6"/>
        <v>14.181974006594137</v>
      </c>
      <c r="P41" s="151">
        <f t="shared" si="7"/>
        <v>0.25538859459804591</v>
      </c>
      <c r="Q41" s="43">
        <f t="shared" si="8"/>
        <v>550750515</v>
      </c>
      <c r="R41" s="43">
        <v>13200266</v>
      </c>
      <c r="S41" s="43">
        <v>1060814</v>
      </c>
      <c r="T41" s="43">
        <f t="shared" si="9"/>
        <v>565011595</v>
      </c>
      <c r="U41" s="114"/>
      <c r="V41" s="43">
        <v>469832722</v>
      </c>
      <c r="W41" s="151">
        <f t="shared" si="10"/>
        <v>4737.219794512951</v>
      </c>
      <c r="X41" s="151">
        <f t="shared" si="11"/>
        <v>96.52258444274247</v>
      </c>
      <c r="Y41" s="43">
        <v>4444114</v>
      </c>
      <c r="Z41" s="43">
        <v>29300398</v>
      </c>
      <c r="AA41" s="43">
        <v>527637</v>
      </c>
    </row>
    <row r="42" spans="1:27" x14ac:dyDescent="0.2">
      <c r="A42" s="117">
        <v>35</v>
      </c>
      <c r="B42" s="51">
        <v>455385</v>
      </c>
      <c r="C42" s="333"/>
      <c r="D42" s="117" t="s">
        <v>80</v>
      </c>
      <c r="E42" s="51">
        <v>1395203471</v>
      </c>
      <c r="F42" s="152">
        <f t="shared" si="0"/>
        <v>3063.7888182526872</v>
      </c>
      <c r="G42" s="158">
        <f t="shared" si="1"/>
        <v>60.435814220670501</v>
      </c>
      <c r="H42" s="51">
        <v>687681144</v>
      </c>
      <c r="I42" s="152">
        <f t="shared" si="2"/>
        <v>1510.1093448400804</v>
      </c>
      <c r="J42" s="158">
        <f t="shared" si="3"/>
        <v>29.788178373763643</v>
      </c>
      <c r="K42" s="51">
        <v>151671635</v>
      </c>
      <c r="L42" s="152">
        <f t="shared" si="4"/>
        <v>333.06243069051465</v>
      </c>
      <c r="M42" s="158">
        <f t="shared" si="5"/>
        <v>6.5699368915957539</v>
      </c>
      <c r="N42" s="51">
        <v>74014403</v>
      </c>
      <c r="O42" s="152">
        <f t="shared" si="6"/>
        <v>162.53149093624077</v>
      </c>
      <c r="P42" s="158">
        <f t="shared" si="7"/>
        <v>3.2060705139701002</v>
      </c>
      <c r="Q42" s="51">
        <f t="shared" si="8"/>
        <v>2308570653</v>
      </c>
      <c r="R42" s="51">
        <v>0</v>
      </c>
      <c r="S42" s="51">
        <v>8449719</v>
      </c>
      <c r="T42" s="51">
        <f t="shared" si="9"/>
        <v>2317020372</v>
      </c>
      <c r="U42" s="117"/>
      <c r="V42" s="51">
        <v>1962644100</v>
      </c>
      <c r="W42" s="152">
        <f t="shared" si="10"/>
        <v>4309.8567146480455</v>
      </c>
      <c r="X42" s="158">
        <f t="shared" si="11"/>
        <v>87.814905518545146</v>
      </c>
      <c r="Y42" s="51">
        <v>178235884</v>
      </c>
      <c r="Z42" s="51">
        <v>155908232</v>
      </c>
      <c r="AA42" s="51">
        <v>68500</v>
      </c>
    </row>
    <row r="43" spans="1:27" x14ac:dyDescent="0.2">
      <c r="A43" s="114">
        <v>36</v>
      </c>
      <c r="B43" s="43">
        <v>22537</v>
      </c>
      <c r="D43" s="114" t="s">
        <v>82</v>
      </c>
      <c r="E43" s="43">
        <v>62394724</v>
      </c>
      <c r="F43" s="151">
        <f t="shared" si="0"/>
        <v>2768.5461241513954</v>
      </c>
      <c r="G43" s="160">
        <f t="shared" si="1"/>
        <v>51.304617777262315</v>
      </c>
      <c r="H43" s="43">
        <v>43824511</v>
      </c>
      <c r="I43" s="151">
        <f t="shared" si="2"/>
        <v>1944.5583263078493</v>
      </c>
      <c r="J43" s="160">
        <f t="shared" si="3"/>
        <v>36.03509466810732</v>
      </c>
      <c r="K43" s="43">
        <v>13583437</v>
      </c>
      <c r="L43" s="151">
        <f t="shared" si="4"/>
        <v>602.7171761991392</v>
      </c>
      <c r="M43" s="160">
        <f t="shared" si="5"/>
        <v>11.169102108481523</v>
      </c>
      <c r="N43" s="43">
        <v>1813523</v>
      </c>
      <c r="O43" s="151">
        <f t="shared" si="6"/>
        <v>80.468695922261176</v>
      </c>
      <c r="P43" s="160">
        <f t="shared" si="7"/>
        <v>1.4911854461488456</v>
      </c>
      <c r="Q43" s="43">
        <f t="shared" si="8"/>
        <v>121616195</v>
      </c>
      <c r="R43" s="43">
        <v>75776</v>
      </c>
      <c r="S43" s="43">
        <v>1379998</v>
      </c>
      <c r="T43" s="43">
        <f t="shared" si="9"/>
        <v>123071969</v>
      </c>
      <c r="U43" s="114"/>
      <c r="V43" s="43">
        <v>106974849</v>
      </c>
      <c r="W43" s="151">
        <f t="shared" si="10"/>
        <v>4746.6321604472641</v>
      </c>
      <c r="X43" s="160">
        <f t="shared" si="11"/>
        <v>96.714364838229514</v>
      </c>
      <c r="Y43" s="43">
        <v>0</v>
      </c>
      <c r="Z43" s="43">
        <v>0</v>
      </c>
      <c r="AA43" s="43">
        <v>96660</v>
      </c>
    </row>
    <row r="44" spans="1:27" x14ac:dyDescent="0.2">
      <c r="A44" s="117">
        <v>37</v>
      </c>
      <c r="B44" s="51">
        <v>16224</v>
      </c>
      <c r="C44" s="333"/>
      <c r="D44" s="117" t="s">
        <v>84</v>
      </c>
      <c r="E44" s="51">
        <v>51160761</v>
      </c>
      <c r="F44" s="152">
        <f t="shared" si="0"/>
        <v>3153.3999630177514</v>
      </c>
      <c r="G44" s="158">
        <f t="shared" si="1"/>
        <v>71.134491924930089</v>
      </c>
      <c r="H44" s="51">
        <v>12111744</v>
      </c>
      <c r="I44" s="152">
        <f t="shared" si="2"/>
        <v>746.53254437869828</v>
      </c>
      <c r="J44" s="158">
        <f t="shared" si="3"/>
        <v>16.840303758672011</v>
      </c>
      <c r="K44" s="51">
        <v>8332621</v>
      </c>
      <c r="L44" s="152">
        <f t="shared" si="4"/>
        <v>513.59843441814598</v>
      </c>
      <c r="M44" s="158">
        <f t="shared" si="5"/>
        <v>11.585769047454217</v>
      </c>
      <c r="N44" s="51">
        <v>316047</v>
      </c>
      <c r="O44" s="152">
        <f t="shared" si="6"/>
        <v>19.48021449704142</v>
      </c>
      <c r="P44" s="158">
        <f t="shared" si="7"/>
        <v>0.43943526894368085</v>
      </c>
      <c r="Q44" s="51">
        <f t="shared" si="8"/>
        <v>71921173</v>
      </c>
      <c r="R44" s="51">
        <v>190830</v>
      </c>
      <c r="S44" s="51">
        <v>690000</v>
      </c>
      <c r="T44" s="51">
        <f t="shared" si="9"/>
        <v>72802003</v>
      </c>
      <c r="U44" s="117"/>
      <c r="V44" s="51">
        <v>53614885</v>
      </c>
      <c r="W44" s="152">
        <f t="shared" si="10"/>
        <v>3304.6650024654832</v>
      </c>
      <c r="X44" s="158">
        <f t="shared" si="11"/>
        <v>67.333757054066609</v>
      </c>
      <c r="Y44" s="51">
        <v>10489563</v>
      </c>
      <c r="Z44" s="51">
        <v>0</v>
      </c>
      <c r="AA44" s="51">
        <v>5136</v>
      </c>
    </row>
    <row r="45" spans="1:27" x14ac:dyDescent="0.2">
      <c r="A45" s="114">
        <v>38</v>
      </c>
      <c r="B45" s="110">
        <v>28417</v>
      </c>
      <c r="D45" s="114" t="s">
        <v>86</v>
      </c>
      <c r="E45" s="110">
        <v>102096842</v>
      </c>
      <c r="F45" s="151">
        <f t="shared" si="0"/>
        <v>3592.808600485625</v>
      </c>
      <c r="G45" s="160">
        <f t="shared" si="1"/>
        <v>55.699593558787051</v>
      </c>
      <c r="H45" s="110">
        <v>55685696</v>
      </c>
      <c r="I45" s="151">
        <f t="shared" si="2"/>
        <v>1959.5909490797762</v>
      </c>
      <c r="J45" s="160">
        <f t="shared" si="3"/>
        <v>30.379692196925877</v>
      </c>
      <c r="K45" s="110">
        <v>14313738</v>
      </c>
      <c r="L45" s="151">
        <f t="shared" si="4"/>
        <v>503.70334658830984</v>
      </c>
      <c r="M45" s="160">
        <f t="shared" si="5"/>
        <v>7.8089524934274221</v>
      </c>
      <c r="N45" s="110">
        <v>11202803</v>
      </c>
      <c r="O45" s="151">
        <f t="shared" si="6"/>
        <v>394.2289122708238</v>
      </c>
      <c r="P45" s="160">
        <f t="shared" si="7"/>
        <v>6.1117617508596425</v>
      </c>
      <c r="Q45" s="110">
        <f t="shared" si="8"/>
        <v>183299079</v>
      </c>
      <c r="R45" s="110">
        <v>2739496</v>
      </c>
      <c r="S45" s="110">
        <v>1250000</v>
      </c>
      <c r="T45" s="110">
        <f t="shared" si="9"/>
        <v>187288575</v>
      </c>
      <c r="U45" s="114"/>
      <c r="V45" s="110">
        <v>168322437</v>
      </c>
      <c r="W45" s="151">
        <f t="shared" si="10"/>
        <v>5923.3007354752435</v>
      </c>
      <c r="X45" s="160">
        <f t="shared" si="11"/>
        <v>120.68941704623808</v>
      </c>
      <c r="Y45" s="110">
        <v>3994062</v>
      </c>
      <c r="Z45" s="110">
        <v>0</v>
      </c>
      <c r="AA45" s="110">
        <v>0</v>
      </c>
    </row>
    <row r="46" spans="1:27" ht="13.5" thickBot="1" x14ac:dyDescent="0.25">
      <c r="A46" s="129">
        <f>A45</f>
        <v>38</v>
      </c>
      <c r="B46" s="156">
        <f>SUM(B8:B45)</f>
        <v>2416202</v>
      </c>
      <c r="C46" s="338"/>
      <c r="D46" s="136" t="s">
        <v>255</v>
      </c>
      <c r="E46" s="153">
        <f>SUM(E8:E45)</f>
        <v>8059008979</v>
      </c>
      <c r="F46" s="154">
        <f>(E46/$B46)</f>
        <v>3335.4036537508041</v>
      </c>
      <c r="G46" s="155">
        <f t="shared" si="1"/>
        <v>57.961358022397768</v>
      </c>
      <c r="H46" s="153">
        <f>SUM(H8:H45)</f>
        <v>4097068370</v>
      </c>
      <c r="I46" s="154">
        <f>(H46/$B46)</f>
        <v>1695.6646712485131</v>
      </c>
      <c r="J46" s="155">
        <f t="shared" si="3"/>
        <v>29.466606533707857</v>
      </c>
      <c r="K46" s="153">
        <f>SUM(K8:K45)</f>
        <v>1235139873</v>
      </c>
      <c r="L46" s="154">
        <f>(K46/$B46)</f>
        <v>511.19065086445585</v>
      </c>
      <c r="M46" s="155">
        <f t="shared" si="5"/>
        <v>8.8832739327181134</v>
      </c>
      <c r="N46" s="153">
        <f>SUM(N8:N45)</f>
        <v>512889331</v>
      </c>
      <c r="O46" s="154">
        <f>(N46/$B46)</f>
        <v>212.2708825669377</v>
      </c>
      <c r="P46" s="155">
        <f t="shared" si="7"/>
        <v>3.6887615111762582</v>
      </c>
      <c r="Q46" s="153">
        <f t="shared" si="8"/>
        <v>13904106553</v>
      </c>
      <c r="R46" s="153">
        <f>SUM(R8:R45)</f>
        <v>70254579</v>
      </c>
      <c r="S46" s="153">
        <f>SUM(S8:S45)</f>
        <v>156682122</v>
      </c>
      <c r="T46" s="153">
        <f t="shared" si="9"/>
        <v>14131043254</v>
      </c>
      <c r="U46" s="129"/>
      <c r="V46" s="153">
        <f>SUM(V8:V45)</f>
        <v>11858447438</v>
      </c>
      <c r="W46" s="154">
        <f>(V46/$B46)</f>
        <v>4907.8874357359191</v>
      </c>
      <c r="X46" s="155">
        <f t="shared" si="11"/>
        <v>100</v>
      </c>
      <c r="Y46" s="153">
        <f>SUM(Y8:Y45)</f>
        <v>694810131</v>
      </c>
      <c r="Z46" s="153">
        <f>SUM(Z8:Z45)</f>
        <v>666386517</v>
      </c>
      <c r="AA46" s="153">
        <f>SUM(AA8:AA45)</f>
        <v>48252308</v>
      </c>
    </row>
    <row r="47" spans="1:27" customFormat="1" ht="13.5" thickBot="1" x14ac:dyDescent="0.25"/>
    <row r="48" spans="1:27" customFormat="1" x14ac:dyDescent="0.2">
      <c r="A48" s="223" t="s">
        <v>501</v>
      </c>
      <c r="B48" s="335"/>
      <c r="C48" s="335"/>
      <c r="D48" s="335"/>
      <c r="E48" s="335"/>
      <c r="F48" s="335"/>
      <c r="G48" s="335"/>
      <c r="H48" s="335"/>
      <c r="I48" s="335"/>
      <c r="J48" s="335"/>
      <c r="K48" s="335"/>
      <c r="L48" s="335"/>
      <c r="M48" s="335"/>
      <c r="N48" s="336"/>
    </row>
    <row r="49" spans="1:27" customFormat="1" ht="50.25" customHeight="1" thickBot="1" x14ac:dyDescent="0.25">
      <c r="A49" s="404" t="s">
        <v>548</v>
      </c>
      <c r="B49" s="405"/>
      <c r="C49" s="405"/>
      <c r="D49" s="405"/>
      <c r="E49" s="405"/>
      <c r="F49" s="405"/>
      <c r="G49" s="405"/>
      <c r="H49" s="405"/>
      <c r="I49" s="405"/>
      <c r="J49" s="405"/>
      <c r="K49" s="405"/>
      <c r="L49" s="405"/>
      <c r="M49" s="405"/>
      <c r="N49" s="406"/>
    </row>
    <row r="50" spans="1:27" customFormat="1" x14ac:dyDescent="0.2">
      <c r="A50" s="337"/>
      <c r="B50" s="337"/>
      <c r="C50" s="337"/>
      <c r="D50" s="337"/>
      <c r="E50" s="337"/>
      <c r="F50" s="337"/>
      <c r="G50" s="337"/>
      <c r="H50" s="337"/>
      <c r="I50" s="337"/>
      <c r="J50" s="337"/>
      <c r="K50" s="337"/>
      <c r="L50" s="337"/>
      <c r="M50" s="337"/>
      <c r="N50" s="337"/>
    </row>
    <row r="51" spans="1:27" customFormat="1" x14ac:dyDescent="0.2">
      <c r="A51" s="337"/>
      <c r="B51" s="337"/>
      <c r="C51" s="337"/>
      <c r="D51" s="337"/>
      <c r="E51" s="337"/>
      <c r="F51" s="337"/>
      <c r="G51" s="337"/>
      <c r="H51" s="337"/>
      <c r="I51" s="337"/>
      <c r="J51" s="337"/>
      <c r="K51" s="337"/>
      <c r="L51" s="337"/>
      <c r="M51" s="337"/>
      <c r="N51" s="337"/>
    </row>
    <row r="52" spans="1:27" s="94" customFormat="1" ht="15.75" x14ac:dyDescent="0.2">
      <c r="A52" s="319" t="s">
        <v>0</v>
      </c>
      <c r="C52" s="328"/>
    </row>
    <row r="53" spans="1:27" s="94" customFormat="1" ht="15.75" x14ac:dyDescent="0.25">
      <c r="A53" s="320" t="s">
        <v>503</v>
      </c>
      <c r="C53" s="328"/>
    </row>
    <row r="54" spans="1:27" s="94" customFormat="1" ht="15.75" x14ac:dyDescent="0.2">
      <c r="A54" s="321" t="s">
        <v>370</v>
      </c>
      <c r="C54" s="328"/>
    </row>
    <row r="55" spans="1:27" ht="13.5" thickBot="1" x14ac:dyDescent="0.25">
      <c r="D55"/>
      <c r="E55"/>
      <c r="F55"/>
      <c r="G55"/>
      <c r="H55"/>
      <c r="I55"/>
      <c r="J55"/>
      <c r="K55"/>
      <c r="L55"/>
      <c r="M55"/>
      <c r="N55"/>
      <c r="O55"/>
      <c r="P55"/>
      <c r="V55" s="94"/>
      <c r="W55" s="94"/>
      <c r="X55" s="94"/>
      <c r="Y55" s="94"/>
      <c r="Z55" s="94"/>
      <c r="AA55" s="94"/>
    </row>
    <row r="56" spans="1:27" ht="13.5" thickBot="1" x14ac:dyDescent="0.25">
      <c r="E56" s="401" t="s">
        <v>412</v>
      </c>
      <c r="F56" s="402"/>
      <c r="G56" s="402"/>
      <c r="H56" s="402"/>
      <c r="I56" s="402"/>
      <c r="J56" s="402"/>
      <c r="K56" s="402"/>
      <c r="L56" s="402"/>
      <c r="M56" s="402"/>
      <c r="N56" s="402"/>
      <c r="O56" s="402"/>
      <c r="P56" s="403"/>
      <c r="S56" s="75"/>
      <c r="V56" s="389" t="s">
        <v>500</v>
      </c>
      <c r="W56" s="390"/>
      <c r="X56" s="390"/>
      <c r="Y56" s="390"/>
      <c r="Z56" s="390"/>
      <c r="AA56" s="391"/>
    </row>
    <row r="57" spans="1:27" x14ac:dyDescent="0.2">
      <c r="B57" s="75"/>
      <c r="E57" s="392" t="s">
        <v>488</v>
      </c>
      <c r="F57" s="393"/>
      <c r="G57" s="394"/>
      <c r="H57" s="392" t="s">
        <v>489</v>
      </c>
      <c r="I57" s="393"/>
      <c r="J57" s="394"/>
      <c r="K57" s="395" t="s">
        <v>489</v>
      </c>
      <c r="L57" s="396"/>
      <c r="M57" s="396"/>
      <c r="N57" s="396"/>
      <c r="O57" s="396"/>
      <c r="P57" s="397"/>
      <c r="Q57" s="75"/>
      <c r="R57" s="75"/>
      <c r="S57" s="75"/>
      <c r="T57" s="75"/>
      <c r="V57" s="398" t="s">
        <v>496</v>
      </c>
      <c r="W57" s="399"/>
      <c r="X57" s="400"/>
      <c r="Y57" s="398" t="s">
        <v>414</v>
      </c>
      <c r="Z57" s="399"/>
      <c r="AA57" s="400"/>
    </row>
    <row r="58" spans="1:27" ht="45.75" thickBot="1" x14ac:dyDescent="0.3">
      <c r="A58" s="295" t="s">
        <v>1</v>
      </c>
      <c r="B58" s="272" t="s">
        <v>487</v>
      </c>
      <c r="C58" s="272"/>
      <c r="D58" s="296" t="s">
        <v>341</v>
      </c>
      <c r="E58" s="271" t="s">
        <v>413</v>
      </c>
      <c r="F58" s="272" t="s">
        <v>362</v>
      </c>
      <c r="G58" s="273" t="s">
        <v>480</v>
      </c>
      <c r="H58" s="271" t="s">
        <v>405</v>
      </c>
      <c r="I58" s="272" t="s">
        <v>362</v>
      </c>
      <c r="J58" s="273" t="s">
        <v>480</v>
      </c>
      <c r="K58" s="271" t="s">
        <v>350</v>
      </c>
      <c r="L58" s="272" t="s">
        <v>362</v>
      </c>
      <c r="M58" s="272" t="s">
        <v>480</v>
      </c>
      <c r="N58" s="272" t="s">
        <v>351</v>
      </c>
      <c r="O58" s="272" t="s">
        <v>362</v>
      </c>
      <c r="P58" s="273" t="s">
        <v>480</v>
      </c>
      <c r="Q58" s="272" t="s">
        <v>490</v>
      </c>
      <c r="R58" s="272" t="s">
        <v>491</v>
      </c>
      <c r="S58" s="272" t="s">
        <v>492</v>
      </c>
      <c r="T58" s="272" t="s">
        <v>493</v>
      </c>
      <c r="U58" s="272"/>
      <c r="V58" s="271" t="s">
        <v>494</v>
      </c>
      <c r="W58" s="272" t="s">
        <v>362</v>
      </c>
      <c r="X58" s="273" t="s">
        <v>495</v>
      </c>
      <c r="Y58" s="271" t="s">
        <v>497</v>
      </c>
      <c r="Z58" s="272" t="s">
        <v>498</v>
      </c>
      <c r="AA58" s="273" t="s">
        <v>499</v>
      </c>
    </row>
    <row r="59" spans="1:27" x14ac:dyDescent="0.2">
      <c r="A59" s="117">
        <v>1</v>
      </c>
      <c r="B59" s="34">
        <v>0</v>
      </c>
      <c r="C59" s="333" t="s">
        <v>383</v>
      </c>
      <c r="D59" s="117" t="s">
        <v>88</v>
      </c>
      <c r="E59" s="330">
        <v>0</v>
      </c>
      <c r="F59" s="152">
        <f t="shared" ref="F59:F90" si="12">IFERROR(E59/$B59,0)</f>
        <v>0</v>
      </c>
      <c r="G59" s="152">
        <f t="shared" ref="G59:G90" si="13">IF($Q59&lt;&gt;0,(E59/$Q59)*100,0)</f>
        <v>0</v>
      </c>
      <c r="H59" s="330">
        <v>0</v>
      </c>
      <c r="I59" s="152">
        <f t="shared" ref="I59:I90" si="14">IFERROR(H59/$B59,0)</f>
        <v>0</v>
      </c>
      <c r="J59" s="152">
        <f t="shared" ref="J59:J90" si="15">IF($Q59&lt;&gt;0,(H59/$Q59)*100,0)</f>
        <v>0</v>
      </c>
      <c r="K59" s="330">
        <v>0</v>
      </c>
      <c r="L59" s="152">
        <f t="shared" ref="L59:L90" si="16">IFERROR(K59/$B59,0)</f>
        <v>0</v>
      </c>
      <c r="M59" s="152">
        <f t="shared" ref="M59:M90" si="17">IF($Q59&lt;&gt;0,(K59/$Q59)*100,0)</f>
        <v>0</v>
      </c>
      <c r="N59" s="330">
        <v>0</v>
      </c>
      <c r="O59" s="152">
        <f t="shared" ref="O59:O90" si="18">IFERROR(N59/$B59,0)</f>
        <v>0</v>
      </c>
      <c r="P59" s="152">
        <f t="shared" ref="P59:P90" si="19">IF($Q59&lt;&gt;0,(N59/$Q59)*100,0)</f>
        <v>0</v>
      </c>
      <c r="Q59" s="330">
        <f t="shared" ref="Q59:Q90" si="20">(E59+H59+K59+N59)</f>
        <v>0</v>
      </c>
      <c r="R59" s="330">
        <v>0</v>
      </c>
      <c r="S59" s="330">
        <v>0</v>
      </c>
      <c r="T59" s="330">
        <f t="shared" ref="T59:T90" si="21">(Q59+R59+S59)</f>
        <v>0</v>
      </c>
      <c r="U59" s="117"/>
      <c r="V59" s="330">
        <v>0</v>
      </c>
      <c r="W59" s="152">
        <f t="shared" ref="W59:W90" si="22">IFERROR(V59/$B59,0)</f>
        <v>0</v>
      </c>
      <c r="X59" s="152">
        <f t="shared" ref="X59:X90" si="23">IF($W$154&lt;&gt;0,(W59/$W$154)*100,0)</f>
        <v>0</v>
      </c>
      <c r="Y59" s="330">
        <v>0</v>
      </c>
      <c r="Z59" s="330">
        <v>0</v>
      </c>
      <c r="AA59" s="330">
        <v>0</v>
      </c>
    </row>
    <row r="60" spans="1:27" x14ac:dyDescent="0.2">
      <c r="A60" s="114">
        <v>2</v>
      </c>
      <c r="B60" s="43">
        <v>115495</v>
      </c>
      <c r="D60" s="114" t="s">
        <v>89</v>
      </c>
      <c r="E60" s="43">
        <v>369206939</v>
      </c>
      <c r="F60" s="151">
        <f t="shared" si="12"/>
        <v>3196.7352612667214</v>
      </c>
      <c r="G60" s="151">
        <f t="shared" si="13"/>
        <v>70.08297985863075</v>
      </c>
      <c r="H60" s="43">
        <v>115955762</v>
      </c>
      <c r="I60" s="151">
        <f t="shared" si="14"/>
        <v>1003.9894540889215</v>
      </c>
      <c r="J60" s="151">
        <f t="shared" si="15"/>
        <v>22.010760021869956</v>
      </c>
      <c r="K60" s="43">
        <v>37299209</v>
      </c>
      <c r="L60" s="151">
        <f t="shared" si="16"/>
        <v>322.95085501536863</v>
      </c>
      <c r="M60" s="151">
        <f t="shared" si="17"/>
        <v>7.0801478438352401</v>
      </c>
      <c r="N60" s="43">
        <v>4352075</v>
      </c>
      <c r="O60" s="151">
        <f t="shared" si="18"/>
        <v>37.681934282869385</v>
      </c>
      <c r="P60" s="151">
        <f t="shared" si="19"/>
        <v>0.82611227566405621</v>
      </c>
      <c r="Q60" s="43">
        <f t="shared" si="20"/>
        <v>526813985</v>
      </c>
      <c r="R60" s="43">
        <v>0</v>
      </c>
      <c r="S60" s="43">
        <v>0</v>
      </c>
      <c r="T60" s="43">
        <f t="shared" si="21"/>
        <v>526813985</v>
      </c>
      <c r="U60" s="114"/>
      <c r="V60" s="43">
        <v>467312044</v>
      </c>
      <c r="W60" s="151">
        <f t="shared" si="22"/>
        <v>4046.1668816831898</v>
      </c>
      <c r="X60" s="151">
        <f t="shared" si="23"/>
        <v>91.144576766620787</v>
      </c>
      <c r="Y60" s="43">
        <v>29064724</v>
      </c>
      <c r="Z60" s="43">
        <v>22923622</v>
      </c>
      <c r="AA60" s="43">
        <v>0</v>
      </c>
    </row>
    <row r="61" spans="1:27" x14ac:dyDescent="0.2">
      <c r="A61" s="117">
        <v>3</v>
      </c>
      <c r="B61" s="51">
        <v>14898</v>
      </c>
      <c r="C61" s="333"/>
      <c r="D61" s="117" t="s">
        <v>256</v>
      </c>
      <c r="E61" s="51">
        <v>29205904</v>
      </c>
      <c r="F61" s="152">
        <f t="shared" si="12"/>
        <v>1960.3909249563699</v>
      </c>
      <c r="G61" s="152">
        <f t="shared" si="13"/>
        <v>36.054466941052361</v>
      </c>
      <c r="H61" s="51">
        <v>40281474</v>
      </c>
      <c r="I61" s="152">
        <f t="shared" si="14"/>
        <v>2703.8175594039467</v>
      </c>
      <c r="J61" s="152">
        <f t="shared" si="15"/>
        <v>49.72717409020656</v>
      </c>
      <c r="K61" s="51">
        <v>10729017</v>
      </c>
      <c r="L61" s="152">
        <f t="shared" si="16"/>
        <v>720.16492146596863</v>
      </c>
      <c r="M61" s="152">
        <f t="shared" si="17"/>
        <v>13.244890099497992</v>
      </c>
      <c r="N61" s="51">
        <v>788558</v>
      </c>
      <c r="O61" s="152">
        <f t="shared" si="18"/>
        <v>52.93046046449188</v>
      </c>
      <c r="P61" s="152">
        <f t="shared" si="19"/>
        <v>0.97346886924309428</v>
      </c>
      <c r="Q61" s="51">
        <f t="shared" si="20"/>
        <v>81004953</v>
      </c>
      <c r="R61" s="51">
        <v>77240</v>
      </c>
      <c r="S61" s="51">
        <v>0</v>
      </c>
      <c r="T61" s="51">
        <f t="shared" si="21"/>
        <v>81082193</v>
      </c>
      <c r="U61" s="117"/>
      <c r="V61" s="51">
        <v>75434691</v>
      </c>
      <c r="W61" s="152">
        <f t="shared" si="22"/>
        <v>5063.4105920257753</v>
      </c>
      <c r="X61" s="152">
        <f t="shared" si="23"/>
        <v>114.05916485921877</v>
      </c>
      <c r="Y61" s="51">
        <v>2680077</v>
      </c>
      <c r="Z61" s="51">
        <v>1637244</v>
      </c>
      <c r="AA61" s="51">
        <v>0</v>
      </c>
    </row>
    <row r="62" spans="1:27" x14ac:dyDescent="0.2">
      <c r="A62" s="114">
        <v>4</v>
      </c>
      <c r="B62" s="43">
        <v>13263</v>
      </c>
      <c r="D62" s="114" t="s">
        <v>91</v>
      </c>
      <c r="E62" s="43">
        <v>23832656</v>
      </c>
      <c r="F62" s="151">
        <f t="shared" si="12"/>
        <v>1796.9279951745457</v>
      </c>
      <c r="G62" s="151">
        <f t="shared" si="13"/>
        <v>48.828869786810856</v>
      </c>
      <c r="H62" s="43">
        <v>20164260</v>
      </c>
      <c r="I62" s="151">
        <f t="shared" si="14"/>
        <v>1520.3392897534495</v>
      </c>
      <c r="J62" s="151">
        <f t="shared" si="15"/>
        <v>41.312979379528599</v>
      </c>
      <c r="K62" s="43">
        <v>4013399</v>
      </c>
      <c r="L62" s="151">
        <f t="shared" si="16"/>
        <v>302.60114604538944</v>
      </c>
      <c r="M62" s="151">
        <f t="shared" si="17"/>
        <v>8.2227401416576011</v>
      </c>
      <c r="N62" s="43">
        <v>798220</v>
      </c>
      <c r="O62" s="151">
        <f t="shared" si="18"/>
        <v>60.183970444092587</v>
      </c>
      <c r="P62" s="151">
        <f t="shared" si="19"/>
        <v>1.6354106920029459</v>
      </c>
      <c r="Q62" s="43">
        <f t="shared" si="20"/>
        <v>48808535</v>
      </c>
      <c r="R62" s="43">
        <v>0</v>
      </c>
      <c r="S62" s="43">
        <v>40190</v>
      </c>
      <c r="T62" s="43">
        <f t="shared" si="21"/>
        <v>48848725</v>
      </c>
      <c r="U62" s="114"/>
      <c r="V62" s="43">
        <v>46425491</v>
      </c>
      <c r="W62" s="151">
        <f t="shared" si="22"/>
        <v>3500.3763100354367</v>
      </c>
      <c r="X62" s="151">
        <f t="shared" si="23"/>
        <v>78.850014502952519</v>
      </c>
      <c r="Y62" s="43">
        <v>0</v>
      </c>
      <c r="Z62" s="43">
        <v>0</v>
      </c>
      <c r="AA62" s="43">
        <v>0</v>
      </c>
    </row>
    <row r="63" spans="1:27" x14ac:dyDescent="0.2">
      <c r="A63" s="117">
        <v>5</v>
      </c>
      <c r="B63" s="51">
        <v>0</v>
      </c>
      <c r="C63" s="333" t="s">
        <v>383</v>
      </c>
      <c r="D63" s="117" t="s">
        <v>92</v>
      </c>
      <c r="E63" s="51">
        <v>0</v>
      </c>
      <c r="F63" s="152">
        <f t="shared" si="12"/>
        <v>0</v>
      </c>
      <c r="G63" s="158">
        <f t="shared" si="13"/>
        <v>0</v>
      </c>
      <c r="H63" s="51">
        <v>0</v>
      </c>
      <c r="I63" s="152">
        <f t="shared" si="14"/>
        <v>0</v>
      </c>
      <c r="J63" s="158">
        <f t="shared" si="15"/>
        <v>0</v>
      </c>
      <c r="K63" s="51">
        <v>0</v>
      </c>
      <c r="L63" s="152">
        <f t="shared" si="16"/>
        <v>0</v>
      </c>
      <c r="M63" s="158">
        <f t="shared" si="17"/>
        <v>0</v>
      </c>
      <c r="N63" s="51">
        <v>0</v>
      </c>
      <c r="O63" s="152">
        <f t="shared" si="18"/>
        <v>0</v>
      </c>
      <c r="P63" s="158">
        <f t="shared" si="19"/>
        <v>0</v>
      </c>
      <c r="Q63" s="51">
        <f t="shared" si="20"/>
        <v>0</v>
      </c>
      <c r="R63" s="51">
        <v>0</v>
      </c>
      <c r="S63" s="51">
        <v>0</v>
      </c>
      <c r="T63" s="51">
        <f t="shared" si="21"/>
        <v>0</v>
      </c>
      <c r="U63" s="117"/>
      <c r="V63" s="51">
        <v>0</v>
      </c>
      <c r="W63" s="152">
        <f t="shared" si="22"/>
        <v>0</v>
      </c>
      <c r="X63" s="158">
        <f t="shared" si="23"/>
        <v>0</v>
      </c>
      <c r="Y63" s="51">
        <v>0</v>
      </c>
      <c r="Z63" s="51">
        <v>0</v>
      </c>
      <c r="AA63" s="51">
        <v>0</v>
      </c>
    </row>
    <row r="64" spans="1:27" x14ac:dyDescent="0.2">
      <c r="A64" s="114">
        <v>6</v>
      </c>
      <c r="B64" s="43">
        <v>16534</v>
      </c>
      <c r="D64" s="114" t="s">
        <v>93</v>
      </c>
      <c r="E64" s="43">
        <v>23491197</v>
      </c>
      <c r="F64" s="151">
        <f t="shared" si="12"/>
        <v>1420.7812386597316</v>
      </c>
      <c r="G64" s="160">
        <f t="shared" si="13"/>
        <v>40.815705750471366</v>
      </c>
      <c r="H64" s="43">
        <v>27195215</v>
      </c>
      <c r="I64" s="151">
        <f t="shared" si="14"/>
        <v>1644.8055521954759</v>
      </c>
      <c r="J64" s="160">
        <f t="shared" si="15"/>
        <v>47.25139775809658</v>
      </c>
      <c r="K64" s="43">
        <v>6809871</v>
      </c>
      <c r="L64" s="151">
        <f t="shared" si="16"/>
        <v>411.87075117938792</v>
      </c>
      <c r="M64" s="160">
        <f t="shared" si="17"/>
        <v>11.832078669072001</v>
      </c>
      <c r="N64" s="43">
        <v>58025</v>
      </c>
      <c r="O64" s="151">
        <f t="shared" si="18"/>
        <v>3.5094351034232489</v>
      </c>
      <c r="P64" s="160">
        <f t="shared" si="19"/>
        <v>0.10081782236005686</v>
      </c>
      <c r="Q64" s="43">
        <f t="shared" si="20"/>
        <v>57554308</v>
      </c>
      <c r="R64" s="43">
        <v>28079</v>
      </c>
      <c r="S64" s="43">
        <v>0</v>
      </c>
      <c r="T64" s="43">
        <f t="shared" si="21"/>
        <v>57582387</v>
      </c>
      <c r="U64" s="114"/>
      <c r="V64" s="43">
        <v>52189916</v>
      </c>
      <c r="W64" s="151">
        <f t="shared" si="22"/>
        <v>3156.5208660941089</v>
      </c>
      <c r="X64" s="160">
        <f t="shared" si="23"/>
        <v>71.10427394815531</v>
      </c>
      <c r="Y64" s="43">
        <v>722602</v>
      </c>
      <c r="Z64" s="43">
        <v>0</v>
      </c>
      <c r="AA64" s="43">
        <v>0</v>
      </c>
    </row>
    <row r="65" spans="1:27" x14ac:dyDescent="0.2">
      <c r="A65" s="117">
        <v>7</v>
      </c>
      <c r="B65" s="51">
        <v>241283</v>
      </c>
      <c r="C65" s="333"/>
      <c r="D65" s="117" t="s">
        <v>94</v>
      </c>
      <c r="E65" s="51">
        <v>1444942889</v>
      </c>
      <c r="F65" s="152">
        <f t="shared" si="12"/>
        <v>5988.5814126979521</v>
      </c>
      <c r="G65" s="158">
        <f t="shared" si="13"/>
        <v>80.305847756056508</v>
      </c>
      <c r="H65" s="51">
        <v>239109402</v>
      </c>
      <c r="I65" s="152">
        <f t="shared" si="14"/>
        <v>990.9914996083437</v>
      </c>
      <c r="J65" s="158">
        <f t="shared" si="15"/>
        <v>13.289025732596766</v>
      </c>
      <c r="K65" s="51">
        <v>52223752</v>
      </c>
      <c r="L65" s="152">
        <f t="shared" si="16"/>
        <v>216.44190431982361</v>
      </c>
      <c r="M65" s="158">
        <f t="shared" si="17"/>
        <v>2.9024487467906082</v>
      </c>
      <c r="N65" s="51">
        <v>63023671</v>
      </c>
      <c r="O65" s="152">
        <f t="shared" si="18"/>
        <v>261.20228528325657</v>
      </c>
      <c r="P65" s="158">
        <f t="shared" si="19"/>
        <v>3.502677764556128</v>
      </c>
      <c r="Q65" s="51">
        <f t="shared" si="20"/>
        <v>1799299714</v>
      </c>
      <c r="R65" s="51">
        <v>1798508</v>
      </c>
      <c r="S65" s="51">
        <v>47584283</v>
      </c>
      <c r="T65" s="51">
        <f t="shared" si="21"/>
        <v>1848682505</v>
      </c>
      <c r="U65" s="117"/>
      <c r="V65" s="51">
        <v>1569072392</v>
      </c>
      <c r="W65" s="152">
        <f t="shared" si="22"/>
        <v>6503.0374788111885</v>
      </c>
      <c r="X65" s="158">
        <f t="shared" si="23"/>
        <v>146.48842127271593</v>
      </c>
      <c r="Y65" s="51">
        <v>3328280</v>
      </c>
      <c r="Z65" s="51">
        <v>132408222</v>
      </c>
      <c r="AA65" s="51">
        <v>0</v>
      </c>
    </row>
    <row r="66" spans="1:27" x14ac:dyDescent="0.2">
      <c r="A66" s="114">
        <v>8</v>
      </c>
      <c r="B66" s="43">
        <v>77758</v>
      </c>
      <c r="D66" s="114" t="s">
        <v>95</v>
      </c>
      <c r="E66" s="43">
        <v>127321624</v>
      </c>
      <c r="F66" s="151">
        <f t="shared" si="12"/>
        <v>1637.4086782067441</v>
      </c>
      <c r="G66" s="160">
        <f t="shared" si="13"/>
        <v>48.37241126795189</v>
      </c>
      <c r="H66" s="43">
        <v>102909201</v>
      </c>
      <c r="I66" s="151">
        <f t="shared" si="14"/>
        <v>1323.4548342292755</v>
      </c>
      <c r="J66" s="160">
        <f t="shared" si="15"/>
        <v>39.097570684680598</v>
      </c>
      <c r="K66" s="43">
        <v>28325656</v>
      </c>
      <c r="L66" s="151">
        <f t="shared" si="16"/>
        <v>364.27963682193473</v>
      </c>
      <c r="M66" s="160">
        <f t="shared" si="17"/>
        <v>10.761567740186294</v>
      </c>
      <c r="N66" s="43">
        <v>4654760</v>
      </c>
      <c r="O66" s="151">
        <f t="shared" si="18"/>
        <v>59.862136371820263</v>
      </c>
      <c r="P66" s="160">
        <f t="shared" si="19"/>
        <v>1.7684503071812196</v>
      </c>
      <c r="Q66" s="43">
        <f t="shared" si="20"/>
        <v>263211241</v>
      </c>
      <c r="R66" s="43">
        <v>68720654</v>
      </c>
      <c r="S66" s="43">
        <v>63681</v>
      </c>
      <c r="T66" s="43">
        <f t="shared" si="21"/>
        <v>331995576</v>
      </c>
      <c r="U66" s="114"/>
      <c r="V66" s="43">
        <v>242633147</v>
      </c>
      <c r="W66" s="151">
        <f t="shared" si="22"/>
        <v>3120.3624964633864</v>
      </c>
      <c r="X66" s="160">
        <f t="shared" si="23"/>
        <v>70.289764959047019</v>
      </c>
      <c r="Y66" s="43">
        <v>19684657</v>
      </c>
      <c r="Z66" s="43">
        <v>4128319</v>
      </c>
      <c r="AA66" s="43">
        <v>0</v>
      </c>
    </row>
    <row r="67" spans="1:27" x14ac:dyDescent="0.2">
      <c r="A67" s="117">
        <v>9</v>
      </c>
      <c r="B67" s="51">
        <v>4228</v>
      </c>
      <c r="C67" s="333"/>
      <c r="D67" s="117" t="s">
        <v>96</v>
      </c>
      <c r="E67" s="51">
        <v>16892793</v>
      </c>
      <c r="F67" s="152">
        <f t="shared" si="12"/>
        <v>3995.4571901608324</v>
      </c>
      <c r="G67" s="158">
        <f t="shared" si="13"/>
        <v>66.831959733062931</v>
      </c>
      <c r="H67" s="51">
        <v>4693787</v>
      </c>
      <c r="I67" s="152">
        <f t="shared" si="14"/>
        <v>1110.1672185430464</v>
      </c>
      <c r="J67" s="158">
        <f t="shared" si="15"/>
        <v>18.569752425165824</v>
      </c>
      <c r="K67" s="51">
        <v>2247860</v>
      </c>
      <c r="L67" s="152">
        <f t="shared" si="16"/>
        <v>531.66035950804167</v>
      </c>
      <c r="M67" s="158">
        <f t="shared" si="17"/>
        <v>8.8930758226637145</v>
      </c>
      <c r="N67" s="51">
        <v>1442079</v>
      </c>
      <c r="O67" s="152">
        <f t="shared" si="18"/>
        <v>341.07828760643332</v>
      </c>
      <c r="P67" s="158">
        <f t="shared" si="19"/>
        <v>5.7052120191075364</v>
      </c>
      <c r="Q67" s="51">
        <f t="shared" si="20"/>
        <v>25276519</v>
      </c>
      <c r="R67" s="51">
        <v>0</v>
      </c>
      <c r="S67" s="51">
        <v>0</v>
      </c>
      <c r="T67" s="51">
        <f t="shared" si="21"/>
        <v>25276519</v>
      </c>
      <c r="U67" s="117"/>
      <c r="V67" s="51">
        <v>25901919</v>
      </c>
      <c r="W67" s="152">
        <f t="shared" si="22"/>
        <v>6126.2816934720904</v>
      </c>
      <c r="X67" s="158">
        <f t="shared" si="23"/>
        <v>138.00156257329846</v>
      </c>
      <c r="Y67" s="51">
        <v>0</v>
      </c>
      <c r="Z67" s="51">
        <v>0</v>
      </c>
      <c r="AA67" s="51">
        <v>0</v>
      </c>
    </row>
    <row r="68" spans="1:27" x14ac:dyDescent="0.2">
      <c r="A68" s="114">
        <v>10</v>
      </c>
      <c r="B68" s="43">
        <v>79943</v>
      </c>
      <c r="D68" s="114" t="s">
        <v>97</v>
      </c>
      <c r="E68" s="43">
        <v>114155049</v>
      </c>
      <c r="F68" s="151">
        <f t="shared" si="12"/>
        <v>1427.9555308157062</v>
      </c>
      <c r="G68" s="160">
        <f t="shared" si="13"/>
        <v>47.620778212078513</v>
      </c>
      <c r="H68" s="43">
        <v>99123796</v>
      </c>
      <c r="I68" s="151">
        <f t="shared" si="14"/>
        <v>1239.9309007667964</v>
      </c>
      <c r="J68" s="160">
        <f t="shared" si="15"/>
        <v>41.350359412094996</v>
      </c>
      <c r="K68" s="43">
        <v>23589117</v>
      </c>
      <c r="L68" s="151">
        <f t="shared" si="16"/>
        <v>295.07420286954454</v>
      </c>
      <c r="M68" s="160">
        <f t="shared" si="17"/>
        <v>9.8404066987503196</v>
      </c>
      <c r="N68" s="43">
        <v>2848929</v>
      </c>
      <c r="O68" s="151">
        <f t="shared" si="18"/>
        <v>35.637003865253995</v>
      </c>
      <c r="P68" s="160">
        <f t="shared" si="19"/>
        <v>1.1884556770761723</v>
      </c>
      <c r="Q68" s="43">
        <f t="shared" si="20"/>
        <v>239716891</v>
      </c>
      <c r="R68" s="43">
        <v>2040673</v>
      </c>
      <c r="S68" s="43">
        <v>0</v>
      </c>
      <c r="T68" s="43">
        <f t="shared" si="21"/>
        <v>241757564</v>
      </c>
      <c r="U68" s="114"/>
      <c r="V68" s="43">
        <v>214820226</v>
      </c>
      <c r="W68" s="151">
        <f t="shared" si="22"/>
        <v>2687.1674317951542</v>
      </c>
      <c r="X68" s="160">
        <f t="shared" si="23"/>
        <v>60.531546383012902</v>
      </c>
      <c r="Y68" s="43">
        <v>0</v>
      </c>
      <c r="Z68" s="43">
        <v>0</v>
      </c>
      <c r="AA68" s="43">
        <v>0</v>
      </c>
    </row>
    <row r="69" spans="1:27" x14ac:dyDescent="0.2">
      <c r="A69" s="117">
        <v>11</v>
      </c>
      <c r="B69" s="51">
        <v>6295</v>
      </c>
      <c r="C69" s="333"/>
      <c r="D69" s="117" t="s">
        <v>257</v>
      </c>
      <c r="E69" s="51">
        <v>13392010</v>
      </c>
      <c r="F69" s="152">
        <f t="shared" si="12"/>
        <v>2127.4042891183481</v>
      </c>
      <c r="G69" s="158">
        <f t="shared" si="13"/>
        <v>45.077566713957907</v>
      </c>
      <c r="H69" s="51">
        <v>12204102</v>
      </c>
      <c r="I69" s="152">
        <f t="shared" si="14"/>
        <v>1938.6976965845909</v>
      </c>
      <c r="J69" s="158">
        <f t="shared" si="15"/>
        <v>41.07906297030447</v>
      </c>
      <c r="K69" s="51">
        <v>3149040</v>
      </c>
      <c r="L69" s="152">
        <f t="shared" si="16"/>
        <v>500.24463860206515</v>
      </c>
      <c r="M69" s="158">
        <f t="shared" si="17"/>
        <v>10.599682996422644</v>
      </c>
      <c r="N69" s="51">
        <v>963661</v>
      </c>
      <c r="O69" s="152">
        <f t="shared" si="18"/>
        <v>153.08355837966641</v>
      </c>
      <c r="P69" s="158">
        <f t="shared" si="19"/>
        <v>3.2436873193149793</v>
      </c>
      <c r="Q69" s="51">
        <f t="shared" si="20"/>
        <v>29708813</v>
      </c>
      <c r="R69" s="51">
        <v>0</v>
      </c>
      <c r="S69" s="51">
        <v>0</v>
      </c>
      <c r="T69" s="51">
        <f t="shared" si="21"/>
        <v>29708813</v>
      </c>
      <c r="U69" s="117"/>
      <c r="V69" s="51">
        <v>26238543</v>
      </c>
      <c r="W69" s="152">
        <f t="shared" si="22"/>
        <v>4168.1561556791103</v>
      </c>
      <c r="X69" s="158">
        <f t="shared" si="23"/>
        <v>93.892525893177876</v>
      </c>
      <c r="Y69" s="51">
        <v>0</v>
      </c>
      <c r="Z69" s="51">
        <v>0</v>
      </c>
      <c r="AA69" s="51">
        <v>0</v>
      </c>
    </row>
    <row r="70" spans="1:27" x14ac:dyDescent="0.2">
      <c r="A70" s="114">
        <v>12</v>
      </c>
      <c r="B70" s="43">
        <v>33510</v>
      </c>
      <c r="D70" s="114" t="s">
        <v>99</v>
      </c>
      <c r="E70" s="43">
        <v>73885346</v>
      </c>
      <c r="F70" s="151">
        <f t="shared" si="12"/>
        <v>2204.8745449119665</v>
      </c>
      <c r="G70" s="160">
        <f t="shared" si="13"/>
        <v>56.525565383255582</v>
      </c>
      <c r="H70" s="43">
        <v>47638906</v>
      </c>
      <c r="I70" s="151">
        <f t="shared" si="14"/>
        <v>1421.6325276037003</v>
      </c>
      <c r="J70" s="160">
        <f t="shared" si="15"/>
        <v>36.44587515215489</v>
      </c>
      <c r="K70" s="43">
        <v>7070585</v>
      </c>
      <c r="L70" s="151">
        <f t="shared" si="16"/>
        <v>210.99925395404358</v>
      </c>
      <c r="M70" s="160">
        <f t="shared" si="17"/>
        <v>5.409310998088392</v>
      </c>
      <c r="N70" s="43">
        <v>2116542</v>
      </c>
      <c r="O70" s="151">
        <f t="shared" si="18"/>
        <v>63.161504028648167</v>
      </c>
      <c r="P70" s="160">
        <f t="shared" si="19"/>
        <v>1.6192484665011453</v>
      </c>
      <c r="Q70" s="43">
        <f t="shared" si="20"/>
        <v>130711379</v>
      </c>
      <c r="R70" s="43">
        <v>0</v>
      </c>
      <c r="S70" s="43">
        <v>0</v>
      </c>
      <c r="T70" s="43">
        <f t="shared" si="21"/>
        <v>130711379</v>
      </c>
      <c r="U70" s="114"/>
      <c r="V70" s="43">
        <v>111684570</v>
      </c>
      <c r="W70" s="151">
        <f t="shared" si="22"/>
        <v>3332.872873769024</v>
      </c>
      <c r="X70" s="160">
        <f t="shared" si="23"/>
        <v>75.076806365005964</v>
      </c>
      <c r="Y70" s="43">
        <v>5692197</v>
      </c>
      <c r="Z70" s="43">
        <v>6803920</v>
      </c>
      <c r="AA70" s="43">
        <v>0</v>
      </c>
    </row>
    <row r="71" spans="1:27" x14ac:dyDescent="0.2">
      <c r="A71" s="117">
        <v>13</v>
      </c>
      <c r="B71" s="51">
        <v>15465</v>
      </c>
      <c r="C71" s="333"/>
      <c r="D71" s="117" t="s">
        <v>100</v>
      </c>
      <c r="E71" s="51">
        <v>29118078</v>
      </c>
      <c r="F71" s="152">
        <f t="shared" si="12"/>
        <v>1882.8372453928225</v>
      </c>
      <c r="G71" s="158">
        <f t="shared" si="13"/>
        <v>49.848529729959779</v>
      </c>
      <c r="H71" s="51">
        <v>22056435</v>
      </c>
      <c r="I71" s="152">
        <f t="shared" si="14"/>
        <v>1426.2162948593598</v>
      </c>
      <c r="J71" s="158">
        <f t="shared" si="15"/>
        <v>37.759389745244363</v>
      </c>
      <c r="K71" s="51">
        <v>7165488</v>
      </c>
      <c r="L71" s="152">
        <f t="shared" si="16"/>
        <v>463.33579049466539</v>
      </c>
      <c r="M71" s="158">
        <f t="shared" si="17"/>
        <v>12.266916847934469</v>
      </c>
      <c r="N71" s="51">
        <v>73112</v>
      </c>
      <c r="O71" s="152">
        <f t="shared" si="18"/>
        <v>4.7275784028451344</v>
      </c>
      <c r="P71" s="158">
        <f t="shared" si="19"/>
        <v>0.1251636768613924</v>
      </c>
      <c r="Q71" s="51">
        <f t="shared" si="20"/>
        <v>58413113</v>
      </c>
      <c r="R71" s="51">
        <v>0</v>
      </c>
      <c r="S71" s="51">
        <v>0</v>
      </c>
      <c r="T71" s="51">
        <f t="shared" si="21"/>
        <v>58413113</v>
      </c>
      <c r="U71" s="117"/>
      <c r="V71" s="51">
        <v>55445623</v>
      </c>
      <c r="W71" s="152">
        <f t="shared" si="22"/>
        <v>3585.2326543808599</v>
      </c>
      <c r="X71" s="158">
        <f t="shared" si="23"/>
        <v>80.761501551679686</v>
      </c>
      <c r="Y71" s="51">
        <v>365126</v>
      </c>
      <c r="Z71" s="51">
        <v>585930</v>
      </c>
      <c r="AA71" s="51">
        <v>0</v>
      </c>
    </row>
    <row r="72" spans="1:27" x14ac:dyDescent="0.2">
      <c r="A72" s="114">
        <v>14</v>
      </c>
      <c r="B72" s="43">
        <v>19434</v>
      </c>
      <c r="D72" s="114" t="s">
        <v>101</v>
      </c>
      <c r="E72" s="43">
        <v>53700037</v>
      </c>
      <c r="F72" s="151">
        <f t="shared" si="12"/>
        <v>2763.2004219409282</v>
      </c>
      <c r="G72" s="160">
        <f t="shared" si="13"/>
        <v>44.973535437618203</v>
      </c>
      <c r="H72" s="43">
        <v>45831260</v>
      </c>
      <c r="I72" s="151">
        <f t="shared" si="14"/>
        <v>2358.302974168982</v>
      </c>
      <c r="J72" s="160">
        <f t="shared" si="15"/>
        <v>38.383470681048017</v>
      </c>
      <c r="K72" s="43">
        <v>16253379</v>
      </c>
      <c r="L72" s="151">
        <f t="shared" si="16"/>
        <v>836.33729546156223</v>
      </c>
      <c r="M72" s="160">
        <f t="shared" si="17"/>
        <v>13.612130591968485</v>
      </c>
      <c r="N72" s="43">
        <v>3618961</v>
      </c>
      <c r="O72" s="151">
        <f t="shared" si="18"/>
        <v>186.21801996500977</v>
      </c>
      <c r="P72" s="160">
        <f t="shared" si="19"/>
        <v>3.030863289365298</v>
      </c>
      <c r="Q72" s="43">
        <f t="shared" si="20"/>
        <v>119403637</v>
      </c>
      <c r="R72" s="43">
        <v>0</v>
      </c>
      <c r="S72" s="43">
        <v>0</v>
      </c>
      <c r="T72" s="43">
        <f t="shared" si="21"/>
        <v>119403637</v>
      </c>
      <c r="U72" s="114"/>
      <c r="V72" s="43">
        <v>100417833</v>
      </c>
      <c r="W72" s="151">
        <f t="shared" si="22"/>
        <v>5167.1211793763505</v>
      </c>
      <c r="X72" s="160">
        <f t="shared" si="23"/>
        <v>116.39536548235114</v>
      </c>
      <c r="Y72" s="43">
        <v>725853</v>
      </c>
      <c r="Z72" s="43">
        <v>736487</v>
      </c>
      <c r="AA72" s="43">
        <v>1605064</v>
      </c>
    </row>
    <row r="73" spans="1:27" x14ac:dyDescent="0.2">
      <c r="A73" s="117">
        <v>15</v>
      </c>
      <c r="B73" s="51">
        <v>0</v>
      </c>
      <c r="C73" s="333" t="s">
        <v>383</v>
      </c>
      <c r="D73" s="117" t="s">
        <v>102</v>
      </c>
      <c r="E73" s="51">
        <v>0</v>
      </c>
      <c r="F73" s="152">
        <f t="shared" si="12"/>
        <v>0</v>
      </c>
      <c r="G73" s="158">
        <f t="shared" si="13"/>
        <v>0</v>
      </c>
      <c r="H73" s="51">
        <v>0</v>
      </c>
      <c r="I73" s="152">
        <f t="shared" si="14"/>
        <v>0</v>
      </c>
      <c r="J73" s="158">
        <f t="shared" si="15"/>
        <v>0</v>
      </c>
      <c r="K73" s="51">
        <v>0</v>
      </c>
      <c r="L73" s="152">
        <f t="shared" si="16"/>
        <v>0</v>
      </c>
      <c r="M73" s="158">
        <f t="shared" si="17"/>
        <v>0</v>
      </c>
      <c r="N73" s="51">
        <v>0</v>
      </c>
      <c r="O73" s="152">
        <f t="shared" si="18"/>
        <v>0</v>
      </c>
      <c r="P73" s="158">
        <f t="shared" si="19"/>
        <v>0</v>
      </c>
      <c r="Q73" s="51">
        <f t="shared" si="20"/>
        <v>0</v>
      </c>
      <c r="R73" s="51">
        <v>0</v>
      </c>
      <c r="S73" s="51">
        <v>0</v>
      </c>
      <c r="T73" s="51">
        <f t="shared" si="21"/>
        <v>0</v>
      </c>
      <c r="U73" s="117"/>
      <c r="V73" s="51">
        <v>0</v>
      </c>
      <c r="W73" s="152">
        <f t="shared" si="22"/>
        <v>0</v>
      </c>
      <c r="X73" s="158">
        <f t="shared" si="23"/>
        <v>0</v>
      </c>
      <c r="Y73" s="51">
        <v>0</v>
      </c>
      <c r="Z73" s="51">
        <v>0</v>
      </c>
      <c r="AA73" s="51">
        <v>0</v>
      </c>
    </row>
    <row r="74" spans="1:27" x14ac:dyDescent="0.2">
      <c r="A74" s="114">
        <v>16</v>
      </c>
      <c r="B74" s="43">
        <v>55955</v>
      </c>
      <c r="D74" s="114" t="s">
        <v>103</v>
      </c>
      <c r="E74" s="43">
        <v>99823990</v>
      </c>
      <c r="F74" s="151">
        <f t="shared" si="12"/>
        <v>1784.0048253060495</v>
      </c>
      <c r="G74" s="160">
        <f t="shared" si="13"/>
        <v>46.967151324267817</v>
      </c>
      <c r="H74" s="43">
        <v>89110076</v>
      </c>
      <c r="I74" s="151">
        <f t="shared" si="14"/>
        <v>1592.5310696095075</v>
      </c>
      <c r="J74" s="160">
        <f t="shared" si="15"/>
        <v>41.926258647936287</v>
      </c>
      <c r="K74" s="43">
        <v>23195106</v>
      </c>
      <c r="L74" s="151">
        <f t="shared" si="16"/>
        <v>414.53142703958537</v>
      </c>
      <c r="M74" s="160">
        <f t="shared" si="17"/>
        <v>10.913289014839341</v>
      </c>
      <c r="N74" s="43">
        <v>410842</v>
      </c>
      <c r="O74" s="151">
        <f t="shared" si="18"/>
        <v>7.3423643999642572</v>
      </c>
      <c r="P74" s="160">
        <f t="shared" si="19"/>
        <v>0.19330101295655322</v>
      </c>
      <c r="Q74" s="43">
        <f t="shared" si="20"/>
        <v>212540014</v>
      </c>
      <c r="R74" s="43">
        <v>261731</v>
      </c>
      <c r="S74" s="43">
        <v>292216</v>
      </c>
      <c r="T74" s="43">
        <f t="shared" si="21"/>
        <v>213093961</v>
      </c>
      <c r="U74" s="114"/>
      <c r="V74" s="43">
        <v>181932320</v>
      </c>
      <c r="W74" s="151">
        <f t="shared" si="22"/>
        <v>3251.4041640604055</v>
      </c>
      <c r="X74" s="160">
        <f t="shared" si="23"/>
        <v>73.241629694530687</v>
      </c>
      <c r="Y74" s="43">
        <v>3422807</v>
      </c>
      <c r="Z74" s="43">
        <v>6290823</v>
      </c>
      <c r="AA74" s="43">
        <v>0</v>
      </c>
    </row>
    <row r="75" spans="1:27" x14ac:dyDescent="0.2">
      <c r="A75" s="117">
        <v>17</v>
      </c>
      <c r="B75" s="51">
        <v>32334</v>
      </c>
      <c r="C75" s="333"/>
      <c r="D75" s="117" t="s">
        <v>104</v>
      </c>
      <c r="E75" s="51">
        <v>65696948</v>
      </c>
      <c r="F75" s="152">
        <f t="shared" si="12"/>
        <v>2031.8224778870538</v>
      </c>
      <c r="G75" s="158">
        <f t="shared" si="13"/>
        <v>53.377110989144207</v>
      </c>
      <c r="H75" s="51">
        <v>44240304</v>
      </c>
      <c r="I75" s="152">
        <f t="shared" si="14"/>
        <v>1368.2286138430136</v>
      </c>
      <c r="J75" s="158">
        <f t="shared" si="15"/>
        <v>35.944129654264614</v>
      </c>
      <c r="K75" s="51">
        <v>11929769</v>
      </c>
      <c r="L75" s="152">
        <f t="shared" si="16"/>
        <v>368.95432052947359</v>
      </c>
      <c r="M75" s="158">
        <f t="shared" si="17"/>
        <v>9.6926360108517038</v>
      </c>
      <c r="N75" s="51">
        <v>1213728</v>
      </c>
      <c r="O75" s="152">
        <f t="shared" si="18"/>
        <v>37.537205418444984</v>
      </c>
      <c r="P75" s="158">
        <f t="shared" si="19"/>
        <v>0.98612334573947058</v>
      </c>
      <c r="Q75" s="51">
        <f t="shared" si="20"/>
        <v>123080749</v>
      </c>
      <c r="R75" s="51">
        <v>0</v>
      </c>
      <c r="S75" s="51">
        <v>0</v>
      </c>
      <c r="T75" s="51">
        <f t="shared" si="21"/>
        <v>123080749</v>
      </c>
      <c r="U75" s="117"/>
      <c r="V75" s="51">
        <v>108426936</v>
      </c>
      <c r="W75" s="152">
        <f t="shared" si="22"/>
        <v>3353.3412506958621</v>
      </c>
      <c r="X75" s="158">
        <f t="shared" si="23"/>
        <v>75.537880168101367</v>
      </c>
      <c r="Y75" s="51">
        <v>0</v>
      </c>
      <c r="Z75" s="51">
        <v>0</v>
      </c>
      <c r="AA75" s="51">
        <v>203865</v>
      </c>
    </row>
    <row r="76" spans="1:27" x14ac:dyDescent="0.2">
      <c r="A76" s="114">
        <v>18</v>
      </c>
      <c r="B76" s="43">
        <v>28809</v>
      </c>
      <c r="D76" s="114" t="s">
        <v>105</v>
      </c>
      <c r="E76" s="43">
        <v>48350000</v>
      </c>
      <c r="F76" s="151">
        <f t="shared" si="12"/>
        <v>1678.2949772640495</v>
      </c>
      <c r="G76" s="160">
        <f t="shared" si="13"/>
        <v>42.160810697192616</v>
      </c>
      <c r="H76" s="43">
        <v>47855405</v>
      </c>
      <c r="I76" s="151">
        <f t="shared" si="14"/>
        <v>1661.1269047866986</v>
      </c>
      <c r="J76" s="160">
        <f t="shared" si="15"/>
        <v>41.729527839555011</v>
      </c>
      <c r="K76" s="43">
        <v>17952556</v>
      </c>
      <c r="L76" s="151">
        <f t="shared" si="16"/>
        <v>623.15790204450002</v>
      </c>
      <c r="M76" s="160">
        <f t="shared" si="17"/>
        <v>15.654484282249214</v>
      </c>
      <c r="N76" s="43">
        <v>521997</v>
      </c>
      <c r="O76" s="151">
        <f t="shared" si="18"/>
        <v>18.119233572841821</v>
      </c>
      <c r="P76" s="160">
        <f t="shared" si="19"/>
        <v>0.45517718100315308</v>
      </c>
      <c r="Q76" s="43">
        <f t="shared" si="20"/>
        <v>114679958</v>
      </c>
      <c r="R76" s="43">
        <v>139599</v>
      </c>
      <c r="S76" s="43">
        <v>0</v>
      </c>
      <c r="T76" s="43">
        <f t="shared" si="21"/>
        <v>114819557</v>
      </c>
      <c r="U76" s="114"/>
      <c r="V76" s="43">
        <v>99759459</v>
      </c>
      <c r="W76" s="151">
        <f t="shared" si="22"/>
        <v>3462.7879829220037</v>
      </c>
      <c r="X76" s="160">
        <f t="shared" si="23"/>
        <v>78.003294071912379</v>
      </c>
      <c r="Y76" s="43">
        <v>489640</v>
      </c>
      <c r="Z76" s="43">
        <v>0</v>
      </c>
      <c r="AA76" s="43">
        <v>1273000</v>
      </c>
    </row>
    <row r="77" spans="1:27" x14ac:dyDescent="0.2">
      <c r="A77" s="117">
        <v>19</v>
      </c>
      <c r="B77" s="51">
        <v>6587</v>
      </c>
      <c r="C77" s="333"/>
      <c r="D77" s="117" t="s">
        <v>106</v>
      </c>
      <c r="E77" s="51">
        <v>19159503</v>
      </c>
      <c r="F77" s="152">
        <f t="shared" si="12"/>
        <v>2908.6842265067557</v>
      </c>
      <c r="G77" s="158">
        <f t="shared" si="13"/>
        <v>63.249420259129963</v>
      </c>
      <c r="H77" s="51">
        <v>6961081</v>
      </c>
      <c r="I77" s="152">
        <f t="shared" si="14"/>
        <v>1056.7908000607256</v>
      </c>
      <c r="J77" s="158">
        <f t="shared" si="15"/>
        <v>22.979945650304426</v>
      </c>
      <c r="K77" s="51">
        <v>3391891</v>
      </c>
      <c r="L77" s="152">
        <f t="shared" si="16"/>
        <v>514.93714892971002</v>
      </c>
      <c r="M77" s="158">
        <f t="shared" si="17"/>
        <v>11.197322776700448</v>
      </c>
      <c r="N77" s="51">
        <v>779507</v>
      </c>
      <c r="O77" s="152">
        <f t="shared" si="18"/>
        <v>118.34021557613481</v>
      </c>
      <c r="P77" s="158">
        <f t="shared" si="19"/>
        <v>2.5733113138651671</v>
      </c>
      <c r="Q77" s="51">
        <f t="shared" si="20"/>
        <v>30291982</v>
      </c>
      <c r="R77" s="51">
        <v>22543</v>
      </c>
      <c r="S77" s="51">
        <v>0</v>
      </c>
      <c r="T77" s="51">
        <f t="shared" si="21"/>
        <v>30314525</v>
      </c>
      <c r="U77" s="117"/>
      <c r="V77" s="51">
        <v>27334019</v>
      </c>
      <c r="W77" s="152">
        <f t="shared" si="22"/>
        <v>4149.6916654015486</v>
      </c>
      <c r="X77" s="158">
        <f t="shared" si="23"/>
        <v>93.476591948589885</v>
      </c>
      <c r="Y77" s="51">
        <v>224746</v>
      </c>
      <c r="Z77" s="51">
        <v>0</v>
      </c>
      <c r="AA77" s="51">
        <v>61200</v>
      </c>
    </row>
    <row r="78" spans="1:27" x14ac:dyDescent="0.2">
      <c r="A78" s="114">
        <v>20</v>
      </c>
      <c r="B78" s="43">
        <v>11433</v>
      </c>
      <c r="D78" s="114" t="s">
        <v>107</v>
      </c>
      <c r="E78" s="43">
        <v>21521104</v>
      </c>
      <c r="F78" s="151">
        <f t="shared" si="12"/>
        <v>1882.3671827166972</v>
      </c>
      <c r="G78" s="160">
        <f t="shared" si="13"/>
        <v>39.347744400218289</v>
      </c>
      <c r="H78" s="43">
        <v>24612951</v>
      </c>
      <c r="I78" s="151">
        <f t="shared" si="14"/>
        <v>2152.7990028863815</v>
      </c>
      <c r="J78" s="160">
        <f t="shared" si="15"/>
        <v>45.000670266873719</v>
      </c>
      <c r="K78" s="43">
        <v>8485963</v>
      </c>
      <c r="L78" s="151">
        <f t="shared" si="16"/>
        <v>742.2341467681274</v>
      </c>
      <c r="M78" s="160">
        <f t="shared" si="17"/>
        <v>15.515166095276042</v>
      </c>
      <c r="N78" s="43">
        <v>74614</v>
      </c>
      <c r="O78" s="151">
        <f t="shared" si="18"/>
        <v>6.5261960990116332</v>
      </c>
      <c r="P78" s="160">
        <f t="shared" si="19"/>
        <v>0.13641923763194896</v>
      </c>
      <c r="Q78" s="43">
        <f t="shared" si="20"/>
        <v>54694632</v>
      </c>
      <c r="R78" s="43">
        <v>0</v>
      </c>
      <c r="S78" s="43">
        <v>0</v>
      </c>
      <c r="T78" s="43">
        <f t="shared" si="21"/>
        <v>54694632</v>
      </c>
      <c r="U78" s="114"/>
      <c r="V78" s="43">
        <v>49628621</v>
      </c>
      <c r="W78" s="151">
        <f t="shared" si="22"/>
        <v>4340.8222688708129</v>
      </c>
      <c r="X78" s="160">
        <f t="shared" si="23"/>
        <v>97.782029284656474</v>
      </c>
      <c r="Y78" s="43">
        <v>0</v>
      </c>
      <c r="Z78" s="43">
        <v>0</v>
      </c>
      <c r="AA78" s="43">
        <v>0</v>
      </c>
    </row>
    <row r="79" spans="1:27" x14ac:dyDescent="0.2">
      <c r="A79" s="117">
        <v>21</v>
      </c>
      <c r="B79" s="51">
        <v>381858</v>
      </c>
      <c r="C79" s="333"/>
      <c r="D79" s="117" t="s">
        <v>108</v>
      </c>
      <c r="E79" s="51">
        <v>927625061</v>
      </c>
      <c r="F79" s="152">
        <f t="shared" si="12"/>
        <v>2429.2408722614164</v>
      </c>
      <c r="G79" s="158">
        <f t="shared" si="13"/>
        <v>56.39541617139092</v>
      </c>
      <c r="H79" s="51">
        <v>593557156</v>
      </c>
      <c r="I79" s="152">
        <f t="shared" si="14"/>
        <v>1554.3923552734263</v>
      </c>
      <c r="J79" s="158">
        <f t="shared" si="15"/>
        <v>36.085595615583742</v>
      </c>
      <c r="K79" s="51">
        <v>113264019</v>
      </c>
      <c r="L79" s="152">
        <f t="shared" si="16"/>
        <v>296.61292679477714</v>
      </c>
      <c r="M79" s="158">
        <f t="shared" si="17"/>
        <v>6.8859410523723756</v>
      </c>
      <c r="N79" s="51">
        <v>10412733</v>
      </c>
      <c r="O79" s="152">
        <f t="shared" si="18"/>
        <v>27.268599846016059</v>
      </c>
      <c r="P79" s="158">
        <f t="shared" si="19"/>
        <v>0.63304716065295685</v>
      </c>
      <c r="Q79" s="51">
        <f t="shared" si="20"/>
        <v>1644858969</v>
      </c>
      <c r="R79" s="51">
        <v>16967453</v>
      </c>
      <c r="S79" s="51">
        <v>148457</v>
      </c>
      <c r="T79" s="51">
        <f t="shared" si="21"/>
        <v>1661974879</v>
      </c>
      <c r="U79" s="117"/>
      <c r="V79" s="51">
        <v>1437674425</v>
      </c>
      <c r="W79" s="152">
        <f t="shared" si="22"/>
        <v>3764.9451497677146</v>
      </c>
      <c r="X79" s="158">
        <f t="shared" si="23"/>
        <v>84.809732830982284</v>
      </c>
      <c r="Y79" s="51">
        <v>42336545</v>
      </c>
      <c r="Z79" s="51">
        <v>95788046</v>
      </c>
      <c r="AA79" s="51">
        <v>168632</v>
      </c>
    </row>
    <row r="80" spans="1:27" x14ac:dyDescent="0.2">
      <c r="A80" s="114">
        <v>22</v>
      </c>
      <c r="B80" s="43">
        <v>15341</v>
      </c>
      <c r="D80" s="114" t="s">
        <v>109</v>
      </c>
      <c r="E80" s="43">
        <v>32149725</v>
      </c>
      <c r="F80" s="151">
        <f t="shared" si="12"/>
        <v>2095.6733589726878</v>
      </c>
      <c r="G80" s="160">
        <f t="shared" si="13"/>
        <v>55.77370421353902</v>
      </c>
      <c r="H80" s="43">
        <v>18518549</v>
      </c>
      <c r="I80" s="151">
        <f t="shared" si="14"/>
        <v>1207.1278925754514</v>
      </c>
      <c r="J80" s="160">
        <f t="shared" si="15"/>
        <v>32.126186907972901</v>
      </c>
      <c r="K80" s="43">
        <v>4209538</v>
      </c>
      <c r="L80" s="151">
        <f t="shared" si="16"/>
        <v>274.39788801251547</v>
      </c>
      <c r="M80" s="160">
        <f t="shared" si="17"/>
        <v>7.3027538272147776</v>
      </c>
      <c r="N80" s="43">
        <v>2765347</v>
      </c>
      <c r="O80" s="151">
        <f t="shared" si="18"/>
        <v>180.25858809725571</v>
      </c>
      <c r="P80" s="160">
        <f t="shared" si="19"/>
        <v>4.7973550512733008</v>
      </c>
      <c r="Q80" s="43">
        <f t="shared" si="20"/>
        <v>57643159</v>
      </c>
      <c r="R80" s="43">
        <v>26332</v>
      </c>
      <c r="S80" s="43">
        <v>0</v>
      </c>
      <c r="T80" s="43">
        <f t="shared" si="21"/>
        <v>57669491</v>
      </c>
      <c r="U80" s="114"/>
      <c r="V80" s="43">
        <v>52751040</v>
      </c>
      <c r="W80" s="151">
        <f t="shared" si="22"/>
        <v>3438.5659344240921</v>
      </c>
      <c r="X80" s="160">
        <f t="shared" si="23"/>
        <v>77.457664486351547</v>
      </c>
      <c r="Y80" s="43">
        <v>130448</v>
      </c>
      <c r="Z80" s="43">
        <v>2393771</v>
      </c>
      <c r="AA80" s="43">
        <v>207000</v>
      </c>
    </row>
    <row r="81" spans="1:27" x14ac:dyDescent="0.2">
      <c r="A81" s="117">
        <v>23</v>
      </c>
      <c r="B81" s="51">
        <v>4906</v>
      </c>
      <c r="C81" s="333"/>
      <c r="D81" s="117" t="s">
        <v>110</v>
      </c>
      <c r="E81" s="51">
        <v>6699723</v>
      </c>
      <c r="F81" s="152">
        <f t="shared" si="12"/>
        <v>1365.6182225845903</v>
      </c>
      <c r="G81" s="158">
        <f t="shared" si="13"/>
        <v>34.65364346143798</v>
      </c>
      <c r="H81" s="51">
        <v>9266507</v>
      </c>
      <c r="I81" s="152">
        <f t="shared" si="14"/>
        <v>1888.8110476966979</v>
      </c>
      <c r="J81" s="158">
        <f t="shared" si="15"/>
        <v>47.93007557341091</v>
      </c>
      <c r="K81" s="51">
        <v>2968932</v>
      </c>
      <c r="L81" s="152">
        <f t="shared" si="16"/>
        <v>605.16347329800249</v>
      </c>
      <c r="M81" s="158">
        <f t="shared" si="17"/>
        <v>15.356502200054237</v>
      </c>
      <c r="N81" s="51">
        <v>398225</v>
      </c>
      <c r="O81" s="152">
        <f t="shared" si="18"/>
        <v>81.171015083571135</v>
      </c>
      <c r="P81" s="158">
        <f t="shared" si="19"/>
        <v>2.0597787650968762</v>
      </c>
      <c r="Q81" s="51">
        <f t="shared" si="20"/>
        <v>19333387</v>
      </c>
      <c r="R81" s="51">
        <v>145905</v>
      </c>
      <c r="S81" s="51">
        <v>0</v>
      </c>
      <c r="T81" s="51">
        <f t="shared" si="21"/>
        <v>19479292</v>
      </c>
      <c r="U81" s="117"/>
      <c r="V81" s="51">
        <v>15815285</v>
      </c>
      <c r="W81" s="152">
        <f t="shared" si="22"/>
        <v>3223.661842641663</v>
      </c>
      <c r="X81" s="158">
        <f t="shared" si="23"/>
        <v>72.616701900355523</v>
      </c>
      <c r="Y81" s="51">
        <v>0</v>
      </c>
      <c r="Z81" s="51">
        <v>747217</v>
      </c>
      <c r="AA81" s="51">
        <v>0</v>
      </c>
    </row>
    <row r="82" spans="1:27" x14ac:dyDescent="0.2">
      <c r="A82" s="114">
        <v>24</v>
      </c>
      <c r="B82" s="43">
        <v>54089</v>
      </c>
      <c r="D82" s="114" t="s">
        <v>111</v>
      </c>
      <c r="E82" s="43">
        <v>107093466</v>
      </c>
      <c r="F82" s="151">
        <f t="shared" si="12"/>
        <v>1979.9490839172474</v>
      </c>
      <c r="G82" s="160">
        <f t="shared" si="13"/>
        <v>50.096557767771877</v>
      </c>
      <c r="H82" s="43">
        <v>81790138</v>
      </c>
      <c r="I82" s="151">
        <f t="shared" si="14"/>
        <v>1512.1399545194033</v>
      </c>
      <c r="J82" s="160">
        <f t="shared" si="15"/>
        <v>38.260078099919134</v>
      </c>
      <c r="K82" s="43">
        <v>24890497</v>
      </c>
      <c r="L82" s="151">
        <f t="shared" si="16"/>
        <v>460.17669026974062</v>
      </c>
      <c r="M82" s="160">
        <f t="shared" si="17"/>
        <v>11.643364132308994</v>
      </c>
      <c r="N82" s="43">
        <v>0</v>
      </c>
      <c r="O82" s="151">
        <f t="shared" si="18"/>
        <v>0</v>
      </c>
      <c r="P82" s="160">
        <f t="shared" si="19"/>
        <v>0</v>
      </c>
      <c r="Q82" s="43">
        <f t="shared" si="20"/>
        <v>213774101</v>
      </c>
      <c r="R82" s="43">
        <v>671000</v>
      </c>
      <c r="S82" s="43">
        <v>0</v>
      </c>
      <c r="T82" s="43">
        <f t="shared" si="21"/>
        <v>214445101</v>
      </c>
      <c r="U82" s="114"/>
      <c r="V82" s="43">
        <v>192445265</v>
      </c>
      <c r="W82" s="151">
        <f t="shared" si="22"/>
        <v>3557.9371961027196</v>
      </c>
      <c r="X82" s="160">
        <f t="shared" si="23"/>
        <v>80.146639865258805</v>
      </c>
      <c r="Y82" s="43">
        <v>13561188</v>
      </c>
      <c r="Z82" s="43">
        <v>0</v>
      </c>
      <c r="AA82" s="43">
        <v>1490617</v>
      </c>
    </row>
    <row r="83" spans="1:27" x14ac:dyDescent="0.2">
      <c r="A83" s="117">
        <v>25</v>
      </c>
      <c r="B83" s="51">
        <v>9877</v>
      </c>
      <c r="C83" s="333"/>
      <c r="D83" s="117" t="s">
        <v>112</v>
      </c>
      <c r="E83" s="51">
        <v>18587258</v>
      </c>
      <c r="F83" s="152">
        <f t="shared" si="12"/>
        <v>1881.8728358813405</v>
      </c>
      <c r="G83" s="158">
        <f t="shared" si="13"/>
        <v>43.550463208405979</v>
      </c>
      <c r="H83" s="51">
        <v>17965697</v>
      </c>
      <c r="I83" s="152">
        <f t="shared" si="14"/>
        <v>1818.9426951503492</v>
      </c>
      <c r="J83" s="158">
        <f t="shared" si="15"/>
        <v>42.094128472950104</v>
      </c>
      <c r="K83" s="51">
        <v>6102588</v>
      </c>
      <c r="L83" s="152">
        <f t="shared" si="16"/>
        <v>617.8584590462691</v>
      </c>
      <c r="M83" s="158">
        <f t="shared" si="17"/>
        <v>14.298533660535611</v>
      </c>
      <c r="N83" s="51">
        <v>24274</v>
      </c>
      <c r="O83" s="152">
        <f t="shared" si="18"/>
        <v>2.4576288346663966</v>
      </c>
      <c r="P83" s="158">
        <f t="shared" si="19"/>
        <v>5.687465810830445E-2</v>
      </c>
      <c r="Q83" s="51">
        <f t="shared" si="20"/>
        <v>42679817</v>
      </c>
      <c r="R83" s="51">
        <v>110018</v>
      </c>
      <c r="S83" s="51">
        <v>30000</v>
      </c>
      <c r="T83" s="51">
        <f t="shared" si="21"/>
        <v>42819835</v>
      </c>
      <c r="U83" s="117"/>
      <c r="V83" s="51">
        <v>37320589</v>
      </c>
      <c r="W83" s="152">
        <f t="shared" si="22"/>
        <v>3778.5348790118455</v>
      </c>
      <c r="X83" s="158">
        <f t="shared" si="23"/>
        <v>85.115857159649138</v>
      </c>
      <c r="Y83" s="51">
        <v>1138799</v>
      </c>
      <c r="Z83" s="51">
        <v>0</v>
      </c>
      <c r="AA83" s="51">
        <v>142343</v>
      </c>
    </row>
    <row r="84" spans="1:27" x14ac:dyDescent="0.2">
      <c r="A84" s="114">
        <v>26</v>
      </c>
      <c r="B84" s="43">
        <v>0</v>
      </c>
      <c r="C84" s="331" t="s">
        <v>383</v>
      </c>
      <c r="D84" s="114" t="s">
        <v>113</v>
      </c>
      <c r="E84" s="43">
        <v>0</v>
      </c>
      <c r="F84" s="151">
        <f t="shared" si="12"/>
        <v>0</v>
      </c>
      <c r="G84" s="160">
        <f t="shared" si="13"/>
        <v>0</v>
      </c>
      <c r="H84" s="43">
        <v>0</v>
      </c>
      <c r="I84" s="151">
        <f t="shared" si="14"/>
        <v>0</v>
      </c>
      <c r="J84" s="160">
        <f t="shared" si="15"/>
        <v>0</v>
      </c>
      <c r="K84" s="43">
        <v>0</v>
      </c>
      <c r="L84" s="151">
        <f t="shared" si="16"/>
        <v>0</v>
      </c>
      <c r="M84" s="160">
        <f t="shared" si="17"/>
        <v>0</v>
      </c>
      <c r="N84" s="43">
        <v>0</v>
      </c>
      <c r="O84" s="151">
        <f t="shared" si="18"/>
        <v>0</v>
      </c>
      <c r="P84" s="160">
        <f t="shared" si="19"/>
        <v>0</v>
      </c>
      <c r="Q84" s="43">
        <f t="shared" si="20"/>
        <v>0</v>
      </c>
      <c r="R84" s="43">
        <v>0</v>
      </c>
      <c r="S84" s="43">
        <v>0</v>
      </c>
      <c r="T84" s="43">
        <f t="shared" si="21"/>
        <v>0</v>
      </c>
      <c r="U84" s="114"/>
      <c r="V84" s="43">
        <v>0</v>
      </c>
      <c r="W84" s="151">
        <f t="shared" si="22"/>
        <v>0</v>
      </c>
      <c r="X84" s="160">
        <f t="shared" si="23"/>
        <v>0</v>
      </c>
      <c r="Y84" s="43">
        <v>0</v>
      </c>
      <c r="Z84" s="43">
        <v>0</v>
      </c>
      <c r="AA84" s="43">
        <v>0</v>
      </c>
    </row>
    <row r="85" spans="1:27" x14ac:dyDescent="0.2">
      <c r="A85" s="117">
        <v>27</v>
      </c>
      <c r="B85" s="51">
        <v>28552</v>
      </c>
      <c r="C85" s="333"/>
      <c r="D85" s="117" t="s">
        <v>114</v>
      </c>
      <c r="E85" s="51">
        <v>53459625</v>
      </c>
      <c r="F85" s="152">
        <f t="shared" si="12"/>
        <v>1872.3600798543009</v>
      </c>
      <c r="G85" s="158">
        <f t="shared" si="13"/>
        <v>44.706836127113448</v>
      </c>
      <c r="H85" s="51">
        <v>51628781</v>
      </c>
      <c r="I85" s="152">
        <f t="shared" si="14"/>
        <v>1808.2369361165593</v>
      </c>
      <c r="J85" s="158">
        <f t="shared" si="15"/>
        <v>43.17575088881803</v>
      </c>
      <c r="K85" s="51">
        <v>14375054</v>
      </c>
      <c r="L85" s="152">
        <f t="shared" si="16"/>
        <v>503.46924908938075</v>
      </c>
      <c r="M85" s="158">
        <f t="shared" si="17"/>
        <v>12.021468229461144</v>
      </c>
      <c r="N85" s="51">
        <v>114729</v>
      </c>
      <c r="O85" s="152">
        <f t="shared" si="18"/>
        <v>4.0182474082376016</v>
      </c>
      <c r="P85" s="158">
        <f t="shared" si="19"/>
        <v>9.5944754607380778E-2</v>
      </c>
      <c r="Q85" s="51">
        <f t="shared" si="20"/>
        <v>119578189</v>
      </c>
      <c r="R85" s="51">
        <v>9767</v>
      </c>
      <c r="S85" s="51">
        <v>1081536</v>
      </c>
      <c r="T85" s="51">
        <f t="shared" si="21"/>
        <v>120669492</v>
      </c>
      <c r="U85" s="117"/>
      <c r="V85" s="51">
        <v>108694727</v>
      </c>
      <c r="W85" s="152">
        <f t="shared" si="22"/>
        <v>3806.9041398150744</v>
      </c>
      <c r="X85" s="158">
        <f t="shared" si="23"/>
        <v>85.754907486712398</v>
      </c>
      <c r="Y85" s="51">
        <v>6661930</v>
      </c>
      <c r="Z85" s="51">
        <v>7490217</v>
      </c>
      <c r="AA85" s="51">
        <v>0</v>
      </c>
    </row>
    <row r="86" spans="1:27" x14ac:dyDescent="0.2">
      <c r="A86" s="114">
        <v>28</v>
      </c>
      <c r="B86" s="43">
        <v>10578</v>
      </c>
      <c r="D86" s="114" t="s">
        <v>115</v>
      </c>
      <c r="E86" s="43">
        <v>24281106</v>
      </c>
      <c r="F86" s="151">
        <f t="shared" si="12"/>
        <v>2295.4344866704482</v>
      </c>
      <c r="G86" s="160">
        <f t="shared" si="13"/>
        <v>52.73679327119595</v>
      </c>
      <c r="H86" s="43">
        <v>15862055</v>
      </c>
      <c r="I86" s="151">
        <f t="shared" si="14"/>
        <v>1499.5325203252032</v>
      </c>
      <c r="J86" s="160">
        <f t="shared" si="15"/>
        <v>34.451227855573798</v>
      </c>
      <c r="K86" s="43">
        <v>5878899</v>
      </c>
      <c r="L86" s="151">
        <f t="shared" si="16"/>
        <v>555.76659103800341</v>
      </c>
      <c r="M86" s="160">
        <f t="shared" si="17"/>
        <v>12.768540330297991</v>
      </c>
      <c r="N86" s="43">
        <v>20000</v>
      </c>
      <c r="O86" s="151">
        <f t="shared" si="18"/>
        <v>1.8907165815844205</v>
      </c>
      <c r="P86" s="160">
        <f t="shared" si="19"/>
        <v>4.3438542932266712E-2</v>
      </c>
      <c r="Q86" s="43">
        <f t="shared" si="20"/>
        <v>46042060</v>
      </c>
      <c r="R86" s="43">
        <v>0</v>
      </c>
      <c r="S86" s="43">
        <v>0</v>
      </c>
      <c r="T86" s="43">
        <f t="shared" si="21"/>
        <v>46042060</v>
      </c>
      <c r="U86" s="114"/>
      <c r="V86" s="43">
        <v>40458301</v>
      </c>
      <c r="W86" s="151">
        <f t="shared" si="22"/>
        <v>3824.7590281716771</v>
      </c>
      <c r="X86" s="160">
        <f t="shared" si="23"/>
        <v>86.157109444779138</v>
      </c>
      <c r="Y86" s="43">
        <v>306933</v>
      </c>
      <c r="Z86" s="43">
        <v>3117964</v>
      </c>
      <c r="AA86" s="43">
        <v>0</v>
      </c>
    </row>
    <row r="87" spans="1:27" x14ac:dyDescent="0.2">
      <c r="A87" s="117">
        <v>29</v>
      </c>
      <c r="B87" s="51">
        <v>1139755</v>
      </c>
      <c r="C87" s="333"/>
      <c r="D87" s="117" t="s">
        <v>30</v>
      </c>
      <c r="E87" s="51">
        <v>5305281807</v>
      </c>
      <c r="F87" s="152">
        <f t="shared" si="12"/>
        <v>4654.756335352773</v>
      </c>
      <c r="G87" s="158">
        <f t="shared" si="13"/>
        <v>72.381718273792927</v>
      </c>
      <c r="H87" s="51">
        <v>1403667162</v>
      </c>
      <c r="I87" s="152">
        <f t="shared" si="14"/>
        <v>1231.551659786533</v>
      </c>
      <c r="J87" s="158">
        <f t="shared" si="15"/>
        <v>19.15069637507353</v>
      </c>
      <c r="K87" s="51">
        <v>243675016</v>
      </c>
      <c r="L87" s="152">
        <f t="shared" si="16"/>
        <v>213.79596141275977</v>
      </c>
      <c r="M87" s="158">
        <f t="shared" si="17"/>
        <v>3.3245390160428823</v>
      </c>
      <c r="N87" s="51">
        <v>376964112</v>
      </c>
      <c r="O87" s="152">
        <f t="shared" si="18"/>
        <v>330.74135406293459</v>
      </c>
      <c r="P87" s="158">
        <f t="shared" si="19"/>
        <v>5.1430463350906637</v>
      </c>
      <c r="Q87" s="51">
        <f t="shared" si="20"/>
        <v>7329588097</v>
      </c>
      <c r="R87" s="51">
        <v>230555944</v>
      </c>
      <c r="S87" s="51">
        <v>14349592</v>
      </c>
      <c r="T87" s="51">
        <f t="shared" si="21"/>
        <v>7574493633</v>
      </c>
      <c r="U87" s="117"/>
      <c r="V87" s="51">
        <v>6441193451</v>
      </c>
      <c r="W87" s="152">
        <f t="shared" si="22"/>
        <v>5651.3842457370229</v>
      </c>
      <c r="X87" s="158">
        <f t="shared" si="23"/>
        <v>127.30394970979859</v>
      </c>
      <c r="Y87" s="51">
        <v>267606752</v>
      </c>
      <c r="Z87" s="51">
        <v>487955343</v>
      </c>
      <c r="AA87" s="51">
        <v>80152229</v>
      </c>
    </row>
    <row r="88" spans="1:27" x14ac:dyDescent="0.2">
      <c r="A88" s="114">
        <v>30</v>
      </c>
      <c r="B88" s="43">
        <v>73536</v>
      </c>
      <c r="D88" s="114" t="s">
        <v>116</v>
      </c>
      <c r="E88" s="43">
        <v>245091590</v>
      </c>
      <c r="F88" s="151">
        <f t="shared" si="12"/>
        <v>3332.9469919495214</v>
      </c>
      <c r="G88" s="160">
        <f t="shared" si="13"/>
        <v>66.351725107807184</v>
      </c>
      <c r="H88" s="43">
        <v>97610016</v>
      </c>
      <c r="I88" s="151">
        <f t="shared" si="14"/>
        <v>1327.3772845953004</v>
      </c>
      <c r="J88" s="160">
        <f t="shared" si="15"/>
        <v>26.425194554413967</v>
      </c>
      <c r="K88" s="43">
        <v>19653464</v>
      </c>
      <c r="L88" s="151">
        <f t="shared" si="16"/>
        <v>267.26316362053961</v>
      </c>
      <c r="M88" s="160">
        <f t="shared" si="17"/>
        <v>5.3206282628636279</v>
      </c>
      <c r="N88" s="43">
        <v>7027323</v>
      </c>
      <c r="O88" s="151">
        <f t="shared" si="18"/>
        <v>95.563030352480425</v>
      </c>
      <c r="P88" s="160">
        <f t="shared" si="19"/>
        <v>1.9024520749152218</v>
      </c>
      <c r="Q88" s="43">
        <f t="shared" si="20"/>
        <v>369382393</v>
      </c>
      <c r="R88" s="43">
        <v>2110830</v>
      </c>
      <c r="S88" s="43">
        <v>202278</v>
      </c>
      <c r="T88" s="43">
        <f t="shared" si="21"/>
        <v>371695501</v>
      </c>
      <c r="U88" s="114"/>
      <c r="V88" s="43">
        <v>329301310</v>
      </c>
      <c r="W88" s="151">
        <f t="shared" si="22"/>
        <v>4478.0965785465623</v>
      </c>
      <c r="X88" s="160">
        <f t="shared" si="23"/>
        <v>100.8742914730913</v>
      </c>
      <c r="Y88" s="43">
        <v>16001840</v>
      </c>
      <c r="Z88" s="43">
        <v>13385585</v>
      </c>
      <c r="AA88" s="43">
        <v>594060</v>
      </c>
    </row>
    <row r="89" spans="1:27" x14ac:dyDescent="0.2">
      <c r="A89" s="117">
        <v>31</v>
      </c>
      <c r="B89" s="51">
        <v>15160</v>
      </c>
      <c r="C89" s="333"/>
      <c r="D89" s="117" t="s">
        <v>117</v>
      </c>
      <c r="E89" s="51">
        <v>26337350</v>
      </c>
      <c r="F89" s="152">
        <f t="shared" si="12"/>
        <v>1737.2922163588391</v>
      </c>
      <c r="G89" s="158">
        <f t="shared" si="13"/>
        <v>48.183896298553755</v>
      </c>
      <c r="H89" s="51">
        <v>20825422</v>
      </c>
      <c r="I89" s="152">
        <f t="shared" si="14"/>
        <v>1373.7085751978891</v>
      </c>
      <c r="J89" s="158">
        <f t="shared" si="15"/>
        <v>38.099883778042205</v>
      </c>
      <c r="K89" s="51">
        <v>7139378</v>
      </c>
      <c r="L89" s="152">
        <f t="shared" si="16"/>
        <v>470.93522427440632</v>
      </c>
      <c r="M89" s="158">
        <f t="shared" si="17"/>
        <v>13.061414652126205</v>
      </c>
      <c r="N89" s="51">
        <v>357917</v>
      </c>
      <c r="O89" s="152">
        <f t="shared" si="18"/>
        <v>23.609300791556727</v>
      </c>
      <c r="P89" s="158">
        <f t="shared" si="19"/>
        <v>0.65480527127784161</v>
      </c>
      <c r="Q89" s="51">
        <f t="shared" si="20"/>
        <v>54660067</v>
      </c>
      <c r="R89" s="51">
        <v>210462</v>
      </c>
      <c r="S89" s="51">
        <v>0</v>
      </c>
      <c r="T89" s="51">
        <f t="shared" si="21"/>
        <v>54870529</v>
      </c>
      <c r="U89" s="117"/>
      <c r="V89" s="51">
        <v>49186870</v>
      </c>
      <c r="W89" s="152">
        <f t="shared" si="22"/>
        <v>3244.5164907651715</v>
      </c>
      <c r="X89" s="158">
        <f t="shared" si="23"/>
        <v>73.086476907767789</v>
      </c>
      <c r="Y89" s="51">
        <v>2883637</v>
      </c>
      <c r="Z89" s="51">
        <v>0</v>
      </c>
      <c r="AA89" s="51">
        <v>0</v>
      </c>
    </row>
    <row r="90" spans="1:27" x14ac:dyDescent="0.2">
      <c r="A90" s="114">
        <v>32</v>
      </c>
      <c r="B90" s="43">
        <v>27843</v>
      </c>
      <c r="D90" s="114" t="s">
        <v>118</v>
      </c>
      <c r="E90" s="43">
        <v>53894369</v>
      </c>
      <c r="F90" s="151">
        <f t="shared" si="12"/>
        <v>1935.6523722300039</v>
      </c>
      <c r="G90" s="160">
        <f t="shared" si="13"/>
        <v>54.066121930860199</v>
      </c>
      <c r="H90" s="43">
        <v>38649482</v>
      </c>
      <c r="I90" s="151">
        <f t="shared" si="14"/>
        <v>1388.1220414466832</v>
      </c>
      <c r="J90" s="160">
        <f t="shared" si="15"/>
        <v>38.772651858612292</v>
      </c>
      <c r="K90" s="43">
        <v>7114522</v>
      </c>
      <c r="L90" s="151">
        <f t="shared" si="16"/>
        <v>255.52282440828932</v>
      </c>
      <c r="M90" s="160">
        <f t="shared" si="17"/>
        <v>7.1371948696864305</v>
      </c>
      <c r="N90" s="43">
        <v>23955</v>
      </c>
      <c r="O90" s="151">
        <f t="shared" si="18"/>
        <v>0.86035987501346833</v>
      </c>
      <c r="P90" s="160">
        <f t="shared" si="19"/>
        <v>2.4031340841076665E-2</v>
      </c>
      <c r="Q90" s="43">
        <f t="shared" si="20"/>
        <v>99682328</v>
      </c>
      <c r="R90" s="43">
        <v>0</v>
      </c>
      <c r="S90" s="43">
        <v>0</v>
      </c>
      <c r="T90" s="43">
        <f t="shared" si="21"/>
        <v>99682328</v>
      </c>
      <c r="U90" s="114"/>
      <c r="V90" s="43">
        <v>85920764</v>
      </c>
      <c r="W90" s="151">
        <f t="shared" si="22"/>
        <v>3085.9018065582013</v>
      </c>
      <c r="X90" s="160">
        <f t="shared" si="23"/>
        <v>69.513498164241156</v>
      </c>
      <c r="Y90" s="43">
        <v>0</v>
      </c>
      <c r="Z90" s="43">
        <v>0</v>
      </c>
      <c r="AA90" s="43">
        <v>917142</v>
      </c>
    </row>
    <row r="91" spans="1:27" x14ac:dyDescent="0.2">
      <c r="A91" s="117">
        <v>33</v>
      </c>
      <c r="B91" s="51">
        <v>54155</v>
      </c>
      <c r="C91" s="333"/>
      <c r="D91" s="117" t="s">
        <v>34</v>
      </c>
      <c r="E91" s="51">
        <v>96313601</v>
      </c>
      <c r="F91" s="152">
        <f t="shared" ref="F91:F122" si="24">IFERROR(E91/$B91,0)</f>
        <v>1778.4803065275598</v>
      </c>
      <c r="G91" s="158">
        <f t="shared" ref="G91:G122" si="25">IF($Q91&lt;&gt;0,(E91/$Q91)*100,0)</f>
        <v>47.703245200124002</v>
      </c>
      <c r="H91" s="51">
        <v>74763604</v>
      </c>
      <c r="I91" s="152">
        <f t="shared" ref="I91:I122" si="26">IFERROR(H91/$B91,0)</f>
        <v>1380.5484996768535</v>
      </c>
      <c r="J91" s="158">
        <f t="shared" ref="J91:J122" si="27">IF($Q91&lt;&gt;0,(H91/$Q91)*100,0)</f>
        <v>37.029728892152747</v>
      </c>
      <c r="K91" s="51">
        <v>24106121</v>
      </c>
      <c r="L91" s="152">
        <f t="shared" ref="L91:L122" si="28">IFERROR(K91/$B91,0)</f>
        <v>445.13195457483152</v>
      </c>
      <c r="M91" s="158">
        <f t="shared" ref="M91:M122" si="29">IF($Q91&lt;&gt;0,(K91/$Q91)*100,0)</f>
        <v>11.939541133830708</v>
      </c>
      <c r="N91" s="51">
        <v>6718244</v>
      </c>
      <c r="O91" s="152">
        <f t="shared" ref="O91:O122" si="30">IFERROR(N91/$B91,0)</f>
        <v>124.05583971932417</v>
      </c>
      <c r="P91" s="158">
        <f t="shared" ref="P91:P122" si="31">IF($Q91&lt;&gt;0,(N91/$Q91)*100,0)</f>
        <v>3.3274847738925457</v>
      </c>
      <c r="Q91" s="51">
        <f t="shared" ref="Q91:Q122" si="32">(E91+H91+K91+N91)</f>
        <v>201901570</v>
      </c>
      <c r="R91" s="51">
        <v>421404</v>
      </c>
      <c r="S91" s="51">
        <v>0</v>
      </c>
      <c r="T91" s="51">
        <f t="shared" ref="T91:T122" si="33">(Q91+R91+S91)</f>
        <v>202322974</v>
      </c>
      <c r="U91" s="117"/>
      <c r="V91" s="51">
        <v>175170990</v>
      </c>
      <c r="W91" s="152">
        <f t="shared" ref="W91:W122" si="34">IFERROR(V91/$B91,0)</f>
        <v>3234.6226571877019</v>
      </c>
      <c r="X91" s="158">
        <f t="shared" ref="X91:X122" si="35">IF($W$154&lt;&gt;0,(W91/$W$154)*100,0)</f>
        <v>72.863606892667789</v>
      </c>
      <c r="Y91" s="51">
        <v>8978676</v>
      </c>
      <c r="Z91" s="51">
        <v>6892364</v>
      </c>
      <c r="AA91" s="51">
        <v>0</v>
      </c>
    </row>
    <row r="92" spans="1:27" x14ac:dyDescent="0.2">
      <c r="A92" s="114">
        <v>34</v>
      </c>
      <c r="B92" s="43">
        <v>94871</v>
      </c>
      <c r="D92" s="114" t="s">
        <v>119</v>
      </c>
      <c r="E92" s="43">
        <v>243164836</v>
      </c>
      <c r="F92" s="151">
        <f t="shared" si="24"/>
        <v>2563.1102865996986</v>
      </c>
      <c r="G92" s="160">
        <f t="shared" si="25"/>
        <v>59.524702937285682</v>
      </c>
      <c r="H92" s="43">
        <v>134553868</v>
      </c>
      <c r="I92" s="151">
        <f t="shared" si="26"/>
        <v>1418.2823834469964</v>
      </c>
      <c r="J92" s="160">
        <f t="shared" si="27"/>
        <v>32.93765313074605</v>
      </c>
      <c r="K92" s="43">
        <v>30586962</v>
      </c>
      <c r="L92" s="151">
        <f t="shared" si="28"/>
        <v>322.4058142108758</v>
      </c>
      <c r="M92" s="160">
        <f t="shared" si="29"/>
        <v>7.4874305707756408</v>
      </c>
      <c r="N92" s="43">
        <v>205127</v>
      </c>
      <c r="O92" s="151">
        <f t="shared" si="30"/>
        <v>2.1621675749175195</v>
      </c>
      <c r="P92" s="160">
        <f t="shared" si="31"/>
        <v>5.0213361192638063E-2</v>
      </c>
      <c r="Q92" s="43">
        <f t="shared" si="32"/>
        <v>408510793</v>
      </c>
      <c r="R92" s="43">
        <v>0</v>
      </c>
      <c r="S92" s="43">
        <v>0</v>
      </c>
      <c r="T92" s="43">
        <f t="shared" si="33"/>
        <v>408510793</v>
      </c>
      <c r="U92" s="114"/>
      <c r="V92" s="43">
        <v>363943159</v>
      </c>
      <c r="W92" s="151">
        <f t="shared" si="34"/>
        <v>3836.189762941257</v>
      </c>
      <c r="X92" s="160">
        <f t="shared" si="35"/>
        <v>86.414599932238104</v>
      </c>
      <c r="Y92" s="43">
        <v>0</v>
      </c>
      <c r="Z92" s="43">
        <v>0</v>
      </c>
      <c r="AA92" s="43">
        <v>0</v>
      </c>
    </row>
    <row r="93" spans="1:27" x14ac:dyDescent="0.2">
      <c r="A93" s="117">
        <v>35</v>
      </c>
      <c r="B93" s="51">
        <v>16657</v>
      </c>
      <c r="C93" s="333"/>
      <c r="D93" s="117" t="s">
        <v>120</v>
      </c>
      <c r="E93" s="51">
        <v>29597883</v>
      </c>
      <c r="F93" s="152">
        <f t="shared" si="24"/>
        <v>1776.9035840787658</v>
      </c>
      <c r="G93" s="158">
        <f t="shared" si="25"/>
        <v>37.504025635530894</v>
      </c>
      <c r="H93" s="51">
        <v>40265446</v>
      </c>
      <c r="I93" s="152">
        <f t="shared" si="26"/>
        <v>2417.3288107102121</v>
      </c>
      <c r="J93" s="158">
        <f t="shared" si="27"/>
        <v>51.021092252107522</v>
      </c>
      <c r="K93" s="51">
        <v>8771766</v>
      </c>
      <c r="L93" s="152">
        <f t="shared" si="28"/>
        <v>526.61139460887318</v>
      </c>
      <c r="M93" s="158">
        <f t="shared" si="29"/>
        <v>11.114867131979619</v>
      </c>
      <c r="N93" s="51">
        <v>284121</v>
      </c>
      <c r="O93" s="152">
        <f t="shared" si="30"/>
        <v>17.05715314882632</v>
      </c>
      <c r="P93" s="158">
        <f t="shared" si="31"/>
        <v>0.36001498038196428</v>
      </c>
      <c r="Q93" s="51">
        <f t="shared" si="32"/>
        <v>78919216</v>
      </c>
      <c r="R93" s="51">
        <v>284139</v>
      </c>
      <c r="S93" s="51">
        <v>0</v>
      </c>
      <c r="T93" s="51">
        <f t="shared" si="33"/>
        <v>79203355</v>
      </c>
      <c r="U93" s="117"/>
      <c r="V93" s="51">
        <v>71764914</v>
      </c>
      <c r="W93" s="152">
        <f t="shared" si="34"/>
        <v>4308.3937083508436</v>
      </c>
      <c r="X93" s="158">
        <f t="shared" si="35"/>
        <v>97.051538548566569</v>
      </c>
      <c r="Y93" s="51">
        <v>0</v>
      </c>
      <c r="Z93" s="51">
        <v>0</v>
      </c>
      <c r="AA93" s="51">
        <v>0</v>
      </c>
    </row>
    <row r="94" spans="1:27" x14ac:dyDescent="0.2">
      <c r="A94" s="114">
        <v>36</v>
      </c>
      <c r="B94" s="43">
        <v>38799</v>
      </c>
      <c r="D94" s="114" t="s">
        <v>121</v>
      </c>
      <c r="E94" s="43">
        <v>81914236</v>
      </c>
      <c r="F94" s="151">
        <f t="shared" si="24"/>
        <v>2111.2460630428618</v>
      </c>
      <c r="G94" s="160">
        <f t="shared" si="25"/>
        <v>55.711705155086875</v>
      </c>
      <c r="H94" s="43">
        <v>50131583</v>
      </c>
      <c r="I94" s="151">
        <f t="shared" si="26"/>
        <v>1292.0844093919945</v>
      </c>
      <c r="J94" s="160">
        <f t="shared" si="27"/>
        <v>34.09561154978929</v>
      </c>
      <c r="K94" s="43">
        <v>14700145</v>
      </c>
      <c r="L94" s="151">
        <f t="shared" si="28"/>
        <v>378.87948142993378</v>
      </c>
      <c r="M94" s="160">
        <f t="shared" si="29"/>
        <v>9.9978976056985331</v>
      </c>
      <c r="N94" s="43">
        <v>286398</v>
      </c>
      <c r="O94" s="151">
        <f t="shared" si="30"/>
        <v>7.3815819995360705</v>
      </c>
      <c r="P94" s="160">
        <f t="shared" si="31"/>
        <v>0.19478568942529809</v>
      </c>
      <c r="Q94" s="43">
        <f t="shared" si="32"/>
        <v>147032362</v>
      </c>
      <c r="R94" s="43">
        <v>464148</v>
      </c>
      <c r="S94" s="43">
        <v>0</v>
      </c>
      <c r="T94" s="43">
        <f t="shared" si="33"/>
        <v>147496510</v>
      </c>
      <c r="U94" s="114"/>
      <c r="V94" s="43">
        <v>136430514</v>
      </c>
      <c r="W94" s="151">
        <f t="shared" si="34"/>
        <v>3516.340988169798</v>
      </c>
      <c r="X94" s="160">
        <f t="shared" si="35"/>
        <v>79.209637295170708</v>
      </c>
      <c r="Y94" s="43">
        <v>2912388</v>
      </c>
      <c r="Z94" s="43">
        <v>8158201</v>
      </c>
      <c r="AA94" s="43">
        <v>0</v>
      </c>
    </row>
    <row r="95" spans="1:27" x14ac:dyDescent="0.2">
      <c r="A95" s="117">
        <v>37</v>
      </c>
      <c r="B95" s="51">
        <v>26183</v>
      </c>
      <c r="C95" s="333"/>
      <c r="D95" s="117" t="s">
        <v>122</v>
      </c>
      <c r="E95" s="51">
        <v>81380473</v>
      </c>
      <c r="F95" s="152">
        <f t="shared" si="24"/>
        <v>3108.1416568002137</v>
      </c>
      <c r="G95" s="158">
        <f t="shared" si="25"/>
        <v>75.358367327587246</v>
      </c>
      <c r="H95" s="51">
        <v>20080815</v>
      </c>
      <c r="I95" s="152">
        <f t="shared" si="26"/>
        <v>766.94095405415726</v>
      </c>
      <c r="J95" s="158">
        <f t="shared" si="27"/>
        <v>18.594846862186756</v>
      </c>
      <c r="K95" s="51">
        <v>6530002</v>
      </c>
      <c r="L95" s="152">
        <f t="shared" si="28"/>
        <v>249.39854103807815</v>
      </c>
      <c r="M95" s="158">
        <f t="shared" si="29"/>
        <v>6.0467858102259919</v>
      </c>
      <c r="N95" s="51">
        <v>0</v>
      </c>
      <c r="O95" s="152">
        <f t="shared" si="30"/>
        <v>0</v>
      </c>
      <c r="P95" s="158">
        <f t="shared" si="31"/>
        <v>0</v>
      </c>
      <c r="Q95" s="51">
        <f t="shared" si="32"/>
        <v>107991290</v>
      </c>
      <c r="R95" s="51">
        <v>0</v>
      </c>
      <c r="S95" s="51">
        <v>0</v>
      </c>
      <c r="T95" s="51">
        <f t="shared" si="33"/>
        <v>107991290</v>
      </c>
      <c r="U95" s="117"/>
      <c r="V95" s="51">
        <v>92313324</v>
      </c>
      <c r="W95" s="152">
        <f t="shared" si="34"/>
        <v>3525.6969789558111</v>
      </c>
      <c r="X95" s="158">
        <f t="shared" si="35"/>
        <v>79.420391780924604</v>
      </c>
      <c r="Y95" s="51">
        <v>6983112</v>
      </c>
      <c r="Z95" s="51">
        <v>3320203</v>
      </c>
      <c r="AA95" s="51">
        <v>0</v>
      </c>
    </row>
    <row r="96" spans="1:27" x14ac:dyDescent="0.2">
      <c r="A96" s="114">
        <v>38</v>
      </c>
      <c r="B96" s="43">
        <v>15347</v>
      </c>
      <c r="D96" s="114" t="s">
        <v>123</v>
      </c>
      <c r="E96" s="43">
        <v>25531072</v>
      </c>
      <c r="F96" s="151">
        <f t="shared" si="24"/>
        <v>1663.5871505831758</v>
      </c>
      <c r="G96" s="160">
        <f t="shared" si="25"/>
        <v>41.822288161681946</v>
      </c>
      <c r="H96" s="43">
        <v>25230162</v>
      </c>
      <c r="I96" s="151">
        <f t="shared" si="26"/>
        <v>1643.9800612497556</v>
      </c>
      <c r="J96" s="160">
        <f t="shared" si="27"/>
        <v>41.329369386836468</v>
      </c>
      <c r="K96" s="43">
        <v>9404456</v>
      </c>
      <c r="L96" s="151">
        <f t="shared" si="28"/>
        <v>612.78790643122431</v>
      </c>
      <c r="M96" s="160">
        <f t="shared" si="29"/>
        <v>15.405380112353242</v>
      </c>
      <c r="N96" s="43">
        <v>880879</v>
      </c>
      <c r="O96" s="151">
        <f t="shared" si="30"/>
        <v>57.397471818596472</v>
      </c>
      <c r="P96" s="160">
        <f t="shared" si="31"/>
        <v>1.4429623391283464</v>
      </c>
      <c r="Q96" s="43">
        <f t="shared" si="32"/>
        <v>61046569</v>
      </c>
      <c r="R96" s="43">
        <v>30049</v>
      </c>
      <c r="S96" s="43">
        <v>0</v>
      </c>
      <c r="T96" s="43">
        <f t="shared" si="33"/>
        <v>61076618</v>
      </c>
      <c r="U96" s="114"/>
      <c r="V96" s="43">
        <v>53934845</v>
      </c>
      <c r="W96" s="151">
        <f t="shared" si="34"/>
        <v>3514.3575291587931</v>
      </c>
      <c r="X96" s="160">
        <f t="shared" si="35"/>
        <v>79.164957592781178</v>
      </c>
      <c r="Y96" s="43">
        <v>1125593</v>
      </c>
      <c r="Z96" s="43">
        <v>0</v>
      </c>
      <c r="AA96" s="43">
        <v>0</v>
      </c>
    </row>
    <row r="97" spans="1:27" x14ac:dyDescent="0.2">
      <c r="A97" s="117">
        <v>39</v>
      </c>
      <c r="B97" s="51">
        <v>21165</v>
      </c>
      <c r="C97" s="333"/>
      <c r="D97" s="117" t="s">
        <v>125</v>
      </c>
      <c r="E97" s="51">
        <v>43255564</v>
      </c>
      <c r="F97" s="152">
        <f t="shared" si="24"/>
        <v>2043.7308764469644</v>
      </c>
      <c r="G97" s="158">
        <f t="shared" si="25"/>
        <v>51.024150640626964</v>
      </c>
      <c r="H97" s="51">
        <v>33502264</v>
      </c>
      <c r="I97" s="152">
        <f t="shared" si="26"/>
        <v>1582.9087644696433</v>
      </c>
      <c r="J97" s="158">
        <f t="shared" si="27"/>
        <v>39.519183361891976</v>
      </c>
      <c r="K97" s="51">
        <v>7399948</v>
      </c>
      <c r="L97" s="152">
        <f t="shared" si="28"/>
        <v>349.6313725490196</v>
      </c>
      <c r="M97" s="158">
        <f t="shared" si="29"/>
        <v>8.7289593885495567</v>
      </c>
      <c r="N97" s="51">
        <v>616911</v>
      </c>
      <c r="O97" s="152">
        <f t="shared" si="30"/>
        <v>29.147696669029056</v>
      </c>
      <c r="P97" s="158">
        <f t="shared" si="31"/>
        <v>0.72770660893150807</v>
      </c>
      <c r="Q97" s="51">
        <f t="shared" si="32"/>
        <v>84774687</v>
      </c>
      <c r="R97" s="51">
        <v>2665545</v>
      </c>
      <c r="S97" s="51">
        <v>0</v>
      </c>
      <c r="T97" s="51">
        <f t="shared" si="33"/>
        <v>87440232</v>
      </c>
      <c r="U97" s="117"/>
      <c r="V97" s="51">
        <v>77087474</v>
      </c>
      <c r="W97" s="152">
        <f t="shared" si="34"/>
        <v>3642.2146940703992</v>
      </c>
      <c r="X97" s="158">
        <f t="shared" si="35"/>
        <v>82.045087731556023</v>
      </c>
      <c r="Y97" s="51">
        <v>0</v>
      </c>
      <c r="Z97" s="51">
        <v>0</v>
      </c>
      <c r="AA97" s="51">
        <v>4884834</v>
      </c>
    </row>
    <row r="98" spans="1:27" x14ac:dyDescent="0.2">
      <c r="A98" s="114">
        <v>40</v>
      </c>
      <c r="B98" s="43">
        <v>0</v>
      </c>
      <c r="C98" s="331" t="s">
        <v>383</v>
      </c>
      <c r="D98" s="114" t="s">
        <v>127</v>
      </c>
      <c r="E98" s="43">
        <v>0</v>
      </c>
      <c r="F98" s="151">
        <f t="shared" si="24"/>
        <v>0</v>
      </c>
      <c r="G98" s="160">
        <f t="shared" si="25"/>
        <v>0</v>
      </c>
      <c r="H98" s="110">
        <v>0</v>
      </c>
      <c r="I98" s="151">
        <f t="shared" si="26"/>
        <v>0</v>
      </c>
      <c r="J98" s="160">
        <f t="shared" si="27"/>
        <v>0</v>
      </c>
      <c r="K98" s="43">
        <v>0</v>
      </c>
      <c r="L98" s="151">
        <f t="shared" si="28"/>
        <v>0</v>
      </c>
      <c r="M98" s="160">
        <f t="shared" si="29"/>
        <v>0</v>
      </c>
      <c r="N98" s="110">
        <v>0</v>
      </c>
      <c r="O98" s="151">
        <f t="shared" si="30"/>
        <v>0</v>
      </c>
      <c r="P98" s="160">
        <f t="shared" si="31"/>
        <v>0</v>
      </c>
      <c r="Q98" s="43">
        <f t="shared" si="32"/>
        <v>0</v>
      </c>
      <c r="R98" s="43">
        <v>0</v>
      </c>
      <c r="S98" s="43">
        <v>0</v>
      </c>
      <c r="T98" s="43">
        <f t="shared" si="33"/>
        <v>0</v>
      </c>
      <c r="U98" s="114"/>
      <c r="V98" s="43">
        <v>0</v>
      </c>
      <c r="W98" s="151">
        <f t="shared" si="34"/>
        <v>0</v>
      </c>
      <c r="X98" s="160">
        <f t="shared" si="35"/>
        <v>0</v>
      </c>
      <c r="Y98" s="43">
        <v>0</v>
      </c>
      <c r="Z98" s="43">
        <v>0</v>
      </c>
      <c r="AA98" s="43">
        <v>0</v>
      </c>
    </row>
    <row r="99" spans="1:27" x14ac:dyDescent="0.2">
      <c r="A99" s="117">
        <v>41</v>
      </c>
      <c r="B99" s="51">
        <v>33257</v>
      </c>
      <c r="C99" s="333"/>
      <c r="D99" s="117" t="s">
        <v>258</v>
      </c>
      <c r="E99" s="51">
        <v>58726464</v>
      </c>
      <c r="F99" s="152">
        <f t="shared" si="24"/>
        <v>1765.8376883062213</v>
      </c>
      <c r="G99" s="158">
        <f t="shared" si="25"/>
        <v>41.651217210431234</v>
      </c>
      <c r="H99" s="111">
        <v>66001018</v>
      </c>
      <c r="I99" s="152">
        <f t="shared" si="26"/>
        <v>1984.5752172474968</v>
      </c>
      <c r="J99" s="158">
        <f t="shared" si="27"/>
        <v>46.810629307216281</v>
      </c>
      <c r="K99" s="51">
        <v>16153174</v>
      </c>
      <c r="L99" s="152">
        <f t="shared" si="28"/>
        <v>485.70749015244911</v>
      </c>
      <c r="M99" s="158">
        <f t="shared" si="29"/>
        <v>11.456493599067882</v>
      </c>
      <c r="N99" s="51">
        <v>115137</v>
      </c>
      <c r="O99" s="152">
        <f t="shared" si="30"/>
        <v>3.462038067173828</v>
      </c>
      <c r="P99" s="158">
        <f t="shared" si="31"/>
        <v>8.1659883284602677E-2</v>
      </c>
      <c r="Q99" s="51">
        <f t="shared" si="32"/>
        <v>140995793</v>
      </c>
      <c r="R99" s="51">
        <v>284827</v>
      </c>
      <c r="S99" s="51">
        <v>0</v>
      </c>
      <c r="T99" s="51">
        <f t="shared" si="33"/>
        <v>141280620</v>
      </c>
      <c r="U99" s="117"/>
      <c r="V99" s="51">
        <v>118210104</v>
      </c>
      <c r="W99" s="152">
        <f t="shared" si="34"/>
        <v>3554.4427939982561</v>
      </c>
      <c r="X99" s="158">
        <f t="shared" si="35"/>
        <v>80.067924426628352</v>
      </c>
      <c r="Y99" s="51">
        <v>0</v>
      </c>
      <c r="Z99" s="51">
        <v>0</v>
      </c>
      <c r="AA99" s="51">
        <v>0</v>
      </c>
    </row>
    <row r="100" spans="1:27" x14ac:dyDescent="0.2">
      <c r="A100" s="114">
        <v>42</v>
      </c>
      <c r="B100" s="43">
        <v>112409</v>
      </c>
      <c r="D100" s="114" t="s">
        <v>131</v>
      </c>
      <c r="E100" s="43">
        <v>308247329</v>
      </c>
      <c r="F100" s="151">
        <f t="shared" si="24"/>
        <v>2742.1943883496874</v>
      </c>
      <c r="G100" s="160">
        <f t="shared" si="25"/>
        <v>62.193580770279532</v>
      </c>
      <c r="H100" s="110">
        <v>151109663</v>
      </c>
      <c r="I100" s="151">
        <f t="shared" si="26"/>
        <v>1344.2843811438586</v>
      </c>
      <c r="J100" s="160">
        <f t="shared" si="27"/>
        <v>30.488669801126552</v>
      </c>
      <c r="K100" s="43">
        <v>28420889</v>
      </c>
      <c r="L100" s="151">
        <f t="shared" si="28"/>
        <v>252.83463957512299</v>
      </c>
      <c r="M100" s="160">
        <f t="shared" si="29"/>
        <v>5.7343460568466078</v>
      </c>
      <c r="N100" s="43">
        <v>7847753</v>
      </c>
      <c r="O100" s="151">
        <f t="shared" si="30"/>
        <v>69.814276436940105</v>
      </c>
      <c r="P100" s="160">
        <f t="shared" si="31"/>
        <v>1.5834033717473137</v>
      </c>
      <c r="Q100" s="43">
        <f t="shared" si="32"/>
        <v>495625634</v>
      </c>
      <c r="R100" s="43">
        <v>5363082</v>
      </c>
      <c r="S100" s="43">
        <v>0</v>
      </c>
      <c r="T100" s="43">
        <f t="shared" si="33"/>
        <v>500988716</v>
      </c>
      <c r="U100" s="114"/>
      <c r="V100" s="43">
        <v>428109885</v>
      </c>
      <c r="W100" s="151">
        <f t="shared" si="34"/>
        <v>3808.5018548336875</v>
      </c>
      <c r="X100" s="160">
        <f t="shared" si="35"/>
        <v>85.790897860669631</v>
      </c>
      <c r="Y100" s="43">
        <v>16363510</v>
      </c>
      <c r="Z100" s="43">
        <v>17746920</v>
      </c>
      <c r="AA100" s="43">
        <v>128500</v>
      </c>
    </row>
    <row r="101" spans="1:27" x14ac:dyDescent="0.2">
      <c r="A101" s="117">
        <v>43</v>
      </c>
      <c r="B101" s="51">
        <v>336074</v>
      </c>
      <c r="C101" s="333"/>
      <c r="D101" s="117" t="s">
        <v>133</v>
      </c>
      <c r="E101" s="51">
        <v>930297729</v>
      </c>
      <c r="F101" s="152">
        <f t="shared" si="24"/>
        <v>2768.1335926016295</v>
      </c>
      <c r="G101" s="158">
        <f t="shared" si="25"/>
        <v>59.373574594746302</v>
      </c>
      <c r="H101" s="111">
        <v>528450842</v>
      </c>
      <c r="I101" s="152">
        <f t="shared" si="26"/>
        <v>1572.4240554163666</v>
      </c>
      <c r="J101" s="158">
        <f t="shared" si="27"/>
        <v>33.726853789990805</v>
      </c>
      <c r="K101" s="51">
        <v>97601438</v>
      </c>
      <c r="L101" s="152">
        <f t="shared" si="28"/>
        <v>290.41650945922623</v>
      </c>
      <c r="M101" s="158">
        <f t="shared" si="29"/>
        <v>6.229130824469105</v>
      </c>
      <c r="N101" s="51">
        <v>10504834</v>
      </c>
      <c r="O101" s="152">
        <f t="shared" si="30"/>
        <v>31.257502811880716</v>
      </c>
      <c r="P101" s="158">
        <f t="shared" si="31"/>
        <v>0.67044079079379015</v>
      </c>
      <c r="Q101" s="51">
        <f t="shared" si="32"/>
        <v>1566854843</v>
      </c>
      <c r="R101" s="51">
        <v>12507108</v>
      </c>
      <c r="S101" s="51">
        <v>0</v>
      </c>
      <c r="T101" s="51">
        <f t="shared" si="33"/>
        <v>1579361951</v>
      </c>
      <c r="U101" s="117"/>
      <c r="V101" s="51">
        <v>1329903517</v>
      </c>
      <c r="W101" s="152">
        <f t="shared" si="34"/>
        <v>3957.1746609377697</v>
      </c>
      <c r="X101" s="158">
        <f t="shared" si="35"/>
        <v>89.13992433073588</v>
      </c>
      <c r="Y101" s="51">
        <v>68617600</v>
      </c>
      <c r="Z101" s="51">
        <v>93764258</v>
      </c>
      <c r="AA101" s="51">
        <v>0</v>
      </c>
    </row>
    <row r="102" spans="1:27" x14ac:dyDescent="0.2">
      <c r="A102" s="114">
        <v>44</v>
      </c>
      <c r="B102" s="43">
        <v>48835</v>
      </c>
      <c r="D102" s="114" t="s">
        <v>135</v>
      </c>
      <c r="E102" s="43">
        <v>75026765</v>
      </c>
      <c r="F102" s="151">
        <f t="shared" si="24"/>
        <v>1536.3318316780997</v>
      </c>
      <c r="G102" s="160">
        <f t="shared" si="25"/>
        <v>32.49261754997049</v>
      </c>
      <c r="H102" s="110">
        <v>119371507</v>
      </c>
      <c r="I102" s="151">
        <f t="shared" si="26"/>
        <v>2444.3842940513978</v>
      </c>
      <c r="J102" s="160">
        <f t="shared" si="27"/>
        <v>51.697453879487213</v>
      </c>
      <c r="K102" s="43">
        <v>28122002</v>
      </c>
      <c r="L102" s="151">
        <f t="shared" si="28"/>
        <v>575.85752022115287</v>
      </c>
      <c r="M102" s="160">
        <f t="shared" si="29"/>
        <v>12.179086433028335</v>
      </c>
      <c r="N102" s="43">
        <v>8383761</v>
      </c>
      <c r="O102" s="151">
        <f t="shared" si="30"/>
        <v>171.67525340432067</v>
      </c>
      <c r="P102" s="160">
        <f t="shared" si="31"/>
        <v>3.6308421375139677</v>
      </c>
      <c r="Q102" s="43">
        <f t="shared" si="32"/>
        <v>230904035</v>
      </c>
      <c r="R102" s="43">
        <v>0</v>
      </c>
      <c r="S102" s="43">
        <v>0</v>
      </c>
      <c r="T102" s="43">
        <f t="shared" si="33"/>
        <v>230904035</v>
      </c>
      <c r="U102" s="114"/>
      <c r="V102" s="43">
        <v>182434485</v>
      </c>
      <c r="W102" s="151">
        <f t="shared" si="34"/>
        <v>3735.732261697553</v>
      </c>
      <c r="X102" s="160">
        <f t="shared" si="35"/>
        <v>84.151678826502391</v>
      </c>
      <c r="Y102" s="43">
        <v>0</v>
      </c>
      <c r="Z102" s="43">
        <v>0</v>
      </c>
      <c r="AA102" s="43">
        <v>0</v>
      </c>
    </row>
    <row r="103" spans="1:27" x14ac:dyDescent="0.2">
      <c r="A103" s="117">
        <v>45</v>
      </c>
      <c r="B103" s="51">
        <v>2234</v>
      </c>
      <c r="C103" s="333"/>
      <c r="D103" s="117" t="s">
        <v>137</v>
      </c>
      <c r="E103" s="51">
        <v>6000645</v>
      </c>
      <c r="F103" s="152">
        <f t="shared" si="24"/>
        <v>2686.054162936437</v>
      </c>
      <c r="G103" s="158">
        <f t="shared" si="25"/>
        <v>46.04221110524648</v>
      </c>
      <c r="H103" s="111">
        <v>5030113</v>
      </c>
      <c r="I103" s="152">
        <f t="shared" si="26"/>
        <v>2251.6172784243508</v>
      </c>
      <c r="J103" s="158">
        <f t="shared" si="27"/>
        <v>38.595438428576372</v>
      </c>
      <c r="K103" s="51">
        <v>1419054</v>
      </c>
      <c r="L103" s="152">
        <f t="shared" si="28"/>
        <v>635.20769919427039</v>
      </c>
      <c r="M103" s="158">
        <f t="shared" si="29"/>
        <v>10.888226821907383</v>
      </c>
      <c r="N103" s="51">
        <v>583109</v>
      </c>
      <c r="O103" s="152">
        <f t="shared" si="30"/>
        <v>261.01566696508507</v>
      </c>
      <c r="P103" s="158">
        <f t="shared" si="31"/>
        <v>4.4741236442697687</v>
      </c>
      <c r="Q103" s="51">
        <f t="shared" si="32"/>
        <v>13032921</v>
      </c>
      <c r="R103" s="51">
        <v>0</v>
      </c>
      <c r="S103" s="51">
        <v>0</v>
      </c>
      <c r="T103" s="51">
        <f t="shared" si="33"/>
        <v>13032921</v>
      </c>
      <c r="U103" s="117"/>
      <c r="V103" s="51">
        <v>10331754</v>
      </c>
      <c r="W103" s="152">
        <f t="shared" si="34"/>
        <v>4624.777976723366</v>
      </c>
      <c r="X103" s="158">
        <f t="shared" si="35"/>
        <v>104.17845918225892</v>
      </c>
      <c r="Y103" s="51">
        <v>0</v>
      </c>
      <c r="Z103" s="51">
        <v>0</v>
      </c>
      <c r="AA103" s="51">
        <v>0</v>
      </c>
    </row>
    <row r="104" spans="1:27" x14ac:dyDescent="0.2">
      <c r="A104" s="114">
        <v>46</v>
      </c>
      <c r="B104" s="43">
        <v>39950</v>
      </c>
      <c r="D104" s="114" t="s">
        <v>139</v>
      </c>
      <c r="E104" s="43">
        <v>92132461</v>
      </c>
      <c r="F104" s="151">
        <f t="shared" si="24"/>
        <v>2306.1942678347937</v>
      </c>
      <c r="G104" s="160">
        <f t="shared" si="25"/>
        <v>56.293311025329395</v>
      </c>
      <c r="H104" s="110">
        <v>61734019</v>
      </c>
      <c r="I104" s="151">
        <f t="shared" si="26"/>
        <v>1545.2820775969963</v>
      </c>
      <c r="J104" s="160">
        <f t="shared" si="27"/>
        <v>37.71973845798599</v>
      </c>
      <c r="K104" s="43">
        <v>9514748</v>
      </c>
      <c r="L104" s="151">
        <f t="shared" si="28"/>
        <v>238.1664080100125</v>
      </c>
      <c r="M104" s="160">
        <f t="shared" si="29"/>
        <v>5.8135499983185168</v>
      </c>
      <c r="N104" s="43">
        <v>283796</v>
      </c>
      <c r="O104" s="151">
        <f t="shared" si="30"/>
        <v>7.1037797246558201</v>
      </c>
      <c r="P104" s="160">
        <f t="shared" si="31"/>
        <v>0.17340051836609879</v>
      </c>
      <c r="Q104" s="43">
        <f t="shared" si="32"/>
        <v>163665024</v>
      </c>
      <c r="R104" s="43">
        <v>871867</v>
      </c>
      <c r="S104" s="43">
        <v>1432034</v>
      </c>
      <c r="T104" s="43">
        <f t="shared" si="33"/>
        <v>165968925</v>
      </c>
      <c r="U104" s="114"/>
      <c r="V104" s="43">
        <v>147483159</v>
      </c>
      <c r="W104" s="151">
        <f t="shared" si="34"/>
        <v>3691.6935919899875</v>
      </c>
      <c r="X104" s="160">
        <f t="shared" si="35"/>
        <v>83.159656987257023</v>
      </c>
      <c r="Y104" s="43">
        <v>2542960</v>
      </c>
      <c r="Z104" s="43">
        <v>0</v>
      </c>
      <c r="AA104" s="43">
        <v>4208849</v>
      </c>
    </row>
    <row r="105" spans="1:27" x14ac:dyDescent="0.2">
      <c r="A105" s="117">
        <v>47</v>
      </c>
      <c r="B105" s="51">
        <v>79488</v>
      </c>
      <c r="C105" s="333"/>
      <c r="D105" s="117" t="s">
        <v>141</v>
      </c>
      <c r="E105" s="51">
        <v>237513093</v>
      </c>
      <c r="F105" s="152">
        <f t="shared" si="24"/>
        <v>2988.0370999396137</v>
      </c>
      <c r="G105" s="158">
        <f t="shared" si="25"/>
        <v>67.934961354846266</v>
      </c>
      <c r="H105" s="111">
        <v>89333133</v>
      </c>
      <c r="I105" s="152">
        <f t="shared" si="26"/>
        <v>1123.8568463164252</v>
      </c>
      <c r="J105" s="158">
        <f t="shared" si="27"/>
        <v>25.551614276954162</v>
      </c>
      <c r="K105" s="51">
        <v>18058966</v>
      </c>
      <c r="L105" s="152">
        <f t="shared" si="28"/>
        <v>227.1910980273752</v>
      </c>
      <c r="M105" s="158">
        <f t="shared" si="29"/>
        <v>5.1653369581544828</v>
      </c>
      <c r="N105" s="51">
        <v>4713161</v>
      </c>
      <c r="O105" s="152">
        <f t="shared" si="30"/>
        <v>59.293994061996777</v>
      </c>
      <c r="P105" s="158">
        <f t="shared" si="31"/>
        <v>1.3480874100450899</v>
      </c>
      <c r="Q105" s="51">
        <f t="shared" si="32"/>
        <v>349618353</v>
      </c>
      <c r="R105" s="51">
        <v>2750127</v>
      </c>
      <c r="S105" s="51">
        <v>0</v>
      </c>
      <c r="T105" s="51">
        <f t="shared" si="33"/>
        <v>352368480</v>
      </c>
      <c r="U105" s="117"/>
      <c r="V105" s="51">
        <v>291183356</v>
      </c>
      <c r="W105" s="152">
        <f t="shared" si="34"/>
        <v>3663.2366646537844</v>
      </c>
      <c r="X105" s="158">
        <f t="shared" si="35"/>
        <v>82.518631870404263</v>
      </c>
      <c r="Y105" s="51">
        <v>27258288</v>
      </c>
      <c r="Z105" s="51">
        <v>16682163</v>
      </c>
      <c r="AA105" s="51">
        <v>0</v>
      </c>
    </row>
    <row r="106" spans="1:27" x14ac:dyDescent="0.2">
      <c r="A106" s="114">
        <v>48</v>
      </c>
      <c r="B106" s="43">
        <v>6663</v>
      </c>
      <c r="D106" s="114" t="s">
        <v>143</v>
      </c>
      <c r="E106" s="43">
        <v>15633967</v>
      </c>
      <c r="F106" s="151">
        <f t="shared" si="24"/>
        <v>2346.3855620591326</v>
      </c>
      <c r="G106" s="160">
        <f t="shared" si="25"/>
        <v>49.533588352326689</v>
      </c>
      <c r="H106" s="110">
        <v>11406458</v>
      </c>
      <c r="I106" s="151">
        <f t="shared" si="26"/>
        <v>1711.9102506378508</v>
      </c>
      <c r="J106" s="160">
        <f t="shared" si="27"/>
        <v>36.139438898016323</v>
      </c>
      <c r="K106" s="43">
        <v>3184895</v>
      </c>
      <c r="L106" s="151">
        <f t="shared" si="28"/>
        <v>477.99714843163741</v>
      </c>
      <c r="M106" s="160">
        <f t="shared" si="29"/>
        <v>10.090802793391051</v>
      </c>
      <c r="N106" s="43">
        <v>1337035</v>
      </c>
      <c r="O106" s="151">
        <f t="shared" si="30"/>
        <v>200.66561608884888</v>
      </c>
      <c r="P106" s="160">
        <f t="shared" si="31"/>
        <v>4.2361699562659378</v>
      </c>
      <c r="Q106" s="43">
        <f t="shared" si="32"/>
        <v>31562355</v>
      </c>
      <c r="R106" s="43">
        <v>3718467</v>
      </c>
      <c r="S106" s="43">
        <v>0</v>
      </c>
      <c r="T106" s="43">
        <f t="shared" si="33"/>
        <v>35280822</v>
      </c>
      <c r="U106" s="114"/>
      <c r="V106" s="43">
        <v>36472334</v>
      </c>
      <c r="W106" s="151">
        <f t="shared" si="34"/>
        <v>5473.8607233978692</v>
      </c>
      <c r="X106" s="160">
        <f t="shared" si="35"/>
        <v>123.30502757364809</v>
      </c>
      <c r="Y106" s="43">
        <v>1268556</v>
      </c>
      <c r="Z106" s="43">
        <v>0</v>
      </c>
      <c r="AA106" s="43">
        <v>0</v>
      </c>
    </row>
    <row r="107" spans="1:27" x14ac:dyDescent="0.2">
      <c r="A107" s="117">
        <v>49</v>
      </c>
      <c r="B107" s="51">
        <v>27645</v>
      </c>
      <c r="C107" s="333"/>
      <c r="D107" s="117" t="s">
        <v>145</v>
      </c>
      <c r="E107" s="51">
        <v>64990186</v>
      </c>
      <c r="F107" s="152">
        <f t="shared" si="24"/>
        <v>2350.8839211430641</v>
      </c>
      <c r="G107" s="158">
        <f t="shared" si="25"/>
        <v>55.574766330325566</v>
      </c>
      <c r="H107" s="111">
        <v>43173193</v>
      </c>
      <c r="I107" s="152">
        <f t="shared" si="26"/>
        <v>1561.6998733948274</v>
      </c>
      <c r="J107" s="158">
        <f t="shared" si="27"/>
        <v>36.918498936270886</v>
      </c>
      <c r="K107" s="51">
        <v>8336525</v>
      </c>
      <c r="L107" s="152">
        <f t="shared" si="28"/>
        <v>301.55633930186292</v>
      </c>
      <c r="M107" s="158">
        <f t="shared" si="29"/>
        <v>7.1287752412636172</v>
      </c>
      <c r="N107" s="51">
        <v>441993</v>
      </c>
      <c r="O107" s="152">
        <f t="shared" si="30"/>
        <v>15.988171459576778</v>
      </c>
      <c r="P107" s="158">
        <f t="shared" si="31"/>
        <v>0.37795949213992996</v>
      </c>
      <c r="Q107" s="51">
        <f t="shared" si="32"/>
        <v>116941897</v>
      </c>
      <c r="R107" s="51">
        <v>407011</v>
      </c>
      <c r="S107" s="51">
        <v>8443909</v>
      </c>
      <c r="T107" s="51">
        <f t="shared" si="33"/>
        <v>125792817</v>
      </c>
      <c r="U107" s="117"/>
      <c r="V107" s="51">
        <v>108715761</v>
      </c>
      <c r="W107" s="152">
        <f t="shared" si="34"/>
        <v>3932.5650569723275</v>
      </c>
      <c r="X107" s="158">
        <f t="shared" si="35"/>
        <v>88.585564611175514</v>
      </c>
      <c r="Y107" s="51">
        <v>0</v>
      </c>
      <c r="Z107" s="51">
        <v>0</v>
      </c>
      <c r="AA107" s="51">
        <v>0</v>
      </c>
    </row>
    <row r="108" spans="1:27" x14ac:dyDescent="0.2">
      <c r="A108" s="114">
        <v>50</v>
      </c>
      <c r="B108" s="43">
        <v>18107</v>
      </c>
      <c r="D108" s="114" t="s">
        <v>147</v>
      </c>
      <c r="E108" s="43">
        <v>30992815</v>
      </c>
      <c r="F108" s="151">
        <f t="shared" si="24"/>
        <v>1711.6482575799414</v>
      </c>
      <c r="G108" s="160">
        <f t="shared" si="25"/>
        <v>52.932906674901069</v>
      </c>
      <c r="H108" s="110">
        <v>22843423</v>
      </c>
      <c r="I108" s="151">
        <f t="shared" si="26"/>
        <v>1261.5796653228033</v>
      </c>
      <c r="J108" s="160">
        <f t="shared" si="27"/>
        <v>39.014486996237309</v>
      </c>
      <c r="K108" s="43">
        <v>3897339</v>
      </c>
      <c r="L108" s="151">
        <f t="shared" si="28"/>
        <v>215.23935494560115</v>
      </c>
      <c r="M108" s="160">
        <f t="shared" si="29"/>
        <v>6.656300228535299</v>
      </c>
      <c r="N108" s="43">
        <v>817553</v>
      </c>
      <c r="O108" s="151">
        <f t="shared" si="30"/>
        <v>45.151212238360856</v>
      </c>
      <c r="P108" s="160">
        <f t="shared" si="31"/>
        <v>1.3963061003263302</v>
      </c>
      <c r="Q108" s="43">
        <f t="shared" si="32"/>
        <v>58551130</v>
      </c>
      <c r="R108" s="43">
        <v>0</v>
      </c>
      <c r="S108" s="43">
        <v>169214</v>
      </c>
      <c r="T108" s="43">
        <f t="shared" si="33"/>
        <v>58720344</v>
      </c>
      <c r="U108" s="114"/>
      <c r="V108" s="43">
        <v>55518649</v>
      </c>
      <c r="W108" s="151">
        <f t="shared" si="34"/>
        <v>3066.1428729220743</v>
      </c>
      <c r="X108" s="160">
        <f t="shared" si="35"/>
        <v>69.068405389700089</v>
      </c>
      <c r="Y108" s="43">
        <v>1955350</v>
      </c>
      <c r="Z108" s="43">
        <v>1587443</v>
      </c>
      <c r="AA108" s="43">
        <v>0</v>
      </c>
    </row>
    <row r="109" spans="1:27" x14ac:dyDescent="0.2">
      <c r="A109" s="117">
        <v>51</v>
      </c>
      <c r="B109" s="51">
        <v>10757</v>
      </c>
      <c r="C109" s="333"/>
      <c r="D109" s="117" t="s">
        <v>149</v>
      </c>
      <c r="E109" s="51">
        <v>26757203</v>
      </c>
      <c r="F109" s="152">
        <f t="shared" si="24"/>
        <v>2487.4224226085339</v>
      </c>
      <c r="G109" s="158">
        <f t="shared" si="25"/>
        <v>63.003574743483782</v>
      </c>
      <c r="H109" s="111">
        <v>9914591</v>
      </c>
      <c r="I109" s="152">
        <f t="shared" si="26"/>
        <v>921.68736636608719</v>
      </c>
      <c r="J109" s="158">
        <f t="shared" si="27"/>
        <v>23.345290429630168</v>
      </c>
      <c r="K109" s="51">
        <v>5757098</v>
      </c>
      <c r="L109" s="152">
        <f t="shared" si="28"/>
        <v>535.19550060425775</v>
      </c>
      <c r="M109" s="158">
        <f t="shared" si="29"/>
        <v>13.555892002185765</v>
      </c>
      <c r="N109" s="51">
        <v>40449</v>
      </c>
      <c r="O109" s="152">
        <f t="shared" si="30"/>
        <v>3.7602491400948219</v>
      </c>
      <c r="P109" s="158">
        <f t="shared" si="31"/>
        <v>9.5242824700293785E-2</v>
      </c>
      <c r="Q109" s="51">
        <f t="shared" si="32"/>
        <v>42469341</v>
      </c>
      <c r="R109" s="51">
        <v>57628</v>
      </c>
      <c r="S109" s="51">
        <v>9740788</v>
      </c>
      <c r="T109" s="51">
        <f t="shared" si="33"/>
        <v>52267757</v>
      </c>
      <c r="U109" s="117"/>
      <c r="V109" s="51">
        <v>36261007</v>
      </c>
      <c r="W109" s="152">
        <f t="shared" si="34"/>
        <v>3370.9219113135632</v>
      </c>
      <c r="X109" s="158">
        <f t="shared" si="35"/>
        <v>75.933904829993565</v>
      </c>
      <c r="Y109" s="51">
        <v>0</v>
      </c>
      <c r="Z109" s="51">
        <v>0</v>
      </c>
      <c r="AA109" s="51">
        <v>0</v>
      </c>
    </row>
    <row r="110" spans="1:27" x14ac:dyDescent="0.2">
      <c r="A110" s="114">
        <v>52</v>
      </c>
      <c r="B110" s="43">
        <v>0</v>
      </c>
      <c r="C110" s="331" t="s">
        <v>383</v>
      </c>
      <c r="D110" s="114" t="s">
        <v>151</v>
      </c>
      <c r="E110" s="43">
        <v>0</v>
      </c>
      <c r="F110" s="151">
        <f t="shared" si="24"/>
        <v>0</v>
      </c>
      <c r="G110" s="151">
        <f t="shared" si="25"/>
        <v>0</v>
      </c>
      <c r="H110" s="110">
        <v>0</v>
      </c>
      <c r="I110" s="151">
        <f t="shared" si="26"/>
        <v>0</v>
      </c>
      <c r="J110" s="151">
        <f t="shared" si="27"/>
        <v>0</v>
      </c>
      <c r="K110" s="43">
        <v>0</v>
      </c>
      <c r="L110" s="151">
        <f t="shared" si="28"/>
        <v>0</v>
      </c>
      <c r="M110" s="151">
        <f t="shared" si="29"/>
        <v>0</v>
      </c>
      <c r="N110" s="43">
        <v>0</v>
      </c>
      <c r="O110" s="151">
        <f t="shared" si="30"/>
        <v>0</v>
      </c>
      <c r="P110" s="151">
        <f t="shared" si="31"/>
        <v>0</v>
      </c>
      <c r="Q110" s="43">
        <f t="shared" si="32"/>
        <v>0</v>
      </c>
      <c r="R110" s="43">
        <v>0</v>
      </c>
      <c r="S110" s="43">
        <v>0</v>
      </c>
      <c r="T110" s="43">
        <f t="shared" si="33"/>
        <v>0</v>
      </c>
      <c r="U110" s="114"/>
      <c r="V110" s="43">
        <v>0</v>
      </c>
      <c r="W110" s="151">
        <f t="shared" si="34"/>
        <v>0</v>
      </c>
      <c r="X110" s="151">
        <f t="shared" si="35"/>
        <v>0</v>
      </c>
      <c r="Y110" s="43">
        <v>0</v>
      </c>
      <c r="Z110" s="43">
        <v>0</v>
      </c>
      <c r="AA110" s="43">
        <v>0</v>
      </c>
    </row>
    <row r="111" spans="1:27" x14ac:dyDescent="0.2">
      <c r="A111" s="117">
        <v>53</v>
      </c>
      <c r="B111" s="51">
        <v>431006</v>
      </c>
      <c r="C111" s="333"/>
      <c r="D111" s="117" t="s">
        <v>153</v>
      </c>
      <c r="E111" s="51">
        <v>2391718421</v>
      </c>
      <c r="F111" s="152">
        <f t="shared" si="24"/>
        <v>5549.1534247783093</v>
      </c>
      <c r="G111" s="152">
        <f t="shared" si="25"/>
        <v>77.642275050610053</v>
      </c>
      <c r="H111" s="111">
        <v>590092362</v>
      </c>
      <c r="I111" s="152">
        <f t="shared" si="26"/>
        <v>1369.1047502818985</v>
      </c>
      <c r="J111" s="152">
        <f t="shared" si="27"/>
        <v>19.15614859733865</v>
      </c>
      <c r="K111" s="51">
        <v>78631821</v>
      </c>
      <c r="L111" s="152">
        <f t="shared" si="28"/>
        <v>182.43788021512461</v>
      </c>
      <c r="M111" s="152">
        <f t="shared" si="29"/>
        <v>2.5526221733324754</v>
      </c>
      <c r="N111" s="51">
        <v>19990600</v>
      </c>
      <c r="O111" s="152">
        <f t="shared" si="30"/>
        <v>46.381256873454198</v>
      </c>
      <c r="P111" s="152">
        <f t="shared" si="31"/>
        <v>0.64895417871881889</v>
      </c>
      <c r="Q111" s="51">
        <f t="shared" si="32"/>
        <v>3080433204</v>
      </c>
      <c r="R111" s="51">
        <v>88904859</v>
      </c>
      <c r="S111" s="51">
        <v>3676673</v>
      </c>
      <c r="T111" s="51">
        <f t="shared" si="33"/>
        <v>3173014736</v>
      </c>
      <c r="U111" s="117"/>
      <c r="V111" s="51">
        <v>2544570810</v>
      </c>
      <c r="W111" s="152">
        <f t="shared" si="34"/>
        <v>5903.7944019340794</v>
      </c>
      <c r="X111" s="152">
        <f t="shared" si="35"/>
        <v>132.98977966464392</v>
      </c>
      <c r="Y111" s="51">
        <v>448930772</v>
      </c>
      <c r="Z111" s="51">
        <v>199402537</v>
      </c>
      <c r="AA111" s="51">
        <v>52645831</v>
      </c>
    </row>
    <row r="112" spans="1:27" x14ac:dyDescent="0.2">
      <c r="A112" s="114">
        <v>54</v>
      </c>
      <c r="B112" s="43">
        <v>39725</v>
      </c>
      <c r="D112" s="114" t="s">
        <v>155</v>
      </c>
      <c r="E112" s="43">
        <v>104862634</v>
      </c>
      <c r="F112" s="151">
        <f t="shared" si="24"/>
        <v>2639.7138829452488</v>
      </c>
      <c r="G112" s="151">
        <f t="shared" si="25"/>
        <v>63.204726678639901</v>
      </c>
      <c r="H112" s="110">
        <v>45082659</v>
      </c>
      <c r="I112" s="151">
        <f t="shared" si="26"/>
        <v>1134.8686972938956</v>
      </c>
      <c r="J112" s="151">
        <f t="shared" si="27"/>
        <v>27.173045644088294</v>
      </c>
      <c r="K112" s="43">
        <v>14182032</v>
      </c>
      <c r="L112" s="151">
        <f t="shared" si="28"/>
        <v>357.00521082441787</v>
      </c>
      <c r="M112" s="151">
        <f t="shared" si="29"/>
        <v>8.5480539837262235</v>
      </c>
      <c r="N112" s="43">
        <v>1782156</v>
      </c>
      <c r="O112" s="151">
        <f t="shared" si="30"/>
        <v>44.862328508495906</v>
      </c>
      <c r="P112" s="151">
        <f t="shared" si="31"/>
        <v>1.0741736935455786</v>
      </c>
      <c r="Q112" s="43">
        <f t="shared" si="32"/>
        <v>165909481</v>
      </c>
      <c r="R112" s="43">
        <v>0</v>
      </c>
      <c r="S112" s="43">
        <v>2163426</v>
      </c>
      <c r="T112" s="43">
        <f t="shared" si="33"/>
        <v>168072907</v>
      </c>
      <c r="U112" s="114"/>
      <c r="V112" s="43">
        <v>149333666</v>
      </c>
      <c r="W112" s="151">
        <f t="shared" si="34"/>
        <v>3759.1860541220894</v>
      </c>
      <c r="X112" s="151">
        <f t="shared" si="35"/>
        <v>84.680002557731513</v>
      </c>
      <c r="Y112" s="43">
        <v>3746225</v>
      </c>
      <c r="Z112" s="43">
        <v>0</v>
      </c>
      <c r="AA112" s="43">
        <v>0</v>
      </c>
    </row>
    <row r="113" spans="1:27" x14ac:dyDescent="0.2">
      <c r="A113" s="117">
        <v>55</v>
      </c>
      <c r="B113" s="51">
        <v>11958</v>
      </c>
      <c r="C113" s="333"/>
      <c r="D113" s="117" t="s">
        <v>157</v>
      </c>
      <c r="E113" s="51">
        <v>14376595</v>
      </c>
      <c r="F113" s="152">
        <f t="shared" si="24"/>
        <v>1202.2574845291854</v>
      </c>
      <c r="G113" s="158">
        <f t="shared" si="25"/>
        <v>33.532812187450553</v>
      </c>
      <c r="H113" s="111">
        <v>21629928</v>
      </c>
      <c r="I113" s="152">
        <f t="shared" si="26"/>
        <v>1808.824887104867</v>
      </c>
      <c r="J113" s="158">
        <f t="shared" si="27"/>
        <v>50.450910890379674</v>
      </c>
      <c r="K113" s="51">
        <v>5817386</v>
      </c>
      <c r="L113" s="152">
        <f t="shared" si="28"/>
        <v>486.48486368958021</v>
      </c>
      <c r="M113" s="158">
        <f t="shared" si="29"/>
        <v>13.568811819481889</v>
      </c>
      <c r="N113" s="51">
        <v>1049307</v>
      </c>
      <c r="O113" s="152">
        <f t="shared" si="30"/>
        <v>87.749372804816858</v>
      </c>
      <c r="P113" s="158">
        <f t="shared" si="31"/>
        <v>2.4474651026878878</v>
      </c>
      <c r="Q113" s="51">
        <f t="shared" si="32"/>
        <v>42873216</v>
      </c>
      <c r="R113" s="51">
        <v>0</v>
      </c>
      <c r="S113" s="51">
        <v>0</v>
      </c>
      <c r="T113" s="51">
        <f t="shared" si="33"/>
        <v>42873216</v>
      </c>
      <c r="U113" s="117"/>
      <c r="V113" s="51">
        <v>42152922</v>
      </c>
      <c r="W113" s="152">
        <f t="shared" si="34"/>
        <v>3525.081284495735</v>
      </c>
      <c r="X113" s="158">
        <f t="shared" si="35"/>
        <v>79.406522552931264</v>
      </c>
      <c r="Y113" s="51">
        <v>0</v>
      </c>
      <c r="Z113" s="51">
        <v>1556839</v>
      </c>
      <c r="AA113" s="51">
        <v>0</v>
      </c>
    </row>
    <row r="114" spans="1:27" x14ac:dyDescent="0.2">
      <c r="A114" s="114">
        <v>56</v>
      </c>
      <c r="B114" s="43">
        <v>14017</v>
      </c>
      <c r="D114" s="114" t="s">
        <v>159</v>
      </c>
      <c r="E114" s="43">
        <v>29692293</v>
      </c>
      <c r="F114" s="151">
        <f t="shared" si="24"/>
        <v>2118.3058429050438</v>
      </c>
      <c r="G114" s="160">
        <f t="shared" si="25"/>
        <v>53.376939890252615</v>
      </c>
      <c r="H114" s="110">
        <v>18957708</v>
      </c>
      <c r="I114" s="151">
        <f t="shared" si="26"/>
        <v>1352.4797032175215</v>
      </c>
      <c r="J114" s="160">
        <f t="shared" si="27"/>
        <v>34.079700088267387</v>
      </c>
      <c r="K114" s="43">
        <v>6873277</v>
      </c>
      <c r="L114" s="151">
        <f t="shared" si="28"/>
        <v>490.35292858671613</v>
      </c>
      <c r="M114" s="160">
        <f t="shared" si="29"/>
        <v>12.355882830539757</v>
      </c>
      <c r="N114" s="43">
        <v>104289</v>
      </c>
      <c r="O114" s="151">
        <f t="shared" si="30"/>
        <v>7.4401797816936579</v>
      </c>
      <c r="P114" s="160">
        <f t="shared" si="31"/>
        <v>0.18747719094024012</v>
      </c>
      <c r="Q114" s="43">
        <f t="shared" si="32"/>
        <v>55627567</v>
      </c>
      <c r="R114" s="43">
        <v>0</v>
      </c>
      <c r="S114" s="43">
        <v>0</v>
      </c>
      <c r="T114" s="43">
        <f t="shared" si="33"/>
        <v>55627567</v>
      </c>
      <c r="U114" s="114"/>
      <c r="V114" s="43">
        <v>49865933</v>
      </c>
      <c r="W114" s="151">
        <f t="shared" si="34"/>
        <v>3557.5324962545478</v>
      </c>
      <c r="X114" s="160">
        <f t="shared" si="35"/>
        <v>80.137523534307135</v>
      </c>
      <c r="Y114" s="43">
        <v>0</v>
      </c>
      <c r="Z114" s="43">
        <v>0</v>
      </c>
      <c r="AA114" s="43">
        <v>0</v>
      </c>
    </row>
    <row r="115" spans="1:27" x14ac:dyDescent="0.2">
      <c r="A115" s="117">
        <v>57</v>
      </c>
      <c r="B115" s="51">
        <v>8446</v>
      </c>
      <c r="C115" s="333"/>
      <c r="D115" s="117" t="s">
        <v>161</v>
      </c>
      <c r="E115" s="51">
        <v>21360946</v>
      </c>
      <c r="F115" s="152">
        <f t="shared" si="24"/>
        <v>2529.1198200331519</v>
      </c>
      <c r="G115" s="158">
        <f t="shared" si="25"/>
        <v>52.702643855623755</v>
      </c>
      <c r="H115" s="111">
        <v>14460544</v>
      </c>
      <c r="I115" s="152">
        <f t="shared" si="26"/>
        <v>1712.1174520483069</v>
      </c>
      <c r="J115" s="158">
        <f t="shared" si="27"/>
        <v>35.677675529472189</v>
      </c>
      <c r="K115" s="51">
        <v>3621000</v>
      </c>
      <c r="L115" s="152">
        <f t="shared" si="28"/>
        <v>428.72365616860054</v>
      </c>
      <c r="M115" s="158">
        <f t="shared" si="29"/>
        <v>8.9338867951453835</v>
      </c>
      <c r="N115" s="51">
        <v>1088581</v>
      </c>
      <c r="O115" s="152">
        <f t="shared" si="30"/>
        <v>128.88716552214066</v>
      </c>
      <c r="P115" s="158">
        <f t="shared" si="31"/>
        <v>2.6857938197586737</v>
      </c>
      <c r="Q115" s="51">
        <f t="shared" si="32"/>
        <v>40531071</v>
      </c>
      <c r="R115" s="51">
        <v>0</v>
      </c>
      <c r="S115" s="51">
        <v>0</v>
      </c>
      <c r="T115" s="51">
        <f t="shared" si="33"/>
        <v>40531071</v>
      </c>
      <c r="U115" s="117"/>
      <c r="V115" s="51">
        <v>38106633</v>
      </c>
      <c r="W115" s="152">
        <f t="shared" si="34"/>
        <v>4511.7964717025807</v>
      </c>
      <c r="X115" s="158">
        <f t="shared" si="35"/>
        <v>101.63342044344851</v>
      </c>
      <c r="Y115" s="51">
        <v>0</v>
      </c>
      <c r="Z115" s="51">
        <v>0</v>
      </c>
      <c r="AA115" s="51">
        <v>0</v>
      </c>
    </row>
    <row r="116" spans="1:27" x14ac:dyDescent="0.2">
      <c r="A116" s="114">
        <v>58</v>
      </c>
      <c r="B116" s="43">
        <v>30179</v>
      </c>
      <c r="D116" s="114" t="s">
        <v>163</v>
      </c>
      <c r="E116" s="43">
        <v>132728071</v>
      </c>
      <c r="F116" s="151">
        <f t="shared" si="24"/>
        <v>4398.0274694323871</v>
      </c>
      <c r="G116" s="160">
        <f t="shared" si="25"/>
        <v>67.118158008250404</v>
      </c>
      <c r="H116" s="110">
        <v>47718982</v>
      </c>
      <c r="I116" s="151">
        <f t="shared" si="26"/>
        <v>1581.1982504390471</v>
      </c>
      <c r="J116" s="160">
        <f t="shared" si="27"/>
        <v>24.130616453160517</v>
      </c>
      <c r="K116" s="43">
        <v>17115501</v>
      </c>
      <c r="L116" s="151">
        <f t="shared" si="28"/>
        <v>567.13280758143082</v>
      </c>
      <c r="M116" s="160">
        <f t="shared" si="29"/>
        <v>8.6549958260778759</v>
      </c>
      <c r="N116" s="43">
        <v>190297</v>
      </c>
      <c r="O116" s="151">
        <f t="shared" si="30"/>
        <v>6.3056098611617353</v>
      </c>
      <c r="P116" s="160">
        <f t="shared" si="31"/>
        <v>9.6229712511199134E-2</v>
      </c>
      <c r="Q116" s="43">
        <f t="shared" si="32"/>
        <v>197752851</v>
      </c>
      <c r="R116" s="43">
        <v>1788394</v>
      </c>
      <c r="S116" s="43">
        <v>0</v>
      </c>
      <c r="T116" s="43">
        <f t="shared" si="33"/>
        <v>199541245</v>
      </c>
      <c r="U116" s="114"/>
      <c r="V116" s="43">
        <v>170958473</v>
      </c>
      <c r="W116" s="151">
        <f t="shared" si="34"/>
        <v>5664.8156996587031</v>
      </c>
      <c r="X116" s="160">
        <f t="shared" si="35"/>
        <v>127.60650870423697</v>
      </c>
      <c r="Y116" s="43">
        <v>18437866</v>
      </c>
      <c r="Z116" s="43">
        <v>10026068</v>
      </c>
      <c r="AA116" s="43">
        <v>0</v>
      </c>
    </row>
    <row r="117" spans="1:27" x14ac:dyDescent="0.2">
      <c r="A117" s="117">
        <v>59</v>
      </c>
      <c r="B117" s="51">
        <v>10779</v>
      </c>
      <c r="C117" s="333"/>
      <c r="D117" s="117" t="s">
        <v>165</v>
      </c>
      <c r="E117" s="51">
        <v>29177366</v>
      </c>
      <c r="F117" s="152">
        <f t="shared" si="24"/>
        <v>2706.8713238704891</v>
      </c>
      <c r="G117" s="158">
        <f t="shared" si="25"/>
        <v>60.910347447870294</v>
      </c>
      <c r="H117" s="111">
        <v>12297149</v>
      </c>
      <c r="I117" s="152">
        <f t="shared" si="26"/>
        <v>1140.8432136561833</v>
      </c>
      <c r="J117" s="158">
        <f t="shared" si="27"/>
        <v>25.67139262016423</v>
      </c>
      <c r="K117" s="51">
        <v>4819059</v>
      </c>
      <c r="L117" s="152">
        <f t="shared" si="28"/>
        <v>447.07848594489286</v>
      </c>
      <c r="M117" s="158">
        <f t="shared" si="29"/>
        <v>10.060214416263154</v>
      </c>
      <c r="N117" s="51">
        <v>1608576</v>
      </c>
      <c r="O117" s="152">
        <f t="shared" si="30"/>
        <v>149.23239632618981</v>
      </c>
      <c r="P117" s="158">
        <f t="shared" si="31"/>
        <v>3.3580455157023223</v>
      </c>
      <c r="Q117" s="51">
        <f t="shared" si="32"/>
        <v>47902150</v>
      </c>
      <c r="R117" s="51">
        <v>0</v>
      </c>
      <c r="S117" s="51">
        <v>0</v>
      </c>
      <c r="T117" s="51">
        <f t="shared" si="33"/>
        <v>47902150</v>
      </c>
      <c r="U117" s="117"/>
      <c r="V117" s="51">
        <v>43889023</v>
      </c>
      <c r="W117" s="152">
        <f t="shared" si="34"/>
        <v>4071.7156508024864</v>
      </c>
      <c r="X117" s="158">
        <f t="shared" si="35"/>
        <v>91.720092264715547</v>
      </c>
      <c r="Y117" s="51">
        <v>0</v>
      </c>
      <c r="Z117" s="51">
        <v>0</v>
      </c>
      <c r="AA117" s="51">
        <v>0</v>
      </c>
    </row>
    <row r="118" spans="1:27" x14ac:dyDescent="0.2">
      <c r="A118" s="114">
        <v>60</v>
      </c>
      <c r="B118" s="43">
        <v>102061</v>
      </c>
      <c r="D118" s="114" t="s">
        <v>167</v>
      </c>
      <c r="E118" s="43">
        <v>160719629</v>
      </c>
      <c r="F118" s="151">
        <f t="shared" si="24"/>
        <v>1574.7408804538463</v>
      </c>
      <c r="G118" s="160">
        <f t="shared" si="25"/>
        <v>55.793018213879741</v>
      </c>
      <c r="H118" s="110">
        <v>96877188</v>
      </c>
      <c r="I118" s="151">
        <f t="shared" si="26"/>
        <v>949.20868892133137</v>
      </c>
      <c r="J118" s="160">
        <f t="shared" si="27"/>
        <v>33.630432998283311</v>
      </c>
      <c r="K118" s="43">
        <v>18280785</v>
      </c>
      <c r="L118" s="151">
        <f t="shared" si="28"/>
        <v>179.11626380301976</v>
      </c>
      <c r="M118" s="160">
        <f t="shared" si="29"/>
        <v>6.3460834050893657</v>
      </c>
      <c r="N118" s="110">
        <v>12186450</v>
      </c>
      <c r="O118" s="151">
        <f t="shared" si="30"/>
        <v>119.40359196950843</v>
      </c>
      <c r="P118" s="160">
        <f t="shared" si="31"/>
        <v>4.2304653827475844</v>
      </c>
      <c r="Q118" s="43">
        <f t="shared" si="32"/>
        <v>288064052</v>
      </c>
      <c r="R118" s="43">
        <v>1781181</v>
      </c>
      <c r="S118" s="43">
        <v>5000000</v>
      </c>
      <c r="T118" s="43">
        <f t="shared" si="33"/>
        <v>294845233</v>
      </c>
      <c r="U118" s="114"/>
      <c r="V118" s="43">
        <v>239119842</v>
      </c>
      <c r="W118" s="151">
        <f t="shared" si="34"/>
        <v>2342.9110237994923</v>
      </c>
      <c r="X118" s="160">
        <f t="shared" si="35"/>
        <v>52.776773650329915</v>
      </c>
      <c r="Y118" s="43">
        <v>0</v>
      </c>
      <c r="Z118" s="43">
        <v>0</v>
      </c>
      <c r="AA118" s="43">
        <v>0</v>
      </c>
    </row>
    <row r="119" spans="1:27" x14ac:dyDescent="0.2">
      <c r="A119" s="117">
        <v>61</v>
      </c>
      <c r="B119" s="51">
        <v>14813</v>
      </c>
      <c r="C119" s="333"/>
      <c r="D119" s="117" t="s">
        <v>169</v>
      </c>
      <c r="E119" s="51">
        <v>39141376</v>
      </c>
      <c r="F119" s="152">
        <f t="shared" si="24"/>
        <v>2642.3665699048133</v>
      </c>
      <c r="G119" s="158">
        <f t="shared" si="25"/>
        <v>59.768177255004282</v>
      </c>
      <c r="H119" s="111">
        <v>19539894</v>
      </c>
      <c r="I119" s="152">
        <f t="shared" si="26"/>
        <v>1319.1044352933234</v>
      </c>
      <c r="J119" s="158">
        <f t="shared" si="27"/>
        <v>29.837066743284517</v>
      </c>
      <c r="K119" s="51">
        <v>6700735</v>
      </c>
      <c r="L119" s="152">
        <f t="shared" si="28"/>
        <v>452.35502599068388</v>
      </c>
      <c r="M119" s="158">
        <f t="shared" si="29"/>
        <v>10.23190184266417</v>
      </c>
      <c r="N119" s="51">
        <v>106651</v>
      </c>
      <c r="O119" s="152">
        <f t="shared" si="30"/>
        <v>7.1998244784986163</v>
      </c>
      <c r="P119" s="158">
        <f t="shared" si="31"/>
        <v>0.16285415904702641</v>
      </c>
      <c r="Q119" s="51">
        <f t="shared" si="32"/>
        <v>65488656</v>
      </c>
      <c r="R119" s="51">
        <v>0</v>
      </c>
      <c r="S119" s="51">
        <v>0</v>
      </c>
      <c r="T119" s="51">
        <f t="shared" si="33"/>
        <v>65488656</v>
      </c>
      <c r="U119" s="117"/>
      <c r="V119" s="51">
        <v>58172773</v>
      </c>
      <c r="W119" s="152">
        <f t="shared" si="34"/>
        <v>3927.143252548437</v>
      </c>
      <c r="X119" s="158">
        <f t="shared" si="35"/>
        <v>88.463432211801688</v>
      </c>
      <c r="Y119" s="51">
        <v>0</v>
      </c>
      <c r="Z119" s="51">
        <v>0</v>
      </c>
      <c r="AA119" s="51">
        <v>0</v>
      </c>
    </row>
    <row r="120" spans="1:27" x14ac:dyDescent="0.2">
      <c r="A120" s="114">
        <v>62</v>
      </c>
      <c r="B120" s="43">
        <v>24808</v>
      </c>
      <c r="D120" s="114" t="s">
        <v>259</v>
      </c>
      <c r="E120" s="43">
        <v>60215273</v>
      </c>
      <c r="F120" s="151">
        <f t="shared" si="24"/>
        <v>2427.2522170267657</v>
      </c>
      <c r="G120" s="160">
        <f t="shared" si="25"/>
        <v>55.35825079201058</v>
      </c>
      <c r="H120" s="110">
        <v>43863673</v>
      </c>
      <c r="I120" s="151">
        <f t="shared" si="26"/>
        <v>1768.1261286681715</v>
      </c>
      <c r="J120" s="160">
        <f t="shared" si="27"/>
        <v>40.32558667620328</v>
      </c>
      <c r="K120" s="43">
        <v>4619952</v>
      </c>
      <c r="L120" s="151">
        <f t="shared" si="28"/>
        <v>186.22831344727507</v>
      </c>
      <c r="M120" s="160">
        <f t="shared" si="29"/>
        <v>4.2473021996105675</v>
      </c>
      <c r="N120" s="43">
        <v>74902</v>
      </c>
      <c r="O120" s="151">
        <f t="shared" si="30"/>
        <v>3.0192679780715896</v>
      </c>
      <c r="P120" s="160">
        <f t="shared" si="31"/>
        <v>6.8860332175579048E-2</v>
      </c>
      <c r="Q120" s="43">
        <f t="shared" si="32"/>
        <v>108773800</v>
      </c>
      <c r="R120" s="43">
        <v>0</v>
      </c>
      <c r="S120" s="43">
        <v>0</v>
      </c>
      <c r="T120" s="43">
        <f t="shared" si="33"/>
        <v>108773800</v>
      </c>
      <c r="U120" s="114"/>
      <c r="V120" s="43">
        <v>81961909</v>
      </c>
      <c r="W120" s="151">
        <f t="shared" si="34"/>
        <v>3303.8499274427604</v>
      </c>
      <c r="X120" s="160">
        <f t="shared" si="35"/>
        <v>74.423031017428798</v>
      </c>
      <c r="Y120" s="43">
        <v>0</v>
      </c>
      <c r="Z120" s="43">
        <v>0</v>
      </c>
      <c r="AA120" s="43">
        <v>0</v>
      </c>
    </row>
    <row r="121" spans="1:27" x14ac:dyDescent="0.2">
      <c r="A121" s="117">
        <v>63</v>
      </c>
      <c r="B121" s="51">
        <v>12039</v>
      </c>
      <c r="C121" s="333"/>
      <c r="D121" s="117" t="s">
        <v>173</v>
      </c>
      <c r="E121" s="51">
        <v>37253749</v>
      </c>
      <c r="F121" s="152">
        <f t="shared" si="24"/>
        <v>3094.4222111471054</v>
      </c>
      <c r="G121" s="158">
        <f t="shared" si="25"/>
        <v>56.288763756911528</v>
      </c>
      <c r="H121" s="111">
        <v>21478139</v>
      </c>
      <c r="I121" s="152">
        <f t="shared" si="26"/>
        <v>1784.046764681452</v>
      </c>
      <c r="J121" s="158">
        <f t="shared" si="27"/>
        <v>32.452516177878046</v>
      </c>
      <c r="K121" s="51">
        <v>5446927</v>
      </c>
      <c r="L121" s="152">
        <f t="shared" si="28"/>
        <v>452.44015283661435</v>
      </c>
      <c r="M121" s="158">
        <f t="shared" si="29"/>
        <v>8.230065304411184</v>
      </c>
      <c r="N121" s="51">
        <v>2004463</v>
      </c>
      <c r="O121" s="152">
        <f t="shared" si="30"/>
        <v>166.49746656699062</v>
      </c>
      <c r="P121" s="158">
        <f t="shared" si="31"/>
        <v>3.0286547607992458</v>
      </c>
      <c r="Q121" s="51">
        <f t="shared" si="32"/>
        <v>66183278</v>
      </c>
      <c r="R121" s="51">
        <v>68484</v>
      </c>
      <c r="S121" s="51">
        <v>2544554</v>
      </c>
      <c r="T121" s="51">
        <f t="shared" si="33"/>
        <v>68796316</v>
      </c>
      <c r="U121" s="117"/>
      <c r="V121" s="51">
        <v>53668139</v>
      </c>
      <c r="W121" s="152">
        <f t="shared" si="34"/>
        <v>4457.8568818008143</v>
      </c>
      <c r="X121" s="158">
        <f t="shared" si="35"/>
        <v>100.41836895488598</v>
      </c>
      <c r="Y121" s="51">
        <v>2829291</v>
      </c>
      <c r="Z121" s="51">
        <v>0</v>
      </c>
      <c r="AA121" s="51">
        <v>0</v>
      </c>
    </row>
    <row r="122" spans="1:27" x14ac:dyDescent="0.2">
      <c r="A122" s="114">
        <v>64</v>
      </c>
      <c r="B122" s="43">
        <v>11778</v>
      </c>
      <c r="D122" s="114" t="s">
        <v>175</v>
      </c>
      <c r="E122" s="43">
        <v>30089281</v>
      </c>
      <c r="F122" s="151">
        <f t="shared" si="24"/>
        <v>2554.7020716590255</v>
      </c>
      <c r="G122" s="160">
        <f t="shared" si="25"/>
        <v>61.465940303971756</v>
      </c>
      <c r="H122" s="110">
        <v>11494161</v>
      </c>
      <c r="I122" s="151">
        <f t="shared" si="26"/>
        <v>975.90091696383092</v>
      </c>
      <c r="J122" s="160">
        <f t="shared" si="27"/>
        <v>23.480102893460312</v>
      </c>
      <c r="K122" s="43">
        <v>6696567</v>
      </c>
      <c r="L122" s="151">
        <f t="shared" si="28"/>
        <v>568.56571574121244</v>
      </c>
      <c r="M122" s="160">
        <f t="shared" si="29"/>
        <v>13.679648492217119</v>
      </c>
      <c r="N122" s="43">
        <v>672762</v>
      </c>
      <c r="O122" s="151">
        <f t="shared" si="30"/>
        <v>57.120224146714214</v>
      </c>
      <c r="P122" s="160">
        <f t="shared" si="31"/>
        <v>1.3743083103508074</v>
      </c>
      <c r="Q122" s="43">
        <f t="shared" si="32"/>
        <v>48952771</v>
      </c>
      <c r="R122" s="43">
        <v>0</v>
      </c>
      <c r="S122" s="43">
        <v>96874</v>
      </c>
      <c r="T122" s="43">
        <f t="shared" si="33"/>
        <v>49049645</v>
      </c>
      <c r="U122" s="114"/>
      <c r="V122" s="43">
        <v>43869754</v>
      </c>
      <c r="W122" s="151">
        <f t="shared" si="34"/>
        <v>3724.7201562234673</v>
      </c>
      <c r="X122" s="160">
        <f t="shared" si="35"/>
        <v>83.903618446865408</v>
      </c>
      <c r="Y122" s="43">
        <v>665124</v>
      </c>
      <c r="Z122" s="43">
        <v>0</v>
      </c>
      <c r="AA122" s="43">
        <v>661367</v>
      </c>
    </row>
    <row r="123" spans="1:27" x14ac:dyDescent="0.2">
      <c r="A123" s="117">
        <v>65</v>
      </c>
      <c r="B123" s="51">
        <v>15608</v>
      </c>
      <c r="C123" s="333"/>
      <c r="D123" s="117" t="s">
        <v>177</v>
      </c>
      <c r="E123" s="51">
        <v>16771764</v>
      </c>
      <c r="F123" s="152">
        <f t="shared" ref="F123:F153" si="36">IFERROR(E123/$B123,0)</f>
        <v>1074.5620194771911</v>
      </c>
      <c r="G123" s="158">
        <f t="shared" ref="G123:G154" si="37">IF($Q123&lt;&gt;0,(E123/$Q123)*100,0)</f>
        <v>33.120203444482485</v>
      </c>
      <c r="H123" s="111">
        <v>24413489</v>
      </c>
      <c r="I123" s="152">
        <f t="shared" ref="I123:I153" si="38">IFERROR(H123/$B123,0)</f>
        <v>1564.1651076371093</v>
      </c>
      <c r="J123" s="158">
        <f t="shared" ref="J123:J154" si="39">IF($Q123&lt;&gt;0,(H123/$Q123)*100,0)</f>
        <v>48.210773921552629</v>
      </c>
      <c r="K123" s="51">
        <v>9145624</v>
      </c>
      <c r="L123" s="152">
        <f t="shared" ref="L123:L153" si="40">IFERROR(K123/$B123,0)</f>
        <v>585.95745771399288</v>
      </c>
      <c r="M123" s="158">
        <f t="shared" ref="M123:M154" si="41">IF($Q123&lt;&gt;0,(K123/$Q123)*100,0)</f>
        <v>18.060409597150407</v>
      </c>
      <c r="N123" s="51">
        <v>308196</v>
      </c>
      <c r="O123" s="152">
        <f t="shared" ref="O123:O153" si="42">IFERROR(N123/$B123,0)</f>
        <v>19.746027678113787</v>
      </c>
      <c r="P123" s="158">
        <f t="shared" ref="P123:P154" si="43">IF($Q123&lt;&gt;0,(N123/$Q123)*100,0)</f>
        <v>0.6086130368144772</v>
      </c>
      <c r="Q123" s="51">
        <f t="shared" ref="Q123:Q153" si="44">(E123+H123+K123+N123)</f>
        <v>50639073</v>
      </c>
      <c r="R123" s="51">
        <v>144000</v>
      </c>
      <c r="S123" s="51">
        <v>0</v>
      </c>
      <c r="T123" s="51">
        <f t="shared" ref="T123:T153" si="45">(Q123+R123+S123)</f>
        <v>50783073</v>
      </c>
      <c r="U123" s="117"/>
      <c r="V123" s="51">
        <v>48375708</v>
      </c>
      <c r="W123" s="152">
        <f t="shared" ref="W123:W153" si="46">IFERROR(V123/$B123,0)</f>
        <v>3099.4174782162995</v>
      </c>
      <c r="X123" s="158">
        <f t="shared" ref="X123:X154" si="47">IF($W$154&lt;&gt;0,(W123/$W$154)*100,0)</f>
        <v>69.817954260347975</v>
      </c>
      <c r="Y123" s="51">
        <v>22640</v>
      </c>
      <c r="Z123" s="51">
        <v>0</v>
      </c>
      <c r="AA123" s="51">
        <v>0</v>
      </c>
    </row>
    <row r="124" spans="1:27" x14ac:dyDescent="0.2">
      <c r="A124" s="114">
        <v>66</v>
      </c>
      <c r="B124" s="43">
        <v>37109</v>
      </c>
      <c r="D124" s="114" t="s">
        <v>179</v>
      </c>
      <c r="E124" s="43">
        <v>75685599</v>
      </c>
      <c r="F124" s="151">
        <f t="shared" si="36"/>
        <v>2039.5483305936566</v>
      </c>
      <c r="G124" s="160">
        <f t="shared" si="37"/>
        <v>52.398326174558527</v>
      </c>
      <c r="H124" s="110">
        <v>51900712</v>
      </c>
      <c r="I124" s="151">
        <f t="shared" si="38"/>
        <v>1398.6017408175915</v>
      </c>
      <c r="J124" s="160">
        <f t="shared" si="39"/>
        <v>35.93167619731495</v>
      </c>
      <c r="K124" s="43">
        <v>11920241</v>
      </c>
      <c r="L124" s="151">
        <f t="shared" si="40"/>
        <v>321.22237193133742</v>
      </c>
      <c r="M124" s="160">
        <f t="shared" si="41"/>
        <v>8.252569633456238</v>
      </c>
      <c r="N124" s="43">
        <v>4936228</v>
      </c>
      <c r="O124" s="151">
        <f t="shared" si="42"/>
        <v>133.0196987253766</v>
      </c>
      <c r="P124" s="160">
        <f t="shared" si="43"/>
        <v>3.4174279946702772</v>
      </c>
      <c r="Q124" s="43">
        <f t="shared" si="44"/>
        <v>144442780</v>
      </c>
      <c r="R124" s="43">
        <v>957853</v>
      </c>
      <c r="S124" s="43">
        <v>1246131</v>
      </c>
      <c r="T124" s="43">
        <f t="shared" si="45"/>
        <v>146646764</v>
      </c>
      <c r="U124" s="114"/>
      <c r="V124" s="43">
        <v>131089703</v>
      </c>
      <c r="W124" s="151">
        <f t="shared" si="46"/>
        <v>3532.5582203778058</v>
      </c>
      <c r="X124" s="160">
        <f t="shared" si="47"/>
        <v>79.574949159250323</v>
      </c>
      <c r="Y124" s="43">
        <v>6592391</v>
      </c>
      <c r="Z124" s="43">
        <v>9819887</v>
      </c>
      <c r="AA124" s="43">
        <v>0</v>
      </c>
    </row>
    <row r="125" spans="1:27" x14ac:dyDescent="0.2">
      <c r="A125" s="117">
        <v>67</v>
      </c>
      <c r="B125" s="51">
        <v>23374</v>
      </c>
      <c r="C125" s="333"/>
      <c r="D125" s="117" t="s">
        <v>260</v>
      </c>
      <c r="E125" s="51">
        <v>43299123</v>
      </c>
      <c r="F125" s="152">
        <f t="shared" si="36"/>
        <v>1852.4481475143323</v>
      </c>
      <c r="G125" s="158">
        <f t="shared" si="37"/>
        <v>47.975029920460557</v>
      </c>
      <c r="H125" s="111">
        <v>36987450</v>
      </c>
      <c r="I125" s="152">
        <f t="shared" si="38"/>
        <v>1582.4184991871309</v>
      </c>
      <c r="J125" s="158">
        <f t="shared" si="39"/>
        <v>40.981754305544221</v>
      </c>
      <c r="K125" s="51">
        <v>9511251</v>
      </c>
      <c r="L125" s="152">
        <f t="shared" si="40"/>
        <v>406.91584666723708</v>
      </c>
      <c r="M125" s="158">
        <f t="shared" si="41"/>
        <v>10.538378601940975</v>
      </c>
      <c r="N125" s="51">
        <v>455633</v>
      </c>
      <c r="O125" s="152">
        <f t="shared" si="42"/>
        <v>19.493154787370582</v>
      </c>
      <c r="P125" s="158">
        <f t="shared" si="43"/>
        <v>0.5048371720542516</v>
      </c>
      <c r="Q125" s="51">
        <f t="shared" si="44"/>
        <v>90253457</v>
      </c>
      <c r="R125" s="51">
        <v>272009</v>
      </c>
      <c r="S125" s="51">
        <v>0</v>
      </c>
      <c r="T125" s="51">
        <f t="shared" si="45"/>
        <v>90525466</v>
      </c>
      <c r="U125" s="117"/>
      <c r="V125" s="51">
        <v>78526289</v>
      </c>
      <c r="W125" s="152">
        <f t="shared" si="46"/>
        <v>3359.5571575254558</v>
      </c>
      <c r="X125" s="158">
        <f t="shared" si="47"/>
        <v>75.677900640259537</v>
      </c>
      <c r="Y125" s="51">
        <v>1878374</v>
      </c>
      <c r="Z125" s="51">
        <v>7020954</v>
      </c>
      <c r="AA125" s="51">
        <v>0</v>
      </c>
    </row>
    <row r="126" spans="1:27" x14ac:dyDescent="0.2">
      <c r="A126" s="114">
        <v>68</v>
      </c>
      <c r="B126" s="43">
        <v>17080</v>
      </c>
      <c r="D126" s="114" t="s">
        <v>183</v>
      </c>
      <c r="E126" s="43">
        <v>27544439</v>
      </c>
      <c r="F126" s="151">
        <f t="shared" si="36"/>
        <v>1612.6720725995317</v>
      </c>
      <c r="G126" s="160">
        <f t="shared" si="37"/>
        <v>39.901011317487104</v>
      </c>
      <c r="H126" s="110">
        <v>33253780</v>
      </c>
      <c r="I126" s="151">
        <f t="shared" si="38"/>
        <v>1946.9426229508197</v>
      </c>
      <c r="J126" s="160">
        <f t="shared" si="39"/>
        <v>48.171591083384428</v>
      </c>
      <c r="K126" s="43">
        <v>7134979</v>
      </c>
      <c r="L126" s="151">
        <f t="shared" si="40"/>
        <v>417.73881733021079</v>
      </c>
      <c r="M126" s="160">
        <f t="shared" si="41"/>
        <v>10.33576606258101</v>
      </c>
      <c r="N126" s="43">
        <v>1098734</v>
      </c>
      <c r="O126" s="151">
        <f t="shared" si="42"/>
        <v>64.328688524590163</v>
      </c>
      <c r="P126" s="160">
        <f t="shared" si="43"/>
        <v>1.5916315365474634</v>
      </c>
      <c r="Q126" s="43">
        <f t="shared" si="44"/>
        <v>69031932</v>
      </c>
      <c r="R126" s="43">
        <v>312262</v>
      </c>
      <c r="S126" s="43">
        <v>0</v>
      </c>
      <c r="T126" s="43">
        <f t="shared" si="45"/>
        <v>69344194</v>
      </c>
      <c r="U126" s="114"/>
      <c r="V126" s="43">
        <v>63216904</v>
      </c>
      <c r="W126" s="151">
        <f t="shared" si="46"/>
        <v>3701.223887587822</v>
      </c>
      <c r="X126" s="160">
        <f t="shared" si="47"/>
        <v>83.374337889979472</v>
      </c>
      <c r="Y126" s="43">
        <v>129123</v>
      </c>
      <c r="Z126" s="43">
        <v>2828922</v>
      </c>
      <c r="AA126" s="43">
        <v>0</v>
      </c>
    </row>
    <row r="127" spans="1:27" x14ac:dyDescent="0.2">
      <c r="A127" s="117">
        <v>69</v>
      </c>
      <c r="B127" s="51">
        <v>59366</v>
      </c>
      <c r="C127" s="333"/>
      <c r="D127" s="117" t="s">
        <v>185</v>
      </c>
      <c r="E127" s="51">
        <v>79842858</v>
      </c>
      <c r="F127" s="152">
        <f t="shared" si="36"/>
        <v>1344.9256813664388</v>
      </c>
      <c r="G127" s="158">
        <f t="shared" si="37"/>
        <v>37.794634403940854</v>
      </c>
      <c r="H127" s="111">
        <v>101991527</v>
      </c>
      <c r="I127" s="152">
        <f t="shared" si="38"/>
        <v>1718.0124482026749</v>
      </c>
      <c r="J127" s="158">
        <f t="shared" si="39"/>
        <v>48.278989152225265</v>
      </c>
      <c r="K127" s="51">
        <v>29369486</v>
      </c>
      <c r="L127" s="152">
        <f t="shared" si="40"/>
        <v>494.71896371660546</v>
      </c>
      <c r="M127" s="158">
        <f t="shared" si="41"/>
        <v>13.90242050205241</v>
      </c>
      <c r="N127" s="51">
        <v>50608</v>
      </c>
      <c r="O127" s="152">
        <f t="shared" si="42"/>
        <v>0.85247448034228346</v>
      </c>
      <c r="P127" s="158">
        <f t="shared" si="43"/>
        <v>2.3955941781475792E-2</v>
      </c>
      <c r="Q127" s="51">
        <f t="shared" si="44"/>
        <v>211254479</v>
      </c>
      <c r="R127" s="51">
        <v>916837</v>
      </c>
      <c r="S127" s="51">
        <v>0</v>
      </c>
      <c r="T127" s="51">
        <f t="shared" si="45"/>
        <v>212171316</v>
      </c>
      <c r="U127" s="117"/>
      <c r="V127" s="51">
        <v>194340070</v>
      </c>
      <c r="W127" s="152">
        <f t="shared" si="46"/>
        <v>3273.5921234376578</v>
      </c>
      <c r="X127" s="158">
        <f t="shared" si="47"/>
        <v>73.741439076073874</v>
      </c>
      <c r="Y127" s="51">
        <v>699288</v>
      </c>
      <c r="Z127" s="51">
        <v>10990831</v>
      </c>
      <c r="AA127" s="51">
        <v>0</v>
      </c>
    </row>
    <row r="128" spans="1:27" x14ac:dyDescent="0.2">
      <c r="A128" s="114">
        <v>70</v>
      </c>
      <c r="B128" s="43">
        <v>31365</v>
      </c>
      <c r="D128" s="114" t="s">
        <v>187</v>
      </c>
      <c r="E128" s="43">
        <v>70306488</v>
      </c>
      <c r="F128" s="151">
        <f t="shared" si="36"/>
        <v>2241.5586800573888</v>
      </c>
      <c r="G128" s="160">
        <f t="shared" si="37"/>
        <v>62.572276213395206</v>
      </c>
      <c r="H128" s="110">
        <v>35088439</v>
      </c>
      <c r="I128" s="151">
        <f t="shared" si="38"/>
        <v>1118.713183484776</v>
      </c>
      <c r="J128" s="160">
        <f t="shared" si="39"/>
        <v>31.228462115827327</v>
      </c>
      <c r="K128" s="43">
        <v>6633853</v>
      </c>
      <c r="L128" s="151">
        <f t="shared" si="40"/>
        <v>211.50495775545991</v>
      </c>
      <c r="M128" s="160">
        <f t="shared" si="41"/>
        <v>5.9040821705538811</v>
      </c>
      <c r="N128" s="110">
        <v>331665</v>
      </c>
      <c r="O128" s="151">
        <f t="shared" si="42"/>
        <v>10.574366331898613</v>
      </c>
      <c r="P128" s="160">
        <f t="shared" si="43"/>
        <v>0.29517950022358846</v>
      </c>
      <c r="Q128" s="43">
        <f t="shared" si="44"/>
        <v>112360445</v>
      </c>
      <c r="R128" s="43">
        <v>192345</v>
      </c>
      <c r="S128" s="43">
        <v>0</v>
      </c>
      <c r="T128" s="43">
        <f t="shared" si="45"/>
        <v>112552790</v>
      </c>
      <c r="U128" s="114"/>
      <c r="V128" s="43">
        <v>93741779</v>
      </c>
      <c r="W128" s="151">
        <f t="shared" si="46"/>
        <v>2988.7383707954727</v>
      </c>
      <c r="X128" s="160">
        <f t="shared" si="47"/>
        <v>67.324779683578626</v>
      </c>
      <c r="Y128" s="43">
        <v>0</v>
      </c>
      <c r="Z128" s="43">
        <v>0</v>
      </c>
      <c r="AA128" s="43">
        <v>1879105</v>
      </c>
    </row>
    <row r="129" spans="1:27" x14ac:dyDescent="0.2">
      <c r="A129" s="117">
        <v>71</v>
      </c>
      <c r="B129" s="51">
        <v>21956</v>
      </c>
      <c r="C129" s="333"/>
      <c r="D129" s="117" t="s">
        <v>189</v>
      </c>
      <c r="E129" s="51">
        <v>29655738</v>
      </c>
      <c r="F129" s="152">
        <f t="shared" si="36"/>
        <v>1350.6894698487886</v>
      </c>
      <c r="G129" s="158">
        <f t="shared" si="37"/>
        <v>45.198064098724565</v>
      </c>
      <c r="H129" s="111">
        <v>26660876</v>
      </c>
      <c r="I129" s="152">
        <f t="shared" si="38"/>
        <v>1214.2865731462925</v>
      </c>
      <c r="J129" s="158">
        <f t="shared" si="39"/>
        <v>40.633619786368072</v>
      </c>
      <c r="K129" s="51">
        <v>5974148</v>
      </c>
      <c r="L129" s="152">
        <f t="shared" si="40"/>
        <v>272.09637456731645</v>
      </c>
      <c r="M129" s="158">
        <f t="shared" si="41"/>
        <v>9.1051493724171415</v>
      </c>
      <c r="N129" s="51">
        <v>3322088</v>
      </c>
      <c r="O129" s="152">
        <f t="shared" si="42"/>
        <v>151.3066132264529</v>
      </c>
      <c r="P129" s="158">
        <f t="shared" si="43"/>
        <v>5.0631667424902282</v>
      </c>
      <c r="Q129" s="51">
        <f t="shared" si="44"/>
        <v>65612850</v>
      </c>
      <c r="R129" s="51">
        <v>0</v>
      </c>
      <c r="S129" s="51">
        <v>0</v>
      </c>
      <c r="T129" s="51">
        <f t="shared" si="45"/>
        <v>65612850</v>
      </c>
      <c r="U129" s="117"/>
      <c r="V129" s="51">
        <v>57610156</v>
      </c>
      <c r="W129" s="152">
        <f t="shared" si="46"/>
        <v>2623.8912370194935</v>
      </c>
      <c r="X129" s="158">
        <f t="shared" si="47"/>
        <v>59.106177098731003</v>
      </c>
      <c r="Y129" s="51">
        <v>0</v>
      </c>
      <c r="Z129" s="51">
        <v>99991</v>
      </c>
      <c r="AA129" s="51">
        <v>0</v>
      </c>
    </row>
    <row r="130" spans="1:27" x14ac:dyDescent="0.2">
      <c r="A130" s="114">
        <v>72</v>
      </c>
      <c r="B130" s="43">
        <v>43295</v>
      </c>
      <c r="D130" s="114" t="s">
        <v>191</v>
      </c>
      <c r="E130" s="43">
        <v>68291031</v>
      </c>
      <c r="F130" s="151">
        <f t="shared" si="36"/>
        <v>1577.3422104169072</v>
      </c>
      <c r="G130" s="160">
        <f t="shared" si="37"/>
        <v>43.831689162753754</v>
      </c>
      <c r="H130" s="110">
        <v>67554343</v>
      </c>
      <c r="I130" s="151">
        <f t="shared" si="38"/>
        <v>1560.3266658967548</v>
      </c>
      <c r="J130" s="160">
        <f t="shared" si="39"/>
        <v>43.35885577668391</v>
      </c>
      <c r="K130" s="43">
        <v>14304658</v>
      </c>
      <c r="L130" s="151">
        <f t="shared" si="40"/>
        <v>330.39976902644645</v>
      </c>
      <c r="M130" s="160">
        <f t="shared" si="41"/>
        <v>9.1812543148674806</v>
      </c>
      <c r="N130" s="43">
        <v>5652841</v>
      </c>
      <c r="O130" s="151">
        <f t="shared" si="42"/>
        <v>130.56567732994571</v>
      </c>
      <c r="P130" s="160">
        <f t="shared" si="43"/>
        <v>3.62820074569485</v>
      </c>
      <c r="Q130" s="43">
        <f t="shared" si="44"/>
        <v>155802873</v>
      </c>
      <c r="R130" s="43">
        <v>0</v>
      </c>
      <c r="S130" s="43">
        <v>2155500</v>
      </c>
      <c r="T130" s="43">
        <f t="shared" si="45"/>
        <v>157958373</v>
      </c>
      <c r="U130" s="114"/>
      <c r="V130" s="43">
        <v>136359426</v>
      </c>
      <c r="W130" s="151">
        <f t="shared" si="46"/>
        <v>3149.5421180274857</v>
      </c>
      <c r="X130" s="160">
        <f t="shared" si="47"/>
        <v>70.947069597100807</v>
      </c>
      <c r="Y130" s="43">
        <v>6555926</v>
      </c>
      <c r="Z130" s="43">
        <v>0</v>
      </c>
      <c r="AA130" s="43">
        <v>0</v>
      </c>
    </row>
    <row r="131" spans="1:27" x14ac:dyDescent="0.2">
      <c r="A131" s="117">
        <v>73</v>
      </c>
      <c r="B131" s="51">
        <v>490325</v>
      </c>
      <c r="C131" s="333"/>
      <c r="D131" s="117" t="s">
        <v>193</v>
      </c>
      <c r="E131" s="51">
        <v>1522342000</v>
      </c>
      <c r="F131" s="152">
        <f t="shared" si="36"/>
        <v>3104.7611278233826</v>
      </c>
      <c r="G131" s="158">
        <f t="shared" si="37"/>
        <v>56.782554887107551</v>
      </c>
      <c r="H131" s="111">
        <v>890511000</v>
      </c>
      <c r="I131" s="152">
        <f t="shared" si="38"/>
        <v>1816.1647886605822</v>
      </c>
      <c r="J131" s="158">
        <f t="shared" si="39"/>
        <v>33.215591329066022</v>
      </c>
      <c r="K131" s="51">
        <v>106032000</v>
      </c>
      <c r="L131" s="152">
        <f t="shared" si="40"/>
        <v>216.24840666904603</v>
      </c>
      <c r="M131" s="158">
        <f t="shared" si="41"/>
        <v>3.9549377602337636</v>
      </c>
      <c r="N131" s="51">
        <v>162118000</v>
      </c>
      <c r="O131" s="152">
        <f t="shared" si="42"/>
        <v>330.63376332024677</v>
      </c>
      <c r="P131" s="158">
        <f t="shared" si="43"/>
        <v>6.0469160235926624</v>
      </c>
      <c r="Q131" s="51">
        <f t="shared" si="44"/>
        <v>2681003000</v>
      </c>
      <c r="R131" s="51">
        <v>206000</v>
      </c>
      <c r="S131" s="51">
        <v>19186000</v>
      </c>
      <c r="T131" s="51">
        <f t="shared" si="45"/>
        <v>2700395000</v>
      </c>
      <c r="U131" s="117"/>
      <c r="V131" s="51">
        <v>2356711000</v>
      </c>
      <c r="W131" s="152">
        <f t="shared" si="46"/>
        <v>4806.4263498699838</v>
      </c>
      <c r="X131" s="158">
        <f t="shared" si="47"/>
        <v>108.27029834137593</v>
      </c>
      <c r="Y131" s="51">
        <v>209890000</v>
      </c>
      <c r="Z131" s="51">
        <v>125880000</v>
      </c>
      <c r="AA131" s="51">
        <v>0</v>
      </c>
    </row>
    <row r="132" spans="1:27" x14ac:dyDescent="0.2">
      <c r="A132" s="114">
        <v>74</v>
      </c>
      <c r="B132" s="43">
        <v>0</v>
      </c>
      <c r="C132" s="331" t="s">
        <v>383</v>
      </c>
      <c r="D132" s="114" t="s">
        <v>195</v>
      </c>
      <c r="E132" s="43">
        <v>0</v>
      </c>
      <c r="F132" s="151">
        <f t="shared" si="36"/>
        <v>0</v>
      </c>
      <c r="G132" s="160">
        <f t="shared" si="37"/>
        <v>0</v>
      </c>
      <c r="H132" s="110">
        <v>0</v>
      </c>
      <c r="I132" s="151">
        <f t="shared" si="38"/>
        <v>0</v>
      </c>
      <c r="J132" s="160">
        <f t="shared" si="39"/>
        <v>0</v>
      </c>
      <c r="K132" s="43">
        <v>0</v>
      </c>
      <c r="L132" s="151">
        <f t="shared" si="40"/>
        <v>0</v>
      </c>
      <c r="M132" s="160">
        <f t="shared" si="41"/>
        <v>0</v>
      </c>
      <c r="N132" s="43">
        <v>0</v>
      </c>
      <c r="O132" s="151">
        <f t="shared" si="42"/>
        <v>0</v>
      </c>
      <c r="P132" s="160">
        <f t="shared" si="43"/>
        <v>0</v>
      </c>
      <c r="Q132" s="43">
        <f t="shared" si="44"/>
        <v>0</v>
      </c>
      <c r="R132" s="43">
        <v>0</v>
      </c>
      <c r="S132" s="43">
        <v>0</v>
      </c>
      <c r="T132" s="43">
        <f t="shared" si="45"/>
        <v>0</v>
      </c>
      <c r="U132" s="114"/>
      <c r="V132" s="43">
        <v>0</v>
      </c>
      <c r="W132" s="151">
        <f t="shared" si="46"/>
        <v>0</v>
      </c>
      <c r="X132" s="160">
        <f t="shared" si="47"/>
        <v>0</v>
      </c>
      <c r="Y132" s="43">
        <v>0</v>
      </c>
      <c r="Z132" s="43">
        <v>0</v>
      </c>
      <c r="AA132" s="43">
        <v>0</v>
      </c>
    </row>
    <row r="133" spans="1:27" x14ac:dyDescent="0.2">
      <c r="A133" s="117">
        <v>75</v>
      </c>
      <c r="B133" s="51">
        <v>7394</v>
      </c>
      <c r="C133" s="333"/>
      <c r="D133" s="117" t="s">
        <v>197</v>
      </c>
      <c r="E133" s="51">
        <v>21771499</v>
      </c>
      <c r="F133" s="152">
        <f t="shared" si="36"/>
        <v>2944.481877197728</v>
      </c>
      <c r="G133" s="158">
        <f t="shared" si="37"/>
        <v>59.989954234426037</v>
      </c>
      <c r="H133" s="111">
        <v>10116781</v>
      </c>
      <c r="I133" s="152">
        <f t="shared" si="38"/>
        <v>1368.2419529348119</v>
      </c>
      <c r="J133" s="158">
        <f t="shared" si="39"/>
        <v>27.876134261114078</v>
      </c>
      <c r="K133" s="51">
        <v>4303595</v>
      </c>
      <c r="L133" s="152">
        <f t="shared" si="40"/>
        <v>582.03881525561269</v>
      </c>
      <c r="M133" s="158">
        <f t="shared" si="41"/>
        <v>11.858277057243725</v>
      </c>
      <c r="N133" s="51">
        <v>100033</v>
      </c>
      <c r="O133" s="152">
        <f t="shared" si="42"/>
        <v>13.52894238571815</v>
      </c>
      <c r="P133" s="158">
        <f t="shared" si="43"/>
        <v>0.27563444721616731</v>
      </c>
      <c r="Q133" s="51">
        <f t="shared" si="44"/>
        <v>36291908</v>
      </c>
      <c r="R133" s="51">
        <v>0</v>
      </c>
      <c r="S133" s="51">
        <v>0</v>
      </c>
      <c r="T133" s="51">
        <f t="shared" si="45"/>
        <v>36291908</v>
      </c>
      <c r="U133" s="117"/>
      <c r="V133" s="51">
        <v>33424702</v>
      </c>
      <c r="W133" s="152">
        <f t="shared" si="46"/>
        <v>4520.5169055991346</v>
      </c>
      <c r="X133" s="158">
        <f t="shared" si="47"/>
        <v>101.82985827707343</v>
      </c>
      <c r="Y133" s="51">
        <v>445583</v>
      </c>
      <c r="Z133" s="51">
        <v>206275</v>
      </c>
      <c r="AA133" s="51">
        <v>0</v>
      </c>
    </row>
    <row r="134" spans="1:27" x14ac:dyDescent="0.2">
      <c r="A134" s="114">
        <v>76</v>
      </c>
      <c r="B134" s="43">
        <v>9165</v>
      </c>
      <c r="D134" s="114" t="s">
        <v>70</v>
      </c>
      <c r="E134" s="43">
        <v>16493613</v>
      </c>
      <c r="F134" s="151">
        <f t="shared" si="36"/>
        <v>1799.6304418985269</v>
      </c>
      <c r="G134" s="160">
        <f t="shared" si="37"/>
        <v>41.897040598356817</v>
      </c>
      <c r="H134" s="110">
        <v>16782028</v>
      </c>
      <c r="I134" s="151">
        <f t="shared" si="38"/>
        <v>1831.0996181123842</v>
      </c>
      <c r="J134" s="160">
        <f t="shared" si="39"/>
        <v>42.629671766808208</v>
      </c>
      <c r="K134" s="43">
        <v>6018070</v>
      </c>
      <c r="L134" s="151">
        <f t="shared" si="40"/>
        <v>656.63611565739222</v>
      </c>
      <c r="M134" s="160">
        <f t="shared" si="41"/>
        <v>15.287088590823201</v>
      </c>
      <c r="N134" s="43">
        <v>73301</v>
      </c>
      <c r="O134" s="151">
        <f t="shared" si="42"/>
        <v>7.9979268957992362</v>
      </c>
      <c r="P134" s="160">
        <f t="shared" si="43"/>
        <v>0.18619904401177312</v>
      </c>
      <c r="Q134" s="43">
        <f t="shared" si="44"/>
        <v>39367012</v>
      </c>
      <c r="R134" s="43">
        <v>175605</v>
      </c>
      <c r="S134" s="43">
        <v>0</v>
      </c>
      <c r="T134" s="43">
        <f t="shared" si="45"/>
        <v>39542617</v>
      </c>
      <c r="U134" s="114"/>
      <c r="V134" s="43">
        <v>37473167</v>
      </c>
      <c r="W134" s="151">
        <f t="shared" si="46"/>
        <v>4088.7252591380252</v>
      </c>
      <c r="X134" s="160">
        <f t="shared" si="47"/>
        <v>92.103253315172196</v>
      </c>
      <c r="Y134" s="43">
        <v>0</v>
      </c>
      <c r="Z134" s="43">
        <v>0</v>
      </c>
      <c r="AA134" s="43">
        <v>0</v>
      </c>
    </row>
    <row r="135" spans="1:27" x14ac:dyDescent="0.2">
      <c r="A135" s="117">
        <v>77</v>
      </c>
      <c r="B135" s="51">
        <v>96605</v>
      </c>
      <c r="C135" s="333"/>
      <c r="D135" s="117" t="s">
        <v>72</v>
      </c>
      <c r="E135" s="51">
        <v>223212650</v>
      </c>
      <c r="F135" s="152">
        <f t="shared" si="36"/>
        <v>2310.5703638528025</v>
      </c>
      <c r="G135" s="158">
        <f t="shared" si="37"/>
        <v>56.267368004701957</v>
      </c>
      <c r="H135" s="111">
        <v>140652083</v>
      </c>
      <c r="I135" s="152">
        <f t="shared" si="38"/>
        <v>1455.9503441850836</v>
      </c>
      <c r="J135" s="158">
        <f t="shared" si="39"/>
        <v>35.455528684368396</v>
      </c>
      <c r="K135" s="51">
        <v>24099332</v>
      </c>
      <c r="L135" s="152">
        <f t="shared" si="40"/>
        <v>249.46257440091094</v>
      </c>
      <c r="M135" s="158">
        <f t="shared" si="41"/>
        <v>6.0749513179987327</v>
      </c>
      <c r="N135" s="51">
        <v>8735937</v>
      </c>
      <c r="O135" s="152">
        <f t="shared" si="42"/>
        <v>90.429449821437814</v>
      </c>
      <c r="P135" s="158">
        <f t="shared" si="43"/>
        <v>2.2021519929309203</v>
      </c>
      <c r="Q135" s="51">
        <f t="shared" si="44"/>
        <v>396700002</v>
      </c>
      <c r="R135" s="51">
        <v>197931</v>
      </c>
      <c r="S135" s="51">
        <v>1337353</v>
      </c>
      <c r="T135" s="51">
        <f t="shared" si="45"/>
        <v>398235286</v>
      </c>
      <c r="U135" s="117"/>
      <c r="V135" s="51">
        <v>353238334</v>
      </c>
      <c r="W135" s="152">
        <f t="shared" si="46"/>
        <v>3656.5222711039801</v>
      </c>
      <c r="X135" s="158">
        <f t="shared" si="47"/>
        <v>82.367382409806922</v>
      </c>
      <c r="Y135" s="51">
        <v>19054763</v>
      </c>
      <c r="Z135" s="51">
        <v>18563676</v>
      </c>
      <c r="AA135" s="51">
        <v>0</v>
      </c>
    </row>
    <row r="136" spans="1:27" x14ac:dyDescent="0.2">
      <c r="A136" s="114">
        <v>78</v>
      </c>
      <c r="B136" s="43">
        <v>22498</v>
      </c>
      <c r="D136" s="114" t="s">
        <v>201</v>
      </c>
      <c r="E136" s="43">
        <v>58589651</v>
      </c>
      <c r="F136" s="151">
        <f t="shared" si="36"/>
        <v>2604.2159747533115</v>
      </c>
      <c r="G136" s="160">
        <f t="shared" si="37"/>
        <v>59.196494988904504</v>
      </c>
      <c r="H136" s="110">
        <v>31626158</v>
      </c>
      <c r="I136" s="151">
        <f t="shared" si="38"/>
        <v>1405.7319761756601</v>
      </c>
      <c r="J136" s="160">
        <f t="shared" si="39"/>
        <v>31.953726837616802</v>
      </c>
      <c r="K136" s="43">
        <v>8298190</v>
      </c>
      <c r="L136" s="151">
        <f t="shared" si="40"/>
        <v>368.84123033158505</v>
      </c>
      <c r="M136" s="160">
        <f t="shared" si="41"/>
        <v>8.384138740679262</v>
      </c>
      <c r="N136" s="43">
        <v>460866</v>
      </c>
      <c r="O136" s="151">
        <f t="shared" si="42"/>
        <v>20.484754200373366</v>
      </c>
      <c r="P136" s="160">
        <f t="shared" si="43"/>
        <v>0.46563943279942838</v>
      </c>
      <c r="Q136" s="43">
        <f t="shared" si="44"/>
        <v>98974865</v>
      </c>
      <c r="R136" s="43">
        <v>0</v>
      </c>
      <c r="S136" s="43">
        <v>74972</v>
      </c>
      <c r="T136" s="43">
        <f t="shared" si="45"/>
        <v>99049837</v>
      </c>
      <c r="U136" s="114"/>
      <c r="V136" s="43">
        <v>88767485</v>
      </c>
      <c r="W136" s="151">
        <f t="shared" si="46"/>
        <v>3945.5722730909415</v>
      </c>
      <c r="X136" s="160">
        <f t="shared" si="47"/>
        <v>88.878567159688743</v>
      </c>
      <c r="Y136" s="43">
        <v>61013</v>
      </c>
      <c r="Z136" s="43">
        <v>4872961</v>
      </c>
      <c r="AA136" s="43">
        <v>0</v>
      </c>
    </row>
    <row r="137" spans="1:27" x14ac:dyDescent="0.2">
      <c r="A137" s="117">
        <v>79</v>
      </c>
      <c r="B137" s="51">
        <v>84149</v>
      </c>
      <c r="C137" s="333"/>
      <c r="D137" s="117" t="s">
        <v>203</v>
      </c>
      <c r="E137" s="51">
        <v>174877973</v>
      </c>
      <c r="F137" s="152">
        <f t="shared" si="36"/>
        <v>2078.1943100928115</v>
      </c>
      <c r="G137" s="158">
        <f t="shared" si="37"/>
        <v>52.230085955805052</v>
      </c>
      <c r="H137" s="111">
        <v>119934652</v>
      </c>
      <c r="I137" s="152">
        <f t="shared" si="38"/>
        <v>1425.2653269795244</v>
      </c>
      <c r="J137" s="158">
        <f t="shared" si="39"/>
        <v>35.820389930066064</v>
      </c>
      <c r="K137" s="51">
        <v>27742496</v>
      </c>
      <c r="L137" s="152">
        <f t="shared" si="40"/>
        <v>329.68301465258054</v>
      </c>
      <c r="M137" s="158">
        <f t="shared" si="41"/>
        <v>8.2857373393078948</v>
      </c>
      <c r="N137" s="51">
        <v>12267175</v>
      </c>
      <c r="O137" s="152">
        <f t="shared" si="42"/>
        <v>145.77921306254382</v>
      </c>
      <c r="P137" s="158">
        <f t="shared" si="43"/>
        <v>3.6637867748209936</v>
      </c>
      <c r="Q137" s="51">
        <f t="shared" si="44"/>
        <v>334822296</v>
      </c>
      <c r="R137" s="51">
        <v>1471359</v>
      </c>
      <c r="S137" s="51">
        <v>0</v>
      </c>
      <c r="T137" s="51">
        <f t="shared" si="45"/>
        <v>336293655</v>
      </c>
      <c r="U137" s="117"/>
      <c r="V137" s="51">
        <v>285878872</v>
      </c>
      <c r="W137" s="152">
        <f t="shared" si="46"/>
        <v>3397.2937527481017</v>
      </c>
      <c r="X137" s="158">
        <f t="shared" si="47"/>
        <v>76.527960981505416</v>
      </c>
      <c r="Y137" s="51">
        <v>8750000</v>
      </c>
      <c r="Z137" s="51">
        <v>12362664</v>
      </c>
      <c r="AA137" s="51">
        <v>0</v>
      </c>
    </row>
    <row r="138" spans="1:27" x14ac:dyDescent="0.2">
      <c r="A138" s="114">
        <v>80</v>
      </c>
      <c r="B138" s="43">
        <v>25338</v>
      </c>
      <c r="D138" s="114" t="s">
        <v>205</v>
      </c>
      <c r="E138" s="43">
        <v>34773800</v>
      </c>
      <c r="F138" s="151">
        <f t="shared" si="36"/>
        <v>1372.3971899913174</v>
      </c>
      <c r="G138" s="160">
        <f t="shared" si="37"/>
        <v>34.444179193926097</v>
      </c>
      <c r="H138" s="110">
        <v>50290340</v>
      </c>
      <c r="I138" s="151">
        <f t="shared" si="38"/>
        <v>1984.7793827452838</v>
      </c>
      <c r="J138" s="160">
        <f t="shared" si="39"/>
        <v>49.81363793095575</v>
      </c>
      <c r="K138" s="43">
        <v>14671078</v>
      </c>
      <c r="L138" s="151">
        <f t="shared" si="40"/>
        <v>579.01483937169473</v>
      </c>
      <c r="M138" s="160">
        <f t="shared" si="41"/>
        <v>14.532010870254814</v>
      </c>
      <c r="N138" s="110">
        <v>1221753</v>
      </c>
      <c r="O138" s="151">
        <f t="shared" si="42"/>
        <v>48.218209803457256</v>
      </c>
      <c r="P138" s="160">
        <f t="shared" si="43"/>
        <v>1.2101720048633393</v>
      </c>
      <c r="Q138" s="43">
        <f t="shared" si="44"/>
        <v>100956971</v>
      </c>
      <c r="R138" s="43">
        <v>256393</v>
      </c>
      <c r="S138" s="43">
        <v>0</v>
      </c>
      <c r="T138" s="43">
        <f t="shared" si="45"/>
        <v>101213364</v>
      </c>
      <c r="U138" s="114"/>
      <c r="V138" s="43">
        <v>93922892</v>
      </c>
      <c r="W138" s="151">
        <f t="shared" si="46"/>
        <v>3706.7997474149497</v>
      </c>
      <c r="X138" s="160">
        <f t="shared" si="47"/>
        <v>83.499940565033299</v>
      </c>
      <c r="Y138" s="43">
        <v>191016</v>
      </c>
      <c r="Z138" s="43">
        <v>3026762</v>
      </c>
      <c r="AA138" s="43">
        <v>0</v>
      </c>
    </row>
    <row r="139" spans="1:27" x14ac:dyDescent="0.2">
      <c r="A139" s="117">
        <v>81</v>
      </c>
      <c r="B139" s="51">
        <v>0</v>
      </c>
      <c r="C139" s="333" t="s">
        <v>383</v>
      </c>
      <c r="D139" s="117" t="s">
        <v>207</v>
      </c>
      <c r="E139" s="51">
        <v>0</v>
      </c>
      <c r="F139" s="152">
        <f t="shared" si="36"/>
        <v>0</v>
      </c>
      <c r="G139" s="158">
        <f t="shared" si="37"/>
        <v>0</v>
      </c>
      <c r="H139" s="111">
        <v>0</v>
      </c>
      <c r="I139" s="152">
        <f t="shared" si="38"/>
        <v>0</v>
      </c>
      <c r="J139" s="158">
        <f t="shared" si="39"/>
        <v>0</v>
      </c>
      <c r="K139" s="51">
        <v>0</v>
      </c>
      <c r="L139" s="152">
        <f t="shared" si="40"/>
        <v>0</v>
      </c>
      <c r="M139" s="158">
        <f t="shared" si="41"/>
        <v>0</v>
      </c>
      <c r="N139" s="51">
        <v>0</v>
      </c>
      <c r="O139" s="152">
        <f t="shared" si="42"/>
        <v>0</v>
      </c>
      <c r="P139" s="158">
        <f t="shared" si="43"/>
        <v>0</v>
      </c>
      <c r="Q139" s="51">
        <f t="shared" si="44"/>
        <v>0</v>
      </c>
      <c r="R139" s="51">
        <v>0</v>
      </c>
      <c r="S139" s="51">
        <v>0</v>
      </c>
      <c r="T139" s="51">
        <f t="shared" si="45"/>
        <v>0</v>
      </c>
      <c r="U139" s="117"/>
      <c r="V139" s="51">
        <v>0</v>
      </c>
      <c r="W139" s="152">
        <f t="shared" si="46"/>
        <v>0</v>
      </c>
      <c r="X139" s="158">
        <f t="shared" si="47"/>
        <v>0</v>
      </c>
      <c r="Y139" s="51">
        <v>0</v>
      </c>
      <c r="Z139" s="51">
        <v>0</v>
      </c>
      <c r="AA139" s="51">
        <v>0</v>
      </c>
    </row>
    <row r="140" spans="1:27" x14ac:dyDescent="0.2">
      <c r="A140" s="114">
        <v>82</v>
      </c>
      <c r="B140" s="43">
        <v>44541</v>
      </c>
      <c r="D140" s="114" t="s">
        <v>209</v>
      </c>
      <c r="E140" s="43">
        <v>86211912</v>
      </c>
      <c r="F140" s="151">
        <f t="shared" si="36"/>
        <v>1935.5630093621608</v>
      </c>
      <c r="G140" s="160">
        <f t="shared" si="37"/>
        <v>52.567893807185186</v>
      </c>
      <c r="H140" s="110">
        <v>62876251</v>
      </c>
      <c r="I140" s="151">
        <f t="shared" si="38"/>
        <v>1411.6488403942435</v>
      </c>
      <c r="J140" s="160">
        <f t="shared" si="39"/>
        <v>38.338925664494269</v>
      </c>
      <c r="K140" s="43">
        <v>14433157</v>
      </c>
      <c r="L140" s="151">
        <f t="shared" si="40"/>
        <v>324.04205114388992</v>
      </c>
      <c r="M140" s="160">
        <f t="shared" si="41"/>
        <v>8.8006476933075248</v>
      </c>
      <c r="N140" s="43">
        <v>479757</v>
      </c>
      <c r="O140" s="151">
        <f t="shared" si="42"/>
        <v>10.771132215262343</v>
      </c>
      <c r="P140" s="160">
        <f t="shared" si="43"/>
        <v>0.29253283501302857</v>
      </c>
      <c r="Q140" s="43">
        <f t="shared" si="44"/>
        <v>164001077</v>
      </c>
      <c r="R140" s="43">
        <v>676323</v>
      </c>
      <c r="S140" s="43">
        <v>5229</v>
      </c>
      <c r="T140" s="43">
        <f t="shared" si="45"/>
        <v>164682629</v>
      </c>
      <c r="U140" s="114"/>
      <c r="V140" s="43">
        <v>152473627</v>
      </c>
      <c r="W140" s="151">
        <f t="shared" si="46"/>
        <v>3423.2196627826047</v>
      </c>
      <c r="X140" s="160">
        <f t="shared" si="47"/>
        <v>77.111972013794144</v>
      </c>
      <c r="Y140" s="43">
        <v>1786875</v>
      </c>
      <c r="Z140" s="43">
        <v>7354410</v>
      </c>
      <c r="AA140" s="43">
        <v>0</v>
      </c>
    </row>
    <row r="141" spans="1:27" x14ac:dyDescent="0.2">
      <c r="A141" s="117">
        <v>83</v>
      </c>
      <c r="B141" s="51">
        <v>29025</v>
      </c>
      <c r="C141" s="333"/>
      <c r="D141" s="117" t="s">
        <v>211</v>
      </c>
      <c r="E141" s="51">
        <v>49040095</v>
      </c>
      <c r="F141" s="152">
        <f t="shared" si="36"/>
        <v>1689.5812230835486</v>
      </c>
      <c r="G141" s="158">
        <f t="shared" si="37"/>
        <v>37.486876560969165</v>
      </c>
      <c r="H141" s="111">
        <v>60833884</v>
      </c>
      <c r="I141" s="152">
        <f t="shared" si="38"/>
        <v>2095.9133161068044</v>
      </c>
      <c r="J141" s="158">
        <f t="shared" si="39"/>
        <v>46.502199888322352</v>
      </c>
      <c r="K141" s="51">
        <v>15318569</v>
      </c>
      <c r="L141" s="152">
        <f t="shared" si="40"/>
        <v>527.77154177433249</v>
      </c>
      <c r="M141" s="158">
        <f t="shared" si="41"/>
        <v>11.709710293050797</v>
      </c>
      <c r="N141" s="51">
        <v>5626820</v>
      </c>
      <c r="O141" s="152">
        <f t="shared" si="42"/>
        <v>193.86115417743324</v>
      </c>
      <c r="P141" s="158">
        <f t="shared" si="43"/>
        <v>4.3012132576576887</v>
      </c>
      <c r="Q141" s="51">
        <f t="shared" si="44"/>
        <v>130819368</v>
      </c>
      <c r="R141" s="51">
        <v>45764</v>
      </c>
      <c r="S141" s="51">
        <v>10500000</v>
      </c>
      <c r="T141" s="51">
        <f t="shared" si="45"/>
        <v>141365132</v>
      </c>
      <c r="U141" s="117"/>
      <c r="V141" s="51">
        <v>125043384</v>
      </c>
      <c r="W141" s="152">
        <f t="shared" si="46"/>
        <v>4308.1269250645992</v>
      </c>
      <c r="X141" s="158">
        <f t="shared" si="47"/>
        <v>97.04552894727621</v>
      </c>
      <c r="Y141" s="51">
        <v>0</v>
      </c>
      <c r="Z141" s="51">
        <v>4102726</v>
      </c>
      <c r="AA141" s="51">
        <v>175247</v>
      </c>
    </row>
    <row r="142" spans="1:27" x14ac:dyDescent="0.2">
      <c r="A142" s="114">
        <v>84</v>
      </c>
      <c r="B142" s="43">
        <v>17913</v>
      </c>
      <c r="D142" s="114" t="s">
        <v>213</v>
      </c>
      <c r="E142" s="43">
        <v>37343352</v>
      </c>
      <c r="F142" s="151">
        <f t="shared" si="36"/>
        <v>2084.7067492882265</v>
      </c>
      <c r="G142" s="160">
        <f t="shared" si="37"/>
        <v>46.708513604841116</v>
      </c>
      <c r="H142" s="110">
        <v>33977529</v>
      </c>
      <c r="I142" s="151">
        <f t="shared" si="38"/>
        <v>1896.8084073019595</v>
      </c>
      <c r="J142" s="160">
        <f t="shared" si="39"/>
        <v>42.498591865973459</v>
      </c>
      <c r="K142" s="43">
        <v>7432476</v>
      </c>
      <c r="L142" s="151">
        <f t="shared" si="40"/>
        <v>414.92078378831019</v>
      </c>
      <c r="M142" s="160">
        <f t="shared" si="41"/>
        <v>9.2964312995698695</v>
      </c>
      <c r="N142" s="43">
        <v>1196419</v>
      </c>
      <c r="O142" s="151">
        <f t="shared" si="42"/>
        <v>66.790543180930044</v>
      </c>
      <c r="P142" s="160">
        <f t="shared" si="43"/>
        <v>1.4964632296155527</v>
      </c>
      <c r="Q142" s="43">
        <f t="shared" si="44"/>
        <v>79949776</v>
      </c>
      <c r="R142" s="43">
        <v>0</v>
      </c>
      <c r="S142" s="43">
        <v>0</v>
      </c>
      <c r="T142" s="43">
        <f t="shared" si="45"/>
        <v>79949776</v>
      </c>
      <c r="U142" s="114"/>
      <c r="V142" s="43">
        <v>70516761</v>
      </c>
      <c r="W142" s="151">
        <f t="shared" si="46"/>
        <v>3936.6248534583824</v>
      </c>
      <c r="X142" s="160">
        <f t="shared" si="47"/>
        <v>88.67701621050405</v>
      </c>
      <c r="Y142" s="43">
        <v>0</v>
      </c>
      <c r="Z142" s="43">
        <v>0</v>
      </c>
      <c r="AA142" s="43">
        <v>0</v>
      </c>
    </row>
    <row r="143" spans="1:27" x14ac:dyDescent="0.2">
      <c r="A143" s="117">
        <v>85</v>
      </c>
      <c r="B143" s="51">
        <v>145013</v>
      </c>
      <c r="C143" s="333"/>
      <c r="D143" s="117" t="s">
        <v>215</v>
      </c>
      <c r="E143" s="51">
        <v>334186490</v>
      </c>
      <c r="F143" s="152">
        <f t="shared" si="36"/>
        <v>2304.5278009557765</v>
      </c>
      <c r="G143" s="158">
        <f t="shared" si="37"/>
        <v>54.257227973508023</v>
      </c>
      <c r="H143" s="111">
        <v>234263890</v>
      </c>
      <c r="I143" s="152">
        <f t="shared" si="38"/>
        <v>1615.4681994028122</v>
      </c>
      <c r="J143" s="158">
        <f t="shared" si="39"/>
        <v>38.034180513074624</v>
      </c>
      <c r="K143" s="51">
        <v>43087820</v>
      </c>
      <c r="L143" s="152">
        <f t="shared" si="40"/>
        <v>297.13074000262043</v>
      </c>
      <c r="M143" s="158">
        <f t="shared" si="41"/>
        <v>6.9955720610413623</v>
      </c>
      <c r="N143" s="51">
        <v>4391700</v>
      </c>
      <c r="O143" s="152">
        <f t="shared" si="42"/>
        <v>30.28487101156448</v>
      </c>
      <c r="P143" s="158">
        <f t="shared" si="43"/>
        <v>0.71301945237599285</v>
      </c>
      <c r="Q143" s="51">
        <f t="shared" si="44"/>
        <v>615929900</v>
      </c>
      <c r="R143" s="51">
        <v>1169114</v>
      </c>
      <c r="S143" s="51">
        <v>14652010</v>
      </c>
      <c r="T143" s="51">
        <f t="shared" si="45"/>
        <v>631751024</v>
      </c>
      <c r="U143" s="117"/>
      <c r="V143" s="51">
        <v>542557378</v>
      </c>
      <c r="W143" s="152">
        <f t="shared" si="46"/>
        <v>3741.4395812789198</v>
      </c>
      <c r="X143" s="158">
        <f t="shared" si="47"/>
        <v>84.280242784175627</v>
      </c>
      <c r="Y143" s="51">
        <v>25180897</v>
      </c>
      <c r="Z143" s="51">
        <v>0</v>
      </c>
      <c r="AA143" s="51">
        <v>0</v>
      </c>
    </row>
    <row r="144" spans="1:27" x14ac:dyDescent="0.2">
      <c r="A144" s="114">
        <v>86</v>
      </c>
      <c r="B144" s="43">
        <v>163239</v>
      </c>
      <c r="D144" s="114" t="s">
        <v>217</v>
      </c>
      <c r="E144" s="43">
        <v>386218840</v>
      </c>
      <c r="F144" s="151">
        <f t="shared" si="36"/>
        <v>2365.9716121760121</v>
      </c>
      <c r="G144" s="160">
        <f t="shared" si="37"/>
        <v>53.331613990506568</v>
      </c>
      <c r="H144" s="110">
        <v>273477597</v>
      </c>
      <c r="I144" s="151">
        <f t="shared" si="38"/>
        <v>1675.3202175950601</v>
      </c>
      <c r="J144" s="160">
        <f t="shared" si="39"/>
        <v>37.76356854641093</v>
      </c>
      <c r="K144" s="43">
        <v>38232758</v>
      </c>
      <c r="L144" s="151">
        <f t="shared" si="40"/>
        <v>234.21338038091386</v>
      </c>
      <c r="M144" s="160">
        <f t="shared" si="41"/>
        <v>5.2794283454645861</v>
      </c>
      <c r="N144" s="43">
        <v>26254476</v>
      </c>
      <c r="O144" s="151">
        <f t="shared" si="42"/>
        <v>160.83457997169793</v>
      </c>
      <c r="P144" s="160">
        <f t="shared" si="43"/>
        <v>3.6253891176179254</v>
      </c>
      <c r="Q144" s="43">
        <f t="shared" si="44"/>
        <v>724183671</v>
      </c>
      <c r="R144" s="43">
        <v>0</v>
      </c>
      <c r="S144" s="43">
        <v>1450197</v>
      </c>
      <c r="T144" s="43">
        <f t="shared" si="45"/>
        <v>725633868</v>
      </c>
      <c r="U144" s="114"/>
      <c r="V144" s="43">
        <v>645073615</v>
      </c>
      <c r="W144" s="151">
        <f t="shared" si="46"/>
        <v>3951.7126115695391</v>
      </c>
      <c r="X144" s="160">
        <f t="shared" si="47"/>
        <v>89.016885367563262</v>
      </c>
      <c r="Y144" s="43">
        <v>15384289</v>
      </c>
      <c r="Z144" s="43">
        <v>0</v>
      </c>
      <c r="AA144" s="43">
        <v>275000</v>
      </c>
    </row>
    <row r="145" spans="1:27" x14ac:dyDescent="0.2">
      <c r="A145" s="117">
        <v>87</v>
      </c>
      <c r="B145" s="51">
        <v>6492</v>
      </c>
      <c r="C145" s="333"/>
      <c r="D145" s="117" t="s">
        <v>219</v>
      </c>
      <c r="E145" s="51">
        <v>31620774</v>
      </c>
      <c r="F145" s="152">
        <f t="shared" si="36"/>
        <v>4870.7292051756003</v>
      </c>
      <c r="G145" s="158">
        <f t="shared" si="37"/>
        <v>75.166249554112454</v>
      </c>
      <c r="H145" s="111">
        <v>7445979</v>
      </c>
      <c r="I145" s="152">
        <f t="shared" si="38"/>
        <v>1146.9468576709796</v>
      </c>
      <c r="J145" s="158">
        <f t="shared" si="39"/>
        <v>17.699956227784959</v>
      </c>
      <c r="K145" s="51">
        <v>2926118</v>
      </c>
      <c r="L145" s="152">
        <f t="shared" si="40"/>
        <v>450.72674060382008</v>
      </c>
      <c r="M145" s="158">
        <f t="shared" si="41"/>
        <v>6.9557220772894555</v>
      </c>
      <c r="N145" s="51">
        <v>74911</v>
      </c>
      <c r="O145" s="152">
        <f t="shared" si="42"/>
        <v>11.538971041281577</v>
      </c>
      <c r="P145" s="158">
        <f t="shared" si="43"/>
        <v>0.17807214081312869</v>
      </c>
      <c r="Q145" s="51">
        <f t="shared" si="44"/>
        <v>42067782</v>
      </c>
      <c r="R145" s="51">
        <v>0</v>
      </c>
      <c r="S145" s="51">
        <v>0</v>
      </c>
      <c r="T145" s="51">
        <f t="shared" si="45"/>
        <v>42067782</v>
      </c>
      <c r="U145" s="117"/>
      <c r="V145" s="51">
        <v>37212675</v>
      </c>
      <c r="W145" s="152">
        <f t="shared" si="46"/>
        <v>5732.0817929759705</v>
      </c>
      <c r="X145" s="158">
        <f t="shared" si="47"/>
        <v>129.12175505601274</v>
      </c>
      <c r="Y145" s="51">
        <v>3099093</v>
      </c>
      <c r="Z145" s="51">
        <v>0</v>
      </c>
      <c r="AA145" s="51">
        <v>82100</v>
      </c>
    </row>
    <row r="146" spans="1:27" x14ac:dyDescent="0.2">
      <c r="A146" s="114">
        <v>88</v>
      </c>
      <c r="B146" s="43">
        <v>10388</v>
      </c>
      <c r="D146" s="114" t="s">
        <v>221</v>
      </c>
      <c r="E146" s="43">
        <v>22154425</v>
      </c>
      <c r="F146" s="151">
        <f t="shared" si="36"/>
        <v>2132.6939738159413</v>
      </c>
      <c r="G146" s="160">
        <f t="shared" si="37"/>
        <v>47.199350496219616</v>
      </c>
      <c r="H146" s="110">
        <v>17662801</v>
      </c>
      <c r="I146" s="151">
        <f t="shared" si="38"/>
        <v>1700.3081440123219</v>
      </c>
      <c r="J146" s="160">
        <f t="shared" si="39"/>
        <v>37.630077744919056</v>
      </c>
      <c r="K146" s="43">
        <v>7033123</v>
      </c>
      <c r="L146" s="151">
        <f t="shared" si="40"/>
        <v>677.04303041971502</v>
      </c>
      <c r="M146" s="160">
        <f t="shared" si="41"/>
        <v>14.983861578895574</v>
      </c>
      <c r="N146" s="43">
        <v>87638</v>
      </c>
      <c r="O146" s="151">
        <f t="shared" si="42"/>
        <v>8.4364651520985756</v>
      </c>
      <c r="P146" s="160">
        <f t="shared" si="43"/>
        <v>0.18671017996574926</v>
      </c>
      <c r="Q146" s="43">
        <f t="shared" si="44"/>
        <v>46937987</v>
      </c>
      <c r="R146" s="43">
        <v>1737804</v>
      </c>
      <c r="S146" s="43">
        <v>551640</v>
      </c>
      <c r="T146" s="43">
        <f t="shared" si="45"/>
        <v>49227431</v>
      </c>
      <c r="U146" s="114"/>
      <c r="V146" s="43">
        <v>46286069</v>
      </c>
      <c r="W146" s="151">
        <f t="shared" si="46"/>
        <v>4455.7247785906811</v>
      </c>
      <c r="X146" s="160">
        <f t="shared" si="47"/>
        <v>100.37034087043153</v>
      </c>
      <c r="Y146" s="43">
        <v>2000000</v>
      </c>
      <c r="Z146" s="43">
        <v>0</v>
      </c>
      <c r="AA146" s="43">
        <v>0</v>
      </c>
    </row>
    <row r="147" spans="1:27" x14ac:dyDescent="0.2">
      <c r="A147" s="117">
        <v>89</v>
      </c>
      <c r="B147" s="51">
        <v>39470</v>
      </c>
      <c r="C147" s="333"/>
      <c r="D147" s="117" t="s">
        <v>223</v>
      </c>
      <c r="E147" s="51">
        <v>60614108</v>
      </c>
      <c r="F147" s="152">
        <f t="shared" si="36"/>
        <v>1535.7007347352419</v>
      </c>
      <c r="G147" s="158">
        <f t="shared" si="37"/>
        <v>37.949556568104015</v>
      </c>
      <c r="H147" s="111">
        <v>74143993</v>
      </c>
      <c r="I147" s="152">
        <f t="shared" si="38"/>
        <v>1878.4898150494046</v>
      </c>
      <c r="J147" s="158">
        <f t="shared" si="39"/>
        <v>46.420408538200512</v>
      </c>
      <c r="K147" s="51">
        <v>21938555</v>
      </c>
      <c r="L147" s="152">
        <f t="shared" si="40"/>
        <v>555.82860400304025</v>
      </c>
      <c r="M147" s="158">
        <f t="shared" si="41"/>
        <v>13.735390348315629</v>
      </c>
      <c r="N147" s="51">
        <v>3026180</v>
      </c>
      <c r="O147" s="152">
        <f t="shared" si="42"/>
        <v>76.670382569039774</v>
      </c>
      <c r="P147" s="158">
        <f t="shared" si="43"/>
        <v>1.8946445453798477</v>
      </c>
      <c r="Q147" s="51">
        <f t="shared" si="44"/>
        <v>159722836</v>
      </c>
      <c r="R147" s="51">
        <v>0</v>
      </c>
      <c r="S147" s="51">
        <v>0</v>
      </c>
      <c r="T147" s="51">
        <f t="shared" si="45"/>
        <v>159722836</v>
      </c>
      <c r="U147" s="117"/>
      <c r="V147" s="51">
        <v>147149484</v>
      </c>
      <c r="W147" s="152">
        <f t="shared" si="46"/>
        <v>3728.1348872561439</v>
      </c>
      <c r="X147" s="158">
        <f t="shared" si="47"/>
        <v>83.980539202693379</v>
      </c>
      <c r="Y147" s="51">
        <v>0</v>
      </c>
      <c r="Z147" s="51">
        <v>2401226</v>
      </c>
      <c r="AA147" s="51">
        <v>1168588</v>
      </c>
    </row>
    <row r="148" spans="1:27" x14ac:dyDescent="0.2">
      <c r="A148" s="114">
        <v>90</v>
      </c>
      <c r="B148" s="43">
        <v>0</v>
      </c>
      <c r="C148" s="331" t="s">
        <v>383</v>
      </c>
      <c r="D148" s="114" t="s">
        <v>225</v>
      </c>
      <c r="E148" s="43">
        <v>0</v>
      </c>
      <c r="F148" s="151">
        <f t="shared" si="36"/>
        <v>0</v>
      </c>
      <c r="G148" s="160">
        <f t="shared" si="37"/>
        <v>0</v>
      </c>
      <c r="H148" s="110">
        <v>0</v>
      </c>
      <c r="I148" s="151">
        <f t="shared" si="38"/>
        <v>0</v>
      </c>
      <c r="J148" s="160">
        <f t="shared" si="39"/>
        <v>0</v>
      </c>
      <c r="K148" s="43">
        <v>0</v>
      </c>
      <c r="L148" s="151">
        <f t="shared" si="40"/>
        <v>0</v>
      </c>
      <c r="M148" s="160">
        <f t="shared" si="41"/>
        <v>0</v>
      </c>
      <c r="N148" s="110">
        <v>0</v>
      </c>
      <c r="O148" s="151">
        <f t="shared" si="42"/>
        <v>0</v>
      </c>
      <c r="P148" s="160">
        <f t="shared" si="43"/>
        <v>0</v>
      </c>
      <c r="Q148" s="43">
        <f t="shared" si="44"/>
        <v>0</v>
      </c>
      <c r="R148" s="43">
        <v>0</v>
      </c>
      <c r="S148" s="43">
        <v>0</v>
      </c>
      <c r="T148" s="43">
        <f t="shared" si="45"/>
        <v>0</v>
      </c>
      <c r="U148" s="114"/>
      <c r="V148" s="43">
        <v>0</v>
      </c>
      <c r="W148" s="151">
        <f t="shared" si="46"/>
        <v>0</v>
      </c>
      <c r="X148" s="160">
        <f t="shared" si="47"/>
        <v>0</v>
      </c>
      <c r="Y148" s="43">
        <v>0</v>
      </c>
      <c r="Z148" s="43">
        <v>0</v>
      </c>
      <c r="AA148" s="43">
        <v>0</v>
      </c>
    </row>
    <row r="149" spans="1:27" x14ac:dyDescent="0.2">
      <c r="A149" s="117">
        <v>91</v>
      </c>
      <c r="B149" s="51">
        <v>53723</v>
      </c>
      <c r="C149" s="333"/>
      <c r="D149" s="117" t="s">
        <v>227</v>
      </c>
      <c r="E149" s="51">
        <v>84145109</v>
      </c>
      <c r="F149" s="152">
        <f t="shared" si="36"/>
        <v>1566.2771810956201</v>
      </c>
      <c r="G149" s="158">
        <f t="shared" si="37"/>
        <v>42.649219501540578</v>
      </c>
      <c r="H149" s="111">
        <v>80658312</v>
      </c>
      <c r="I149" s="152">
        <f t="shared" si="38"/>
        <v>1501.373936675167</v>
      </c>
      <c r="J149" s="158">
        <f t="shared" si="39"/>
        <v>40.881925212215769</v>
      </c>
      <c r="K149" s="51">
        <v>23667680</v>
      </c>
      <c r="L149" s="152">
        <f t="shared" si="40"/>
        <v>440.5502298829179</v>
      </c>
      <c r="M149" s="158">
        <f t="shared" si="41"/>
        <v>11.996039834142016</v>
      </c>
      <c r="N149" s="51">
        <v>8824676</v>
      </c>
      <c r="O149" s="152">
        <f t="shared" si="42"/>
        <v>164.26253187647748</v>
      </c>
      <c r="P149" s="158">
        <f t="shared" si="43"/>
        <v>4.472815452101643</v>
      </c>
      <c r="Q149" s="51">
        <f t="shared" si="44"/>
        <v>197295777</v>
      </c>
      <c r="R149" s="51">
        <v>259137</v>
      </c>
      <c r="S149" s="51">
        <v>0</v>
      </c>
      <c r="T149" s="51">
        <f t="shared" si="45"/>
        <v>197554914</v>
      </c>
      <c r="U149" s="117"/>
      <c r="V149" s="51">
        <v>171189803</v>
      </c>
      <c r="W149" s="152">
        <f t="shared" si="46"/>
        <v>3186.5272415911249</v>
      </c>
      <c r="X149" s="158">
        <f t="shared" si="47"/>
        <v>71.780202172311533</v>
      </c>
      <c r="Y149" s="51">
        <v>2653288</v>
      </c>
      <c r="Z149" s="51">
        <v>3242118</v>
      </c>
      <c r="AA149" s="51">
        <v>0</v>
      </c>
    </row>
    <row r="150" spans="1:27" x14ac:dyDescent="0.2">
      <c r="A150" s="114">
        <v>92</v>
      </c>
      <c r="B150" s="43">
        <v>0</v>
      </c>
      <c r="C150" s="331" t="s">
        <v>383</v>
      </c>
      <c r="D150" s="114" t="s">
        <v>229</v>
      </c>
      <c r="E150" s="43">
        <v>0</v>
      </c>
      <c r="F150" s="151">
        <f t="shared" si="36"/>
        <v>0</v>
      </c>
      <c r="G150" s="160">
        <f t="shared" si="37"/>
        <v>0</v>
      </c>
      <c r="H150" s="110">
        <v>0</v>
      </c>
      <c r="I150" s="151">
        <f t="shared" si="38"/>
        <v>0</v>
      </c>
      <c r="J150" s="160">
        <f t="shared" si="39"/>
        <v>0</v>
      </c>
      <c r="K150" s="43">
        <v>0</v>
      </c>
      <c r="L150" s="151">
        <f t="shared" si="40"/>
        <v>0</v>
      </c>
      <c r="M150" s="160">
        <f t="shared" si="41"/>
        <v>0</v>
      </c>
      <c r="N150" s="43">
        <v>0</v>
      </c>
      <c r="O150" s="151">
        <f t="shared" si="42"/>
        <v>0</v>
      </c>
      <c r="P150" s="160">
        <f t="shared" si="43"/>
        <v>0</v>
      </c>
      <c r="Q150" s="43">
        <f t="shared" si="44"/>
        <v>0</v>
      </c>
      <c r="R150" s="43">
        <v>0</v>
      </c>
      <c r="S150" s="43">
        <v>0</v>
      </c>
      <c r="T150" s="43">
        <f t="shared" si="45"/>
        <v>0</v>
      </c>
      <c r="U150" s="114"/>
      <c r="V150" s="43">
        <v>0</v>
      </c>
      <c r="W150" s="151">
        <f t="shared" si="46"/>
        <v>0</v>
      </c>
      <c r="X150" s="160">
        <f t="shared" si="47"/>
        <v>0</v>
      </c>
      <c r="Y150" s="43">
        <v>0</v>
      </c>
      <c r="Z150" s="43">
        <v>0</v>
      </c>
      <c r="AA150" s="43">
        <v>0</v>
      </c>
    </row>
    <row r="151" spans="1:27" x14ac:dyDescent="0.2">
      <c r="A151" s="117">
        <v>93</v>
      </c>
      <c r="B151" s="51">
        <v>35515</v>
      </c>
      <c r="C151" s="333"/>
      <c r="D151" s="117" t="s">
        <v>231</v>
      </c>
      <c r="E151" s="51">
        <v>49689109</v>
      </c>
      <c r="F151" s="152">
        <f t="shared" si="36"/>
        <v>1399.1020413909616</v>
      </c>
      <c r="G151" s="158">
        <f t="shared" si="37"/>
        <v>30.916509703509398</v>
      </c>
      <c r="H151" s="111">
        <v>76548601</v>
      </c>
      <c r="I151" s="152">
        <f t="shared" si="38"/>
        <v>2155.3878924398141</v>
      </c>
      <c r="J151" s="158">
        <f t="shared" si="39"/>
        <v>47.62845648141063</v>
      </c>
      <c r="K151" s="51">
        <v>28673674</v>
      </c>
      <c r="L151" s="152">
        <f t="shared" si="40"/>
        <v>807.36798535829928</v>
      </c>
      <c r="M151" s="158">
        <f t="shared" si="41"/>
        <v>17.840728849782057</v>
      </c>
      <c r="N151" s="51">
        <v>5808922</v>
      </c>
      <c r="O151" s="152">
        <f t="shared" si="42"/>
        <v>163.56249472054063</v>
      </c>
      <c r="P151" s="158">
        <f t="shared" si="43"/>
        <v>3.6143049652979133</v>
      </c>
      <c r="Q151" s="51">
        <f t="shared" si="44"/>
        <v>160720306</v>
      </c>
      <c r="R151" s="51">
        <v>0</v>
      </c>
      <c r="S151" s="51">
        <v>2849861</v>
      </c>
      <c r="T151" s="51">
        <f t="shared" si="45"/>
        <v>163570167</v>
      </c>
      <c r="U151" s="117"/>
      <c r="V151" s="51">
        <v>148766767</v>
      </c>
      <c r="W151" s="152">
        <f t="shared" si="46"/>
        <v>4188.8432211741519</v>
      </c>
      <c r="X151" s="158">
        <f t="shared" si="47"/>
        <v>94.358525908556516</v>
      </c>
      <c r="Y151" s="51">
        <v>0</v>
      </c>
      <c r="Z151" s="51">
        <v>4563575</v>
      </c>
      <c r="AA151" s="51">
        <v>756806</v>
      </c>
    </row>
    <row r="152" spans="1:27" x14ac:dyDescent="0.2">
      <c r="A152" s="114">
        <v>94</v>
      </c>
      <c r="B152" s="43">
        <v>27941</v>
      </c>
      <c r="D152" s="114" t="s">
        <v>233</v>
      </c>
      <c r="E152" s="43">
        <v>56911917</v>
      </c>
      <c r="F152" s="151">
        <f t="shared" si="36"/>
        <v>2036.8604201710748</v>
      </c>
      <c r="G152" s="160">
        <f t="shared" si="37"/>
        <v>45.541726395324368</v>
      </c>
      <c r="H152" s="110">
        <v>50785931</v>
      </c>
      <c r="I152" s="151">
        <f t="shared" si="38"/>
        <v>1817.6132207150781</v>
      </c>
      <c r="J152" s="160">
        <f t="shared" si="39"/>
        <v>40.639625165566329</v>
      </c>
      <c r="K152" s="43">
        <v>14773454</v>
      </c>
      <c r="L152" s="151">
        <f t="shared" si="40"/>
        <v>528.73748255252133</v>
      </c>
      <c r="M152" s="160">
        <f t="shared" si="41"/>
        <v>11.821928261209518</v>
      </c>
      <c r="N152" s="43">
        <v>2495232</v>
      </c>
      <c r="O152" s="151">
        <f t="shared" si="42"/>
        <v>89.303604022762244</v>
      </c>
      <c r="P152" s="160">
        <f t="shared" si="43"/>
        <v>1.9967201778997887</v>
      </c>
      <c r="Q152" s="43">
        <f t="shared" si="44"/>
        <v>124966534</v>
      </c>
      <c r="R152" s="43">
        <v>0</v>
      </c>
      <c r="S152" s="43">
        <v>0</v>
      </c>
      <c r="T152" s="43">
        <f t="shared" si="45"/>
        <v>124966534</v>
      </c>
      <c r="U152" s="114"/>
      <c r="V152" s="43">
        <v>99938262</v>
      </c>
      <c r="W152" s="151">
        <f t="shared" si="46"/>
        <v>3576.7603879603448</v>
      </c>
      <c r="X152" s="160">
        <f t="shared" si="47"/>
        <v>80.570653976744595</v>
      </c>
      <c r="Y152" s="43">
        <v>19716123</v>
      </c>
      <c r="Z152" s="43">
        <v>5189549</v>
      </c>
      <c r="AA152" s="43">
        <v>0</v>
      </c>
    </row>
    <row r="153" spans="1:27" x14ac:dyDescent="0.2">
      <c r="A153" s="117">
        <v>95</v>
      </c>
      <c r="B153" s="111">
        <v>71491</v>
      </c>
      <c r="C153" s="333"/>
      <c r="D153" s="117" t="s">
        <v>235</v>
      </c>
      <c r="E153" s="111">
        <v>179969719</v>
      </c>
      <c r="F153" s="152">
        <f t="shared" si="36"/>
        <v>2517.3758794813334</v>
      </c>
      <c r="G153" s="158">
        <f t="shared" si="37"/>
        <v>55.469476791672754</v>
      </c>
      <c r="H153" s="111">
        <v>113224822</v>
      </c>
      <c r="I153" s="152">
        <f t="shared" si="38"/>
        <v>1583.7632988767816</v>
      </c>
      <c r="J153" s="158">
        <f t="shared" si="39"/>
        <v>34.897657623004221</v>
      </c>
      <c r="K153" s="111">
        <v>18121829</v>
      </c>
      <c r="L153" s="152">
        <f t="shared" si="40"/>
        <v>253.48406093074652</v>
      </c>
      <c r="M153" s="158">
        <f t="shared" si="41"/>
        <v>5.5854305864541702</v>
      </c>
      <c r="N153" s="111">
        <v>13131830</v>
      </c>
      <c r="O153" s="152">
        <f t="shared" si="42"/>
        <v>183.68507924074359</v>
      </c>
      <c r="P153" s="158">
        <f t="shared" si="43"/>
        <v>4.0474349988688481</v>
      </c>
      <c r="Q153" s="111">
        <f t="shared" si="44"/>
        <v>324448200</v>
      </c>
      <c r="R153" s="111">
        <v>573808</v>
      </c>
      <c r="S153" s="111">
        <v>183854</v>
      </c>
      <c r="T153" s="111">
        <f t="shared" si="45"/>
        <v>325205862</v>
      </c>
      <c r="U153" s="117"/>
      <c r="V153" s="111">
        <v>291424864</v>
      </c>
      <c r="W153" s="152">
        <f t="shared" si="46"/>
        <v>4076.3853352170204</v>
      </c>
      <c r="X153" s="158">
        <f t="shared" si="47"/>
        <v>91.825282293214656</v>
      </c>
      <c r="Y153" s="111">
        <v>20493365</v>
      </c>
      <c r="Z153" s="111">
        <v>13668159</v>
      </c>
      <c r="AA153" s="111">
        <v>5171</v>
      </c>
    </row>
    <row r="154" spans="1:27" ht="13.5" thickBot="1" x14ac:dyDescent="0.25">
      <c r="A154" s="125">
        <f>A153</f>
        <v>95</v>
      </c>
      <c r="B154" s="164">
        <f>SUM(B59:B153)</f>
        <v>5858302</v>
      </c>
      <c r="C154" s="339"/>
      <c r="D154" s="135" t="s">
        <v>255</v>
      </c>
      <c r="E154" s="161">
        <f>SUM(E59:E153)</f>
        <v>18714573179</v>
      </c>
      <c r="F154" s="162">
        <f>(E154/$B154)</f>
        <v>3194.5388235362398</v>
      </c>
      <c r="G154" s="163">
        <f t="shared" si="37"/>
        <v>62.843010593660829</v>
      </c>
      <c r="H154" s="161">
        <f>SUM(H59:H153)</f>
        <v>8493335719</v>
      </c>
      <c r="I154" s="162">
        <f>(H154/$B154)</f>
        <v>1449.7947901968864</v>
      </c>
      <c r="J154" s="163">
        <f t="shared" si="39"/>
        <v>28.52038256280207</v>
      </c>
      <c r="K154" s="161">
        <f>SUM(K59:K153)</f>
        <v>1728672349</v>
      </c>
      <c r="L154" s="162">
        <f>(K154/$B154)</f>
        <v>295.08078432965732</v>
      </c>
      <c r="M154" s="163">
        <f t="shared" si="41"/>
        <v>5.8048331480558186</v>
      </c>
      <c r="N154" s="161">
        <f>SUM(N59:N153)</f>
        <v>843298810</v>
      </c>
      <c r="O154" s="162">
        <f>(N154/$B154)</f>
        <v>143.94935768077508</v>
      </c>
      <c r="P154" s="163">
        <f t="shared" si="43"/>
        <v>2.8317736954812744</v>
      </c>
      <c r="Q154" s="161">
        <f>SUM(Q59:Q153)</f>
        <v>29779880057</v>
      </c>
      <c r="R154" s="161">
        <f>SUM(R59:R153)</f>
        <v>455829602</v>
      </c>
      <c r="S154" s="161">
        <f>SUM(S59:S153)</f>
        <v>151252452</v>
      </c>
      <c r="T154" s="161">
        <f>SUM(T59:T153)</f>
        <v>30386962111</v>
      </c>
      <c r="U154" s="125"/>
      <c r="V154" s="161">
        <f>SUM(V59:V153)</f>
        <v>26006668061</v>
      </c>
      <c r="W154" s="162">
        <f>(V154/$B154)</f>
        <v>4439.2842944935237</v>
      </c>
      <c r="X154" s="163">
        <f t="shared" si="47"/>
        <v>100</v>
      </c>
      <c r="Y154" s="161">
        <f>SUM(Y59:Y153)</f>
        <v>1374228139</v>
      </c>
      <c r="Z154" s="161">
        <f>SUM(Z59:Z153)</f>
        <v>1381724392</v>
      </c>
      <c r="AA154" s="161">
        <f>SUM(AA59:AA153)</f>
        <v>153686550</v>
      </c>
    </row>
    <row r="155" spans="1:27" customFormat="1" ht="13.5" thickBot="1" x14ac:dyDescent="0.25"/>
    <row r="156" spans="1:27" customFormat="1" x14ac:dyDescent="0.2">
      <c r="A156" s="223" t="s">
        <v>501</v>
      </c>
      <c r="B156" s="335"/>
      <c r="C156" s="335"/>
      <c r="D156" s="335"/>
      <c r="E156" s="335"/>
      <c r="F156" s="335"/>
      <c r="G156" s="335"/>
      <c r="H156" s="335"/>
      <c r="I156" s="335"/>
      <c r="J156" s="335"/>
      <c r="K156" s="335"/>
      <c r="L156" s="335"/>
      <c r="M156" s="335"/>
      <c r="N156" s="336"/>
    </row>
    <row r="157" spans="1:27" customFormat="1" ht="39" customHeight="1" thickBot="1" x14ac:dyDescent="0.25">
      <c r="A157" s="404" t="s">
        <v>548</v>
      </c>
      <c r="B157" s="405"/>
      <c r="C157" s="405"/>
      <c r="D157" s="405"/>
      <c r="E157" s="405"/>
      <c r="F157" s="405"/>
      <c r="G157" s="405"/>
      <c r="H157" s="405"/>
      <c r="I157" s="405"/>
      <c r="J157" s="405"/>
      <c r="K157" s="405"/>
      <c r="L157" s="405"/>
      <c r="M157" s="405"/>
      <c r="N157" s="406"/>
    </row>
    <row r="158" spans="1:27" customFormat="1" x14ac:dyDescent="0.2"/>
    <row r="159" spans="1:27" customFormat="1" x14ac:dyDescent="0.2"/>
    <row r="160" spans="1:27" s="94" customFormat="1" ht="15.75" x14ac:dyDescent="0.2">
      <c r="A160" s="319" t="s">
        <v>0</v>
      </c>
      <c r="C160" s="328"/>
    </row>
    <row r="161" spans="1:27" s="94" customFormat="1" ht="15.75" x14ac:dyDescent="0.25">
      <c r="A161" s="320" t="s">
        <v>503</v>
      </c>
      <c r="C161" s="328"/>
    </row>
    <row r="162" spans="1:27" s="94" customFormat="1" ht="15.75" x14ac:dyDescent="0.2">
      <c r="A162" s="321" t="s">
        <v>370</v>
      </c>
      <c r="C162" s="328"/>
    </row>
    <row r="163" spans="1:27" ht="13.5" thickBot="1" x14ac:dyDescent="0.25">
      <c r="D163"/>
      <c r="E163"/>
      <c r="F163"/>
      <c r="G163"/>
      <c r="H163"/>
      <c r="I163"/>
      <c r="J163"/>
      <c r="K163"/>
      <c r="L163"/>
      <c r="M163"/>
      <c r="N163"/>
      <c r="O163"/>
      <c r="P163"/>
      <c r="V163" s="94"/>
      <c r="W163" s="94"/>
      <c r="X163" s="94"/>
      <c r="Y163" s="94"/>
      <c r="Z163" s="94"/>
      <c r="AA163" s="94"/>
    </row>
    <row r="164" spans="1:27" ht="13.5" thickBot="1" x14ac:dyDescent="0.25">
      <c r="E164" s="401" t="s">
        <v>412</v>
      </c>
      <c r="F164" s="402"/>
      <c r="G164" s="402"/>
      <c r="H164" s="402"/>
      <c r="I164" s="402"/>
      <c r="J164" s="402"/>
      <c r="K164" s="402"/>
      <c r="L164" s="402"/>
      <c r="M164" s="402"/>
      <c r="N164" s="402"/>
      <c r="O164" s="402"/>
      <c r="P164" s="403"/>
      <c r="S164" s="75"/>
      <c r="V164" s="389" t="s">
        <v>500</v>
      </c>
      <c r="W164" s="390"/>
      <c r="X164" s="390"/>
      <c r="Y164" s="390"/>
      <c r="Z164" s="390"/>
      <c r="AA164" s="391"/>
    </row>
    <row r="165" spans="1:27" x14ac:dyDescent="0.2">
      <c r="B165" s="75"/>
      <c r="E165" s="392" t="s">
        <v>488</v>
      </c>
      <c r="F165" s="393"/>
      <c r="G165" s="394"/>
      <c r="H165" s="392" t="s">
        <v>489</v>
      </c>
      <c r="I165" s="393"/>
      <c r="J165" s="394"/>
      <c r="K165" s="395" t="s">
        <v>489</v>
      </c>
      <c r="L165" s="396"/>
      <c r="M165" s="396"/>
      <c r="N165" s="396"/>
      <c r="O165" s="396"/>
      <c r="P165" s="397"/>
      <c r="Q165" s="75"/>
      <c r="R165" s="75"/>
      <c r="S165" s="75"/>
      <c r="T165" s="75"/>
      <c r="V165" s="398" t="s">
        <v>496</v>
      </c>
      <c r="W165" s="399"/>
      <c r="X165" s="400"/>
      <c r="Y165" s="398" t="s">
        <v>414</v>
      </c>
      <c r="Z165" s="399"/>
      <c r="AA165" s="400"/>
    </row>
    <row r="166" spans="1:27" ht="45.75" thickBot="1" x14ac:dyDescent="0.3">
      <c r="A166" s="295" t="s">
        <v>1</v>
      </c>
      <c r="B166" s="272" t="s">
        <v>487</v>
      </c>
      <c r="C166" s="272"/>
      <c r="D166" s="296" t="s">
        <v>342</v>
      </c>
      <c r="E166" s="271" t="s">
        <v>413</v>
      </c>
      <c r="F166" s="272" t="s">
        <v>362</v>
      </c>
      <c r="G166" s="273" t="s">
        <v>480</v>
      </c>
      <c r="H166" s="271" t="s">
        <v>405</v>
      </c>
      <c r="I166" s="272" t="s">
        <v>362</v>
      </c>
      <c r="J166" s="273" t="s">
        <v>480</v>
      </c>
      <c r="K166" s="271" t="s">
        <v>350</v>
      </c>
      <c r="L166" s="272" t="s">
        <v>362</v>
      </c>
      <c r="M166" s="272" t="s">
        <v>480</v>
      </c>
      <c r="N166" s="272" t="s">
        <v>351</v>
      </c>
      <c r="O166" s="272" t="s">
        <v>362</v>
      </c>
      <c r="P166" s="273" t="s">
        <v>480</v>
      </c>
      <c r="Q166" s="272" t="s">
        <v>490</v>
      </c>
      <c r="R166" s="272" t="s">
        <v>491</v>
      </c>
      <c r="S166" s="272" t="s">
        <v>492</v>
      </c>
      <c r="T166" s="272" t="s">
        <v>493</v>
      </c>
      <c r="U166" s="272"/>
      <c r="V166" s="271" t="s">
        <v>494</v>
      </c>
      <c r="W166" s="272" t="s">
        <v>362</v>
      </c>
      <c r="X166" s="273" t="s">
        <v>495</v>
      </c>
      <c r="Y166" s="271" t="s">
        <v>497</v>
      </c>
      <c r="Z166" s="272" t="s">
        <v>498</v>
      </c>
      <c r="AA166" s="273" t="s">
        <v>499</v>
      </c>
    </row>
    <row r="167" spans="1:27" x14ac:dyDescent="0.2">
      <c r="A167" s="117">
        <v>1</v>
      </c>
      <c r="B167" s="34">
        <v>8376</v>
      </c>
      <c r="C167" s="333"/>
      <c r="D167" s="117" t="s">
        <v>262</v>
      </c>
      <c r="E167" s="330">
        <v>14249018</v>
      </c>
      <c r="F167" s="152">
        <f t="shared" ref="F167:F203" si="48">IFERROR(E167/$B167,0)</f>
        <v>1701.172158548233</v>
      </c>
      <c r="G167" s="152">
        <f t="shared" ref="G167:G204" si="49">IF($Q167&lt;&gt;0,(E167/$Q167)*100,0)</f>
        <v>79.86510218925612</v>
      </c>
      <c r="H167" s="330">
        <v>2931110</v>
      </c>
      <c r="I167" s="152">
        <f t="shared" ref="I167:I203" si="50">IFERROR(H167/$B167,0)</f>
        <v>349.9414995224451</v>
      </c>
      <c r="J167" s="152">
        <f t="shared" ref="J167:J204" si="51">IF($Q167&lt;&gt;0,(H167/$Q167)*100,0)</f>
        <v>16.428739136826866</v>
      </c>
      <c r="K167" s="330">
        <v>10336</v>
      </c>
      <c r="L167" s="152">
        <f t="shared" ref="L167:L203" si="52">IFERROR(K167/$B167,0)</f>
        <v>1.2340019102196753</v>
      </c>
      <c r="M167" s="152">
        <f t="shared" ref="M167:M204" si="53">IF($Q167&lt;&gt;0,(K167/$Q167)*100,0)</f>
        <v>5.7932813070216568E-2</v>
      </c>
      <c r="N167" s="330">
        <v>650893</v>
      </c>
      <c r="O167" s="152">
        <f t="shared" ref="O167:O203" si="54">IFERROR(N167/$B167,0)</f>
        <v>77.709288443170962</v>
      </c>
      <c r="P167" s="152">
        <f t="shared" ref="P167:P204" si="55">IF($Q167&lt;&gt;0,(N167/$Q167)*100,0)</f>
        <v>3.6482258608467952</v>
      </c>
      <c r="Q167" s="330">
        <f t="shared" ref="Q167:Q203" si="56">(E167+H167+K167+N167)</f>
        <v>17841357</v>
      </c>
      <c r="R167" s="330">
        <v>0</v>
      </c>
      <c r="S167" s="330">
        <v>0</v>
      </c>
      <c r="T167" s="330">
        <f t="shared" ref="T167:T203" si="57">(Q167+R167+S167)</f>
        <v>17841357</v>
      </c>
      <c r="U167" s="117"/>
      <c r="V167" s="330">
        <v>14002625</v>
      </c>
      <c r="W167" s="152">
        <f t="shared" ref="W167:W203" si="58">IFERROR(V167/$B167,0)</f>
        <v>1671.7556112702962</v>
      </c>
      <c r="X167" s="152">
        <f t="shared" ref="X167:X204" si="59">IF($W$204&lt;&gt;0,(W167/$W$204)*100,0)</f>
        <v>114.26514604780047</v>
      </c>
      <c r="Y167" s="330">
        <v>0</v>
      </c>
      <c r="Z167" s="330">
        <v>0</v>
      </c>
      <c r="AA167" s="330">
        <v>0</v>
      </c>
    </row>
    <row r="168" spans="1:27" x14ac:dyDescent="0.2">
      <c r="A168" s="114">
        <v>2</v>
      </c>
      <c r="B168" s="43">
        <v>7565</v>
      </c>
      <c r="D168" s="114" t="s">
        <v>263</v>
      </c>
      <c r="E168" s="43">
        <v>10313288</v>
      </c>
      <c r="F168" s="151">
        <f t="shared" si="48"/>
        <v>1363.2898876404495</v>
      </c>
      <c r="G168" s="151">
        <f t="shared" si="49"/>
        <v>65.754586609786799</v>
      </c>
      <c r="H168" s="43">
        <v>2816093</v>
      </c>
      <c r="I168" s="151">
        <f t="shared" si="50"/>
        <v>372.25287508261732</v>
      </c>
      <c r="J168" s="151">
        <f t="shared" si="51"/>
        <v>17.954606820803832</v>
      </c>
      <c r="K168" s="43">
        <v>2555134</v>
      </c>
      <c r="L168" s="151">
        <f t="shared" si="52"/>
        <v>337.75730337078653</v>
      </c>
      <c r="M168" s="151">
        <f t="shared" si="53"/>
        <v>16.290806569409384</v>
      </c>
      <c r="N168" s="43">
        <v>0</v>
      </c>
      <c r="O168" s="151">
        <f t="shared" si="54"/>
        <v>0</v>
      </c>
      <c r="P168" s="151">
        <f t="shared" si="55"/>
        <v>0</v>
      </c>
      <c r="Q168" s="43">
        <f t="shared" si="56"/>
        <v>15684515</v>
      </c>
      <c r="R168" s="43">
        <v>0</v>
      </c>
      <c r="S168" s="43">
        <v>0</v>
      </c>
      <c r="T168" s="43">
        <f t="shared" si="57"/>
        <v>15684515</v>
      </c>
      <c r="U168" s="114"/>
      <c r="V168" s="43">
        <v>11393794</v>
      </c>
      <c r="W168" s="151">
        <f t="shared" si="58"/>
        <v>1506.1194976867152</v>
      </c>
      <c r="X168" s="151">
        <f t="shared" si="59"/>
        <v>102.94385328118815</v>
      </c>
      <c r="Y168" s="43">
        <v>0</v>
      </c>
      <c r="Z168" s="43">
        <v>0</v>
      </c>
      <c r="AA168" s="43">
        <v>0</v>
      </c>
    </row>
    <row r="169" spans="1:27" x14ac:dyDescent="0.2">
      <c r="A169" s="117">
        <v>3</v>
      </c>
      <c r="B169" s="51">
        <v>6657</v>
      </c>
      <c r="C169" s="333"/>
      <c r="D169" s="117" t="s">
        <v>97</v>
      </c>
      <c r="E169" s="51">
        <v>7145508</v>
      </c>
      <c r="F169" s="152">
        <f t="shared" si="48"/>
        <v>1073.3826047769267</v>
      </c>
      <c r="G169" s="152">
        <f t="shared" si="49"/>
        <v>52.325810278416498</v>
      </c>
      <c r="H169" s="51">
        <v>2638373</v>
      </c>
      <c r="I169" s="152">
        <f t="shared" si="50"/>
        <v>396.33062941264836</v>
      </c>
      <c r="J169" s="152">
        <f t="shared" si="51"/>
        <v>19.320530470569285</v>
      </c>
      <c r="K169" s="51">
        <v>620242</v>
      </c>
      <c r="L169" s="152">
        <f t="shared" si="52"/>
        <v>93.171398527865406</v>
      </c>
      <c r="M169" s="152">
        <f t="shared" si="53"/>
        <v>4.5419675156343828</v>
      </c>
      <c r="N169" s="51">
        <v>3251677</v>
      </c>
      <c r="O169" s="152">
        <f t="shared" si="54"/>
        <v>488.45981673426468</v>
      </c>
      <c r="P169" s="152">
        <f t="shared" si="55"/>
        <v>23.811691735379839</v>
      </c>
      <c r="Q169" s="51">
        <f t="shared" si="56"/>
        <v>13655800</v>
      </c>
      <c r="R169" s="51">
        <v>192153</v>
      </c>
      <c r="S169" s="51">
        <v>0</v>
      </c>
      <c r="T169" s="51">
        <f t="shared" si="57"/>
        <v>13847953</v>
      </c>
      <c r="U169" s="117"/>
      <c r="V169" s="51">
        <v>12163400</v>
      </c>
      <c r="W169" s="152">
        <f t="shared" si="58"/>
        <v>1827.1593811025987</v>
      </c>
      <c r="X169" s="152">
        <f t="shared" si="59"/>
        <v>124.88705414043957</v>
      </c>
      <c r="Y169" s="51">
        <v>0</v>
      </c>
      <c r="Z169" s="51">
        <v>0</v>
      </c>
      <c r="AA169" s="51">
        <v>0</v>
      </c>
    </row>
    <row r="170" spans="1:27" x14ac:dyDescent="0.2">
      <c r="A170" s="114">
        <v>4</v>
      </c>
      <c r="B170" s="43">
        <v>4574</v>
      </c>
      <c r="D170" s="114" t="s">
        <v>264</v>
      </c>
      <c r="E170" s="43">
        <v>4057319</v>
      </c>
      <c r="F170" s="151">
        <f t="shared" si="48"/>
        <v>887.03957149103633</v>
      </c>
      <c r="G170" s="151">
        <f t="shared" si="49"/>
        <v>73.731524954078154</v>
      </c>
      <c r="H170" s="43">
        <v>1029242</v>
      </c>
      <c r="I170" s="151">
        <f t="shared" si="50"/>
        <v>225.02011368605159</v>
      </c>
      <c r="J170" s="151">
        <f t="shared" si="51"/>
        <v>18.703873717295906</v>
      </c>
      <c r="K170" s="43">
        <v>1011</v>
      </c>
      <c r="L170" s="151">
        <f t="shared" si="52"/>
        <v>0.22103191954525581</v>
      </c>
      <c r="M170" s="151">
        <f t="shared" si="53"/>
        <v>1.8372371442465583E-2</v>
      </c>
      <c r="N170" s="43">
        <v>415256</v>
      </c>
      <c r="O170" s="151">
        <f t="shared" si="54"/>
        <v>90.786182772190642</v>
      </c>
      <c r="P170" s="151">
        <f t="shared" si="55"/>
        <v>7.5462289571834704</v>
      </c>
      <c r="Q170" s="43">
        <f t="shared" si="56"/>
        <v>5502828</v>
      </c>
      <c r="R170" s="43">
        <v>0</v>
      </c>
      <c r="S170" s="43">
        <v>0</v>
      </c>
      <c r="T170" s="43">
        <f t="shared" si="57"/>
        <v>5502828</v>
      </c>
      <c r="U170" s="114"/>
      <c r="V170" s="43">
        <v>3463132</v>
      </c>
      <c r="W170" s="151">
        <f t="shared" si="58"/>
        <v>757.13423699169221</v>
      </c>
      <c r="X170" s="151">
        <f t="shared" si="59"/>
        <v>51.750419489788534</v>
      </c>
      <c r="Y170" s="43">
        <v>0</v>
      </c>
      <c r="Z170" s="43">
        <v>0</v>
      </c>
      <c r="AA170" s="43">
        <v>0</v>
      </c>
    </row>
    <row r="171" spans="1:27" x14ac:dyDescent="0.2">
      <c r="A171" s="117">
        <v>5</v>
      </c>
      <c r="B171" s="51">
        <v>0</v>
      </c>
      <c r="C171" s="333" t="s">
        <v>383</v>
      </c>
      <c r="D171" s="117" t="s">
        <v>265</v>
      </c>
      <c r="E171" s="51">
        <v>0</v>
      </c>
      <c r="F171" s="152">
        <f t="shared" si="48"/>
        <v>0</v>
      </c>
      <c r="G171" s="158">
        <f t="shared" si="49"/>
        <v>0</v>
      </c>
      <c r="H171" s="51">
        <v>0</v>
      </c>
      <c r="I171" s="152">
        <f t="shared" si="50"/>
        <v>0</v>
      </c>
      <c r="J171" s="158">
        <f t="shared" si="51"/>
        <v>0</v>
      </c>
      <c r="K171" s="51">
        <v>0</v>
      </c>
      <c r="L171" s="152">
        <f t="shared" si="52"/>
        <v>0</v>
      </c>
      <c r="M171" s="158">
        <f t="shared" si="53"/>
        <v>0</v>
      </c>
      <c r="N171" s="51">
        <v>0</v>
      </c>
      <c r="O171" s="152">
        <f t="shared" si="54"/>
        <v>0</v>
      </c>
      <c r="P171" s="158">
        <f t="shared" si="55"/>
        <v>0</v>
      </c>
      <c r="Q171" s="51">
        <f t="shared" si="56"/>
        <v>0</v>
      </c>
      <c r="R171" s="51">
        <v>0</v>
      </c>
      <c r="S171" s="51">
        <v>0</v>
      </c>
      <c r="T171" s="51">
        <f t="shared" si="57"/>
        <v>0</v>
      </c>
      <c r="U171" s="117"/>
      <c r="V171" s="51">
        <v>0</v>
      </c>
      <c r="W171" s="152">
        <f t="shared" si="58"/>
        <v>0</v>
      </c>
      <c r="X171" s="158">
        <f t="shared" si="59"/>
        <v>0</v>
      </c>
      <c r="Y171" s="51">
        <v>0</v>
      </c>
      <c r="Z171" s="51">
        <v>0</v>
      </c>
      <c r="AA171" s="51">
        <v>0</v>
      </c>
    </row>
    <row r="172" spans="1:27" x14ac:dyDescent="0.2">
      <c r="A172" s="114">
        <v>6</v>
      </c>
      <c r="B172" s="43">
        <v>44826</v>
      </c>
      <c r="D172" s="114" t="s">
        <v>266</v>
      </c>
      <c r="E172" s="43">
        <v>36522916</v>
      </c>
      <c r="F172" s="151">
        <f t="shared" si="48"/>
        <v>814.77080265917107</v>
      </c>
      <c r="G172" s="160">
        <f t="shared" si="49"/>
        <v>83.124885646973723</v>
      </c>
      <c r="H172" s="43">
        <v>6456453</v>
      </c>
      <c r="I172" s="151">
        <f t="shared" si="50"/>
        <v>144.03366349886227</v>
      </c>
      <c r="J172" s="160">
        <f t="shared" si="51"/>
        <v>14.694662313109403</v>
      </c>
      <c r="K172" s="43">
        <v>96</v>
      </c>
      <c r="L172" s="151">
        <f t="shared" si="52"/>
        <v>2.1416142417347074E-3</v>
      </c>
      <c r="M172" s="160">
        <f t="shared" si="53"/>
        <v>2.1849265874908445E-4</v>
      </c>
      <c r="N172" s="43">
        <v>957938</v>
      </c>
      <c r="O172" s="151">
        <f t="shared" si="54"/>
        <v>21.370142328113147</v>
      </c>
      <c r="P172" s="160">
        <f t="shared" si="55"/>
        <v>2.1802335472581298</v>
      </c>
      <c r="Q172" s="43">
        <f t="shared" si="56"/>
        <v>43937403</v>
      </c>
      <c r="R172" s="43">
        <v>14998</v>
      </c>
      <c r="S172" s="43">
        <v>0</v>
      </c>
      <c r="T172" s="43">
        <f t="shared" si="57"/>
        <v>43952401</v>
      </c>
      <c r="U172" s="114"/>
      <c r="V172" s="43">
        <v>34371701</v>
      </c>
      <c r="W172" s="151">
        <f t="shared" si="58"/>
        <v>766.78046223174056</v>
      </c>
      <c r="X172" s="160">
        <f t="shared" si="59"/>
        <v>52.409742735622636</v>
      </c>
      <c r="Y172" s="43">
        <v>176592</v>
      </c>
      <c r="Z172" s="43">
        <v>3572937</v>
      </c>
      <c r="AA172" s="43">
        <v>0</v>
      </c>
    </row>
    <row r="173" spans="1:27" x14ac:dyDescent="0.2">
      <c r="A173" s="117">
        <v>7</v>
      </c>
      <c r="B173" s="51">
        <v>5096</v>
      </c>
      <c r="C173" s="333"/>
      <c r="D173" s="117" t="s">
        <v>267</v>
      </c>
      <c r="E173" s="51">
        <v>7408652</v>
      </c>
      <c r="F173" s="152">
        <f t="shared" si="48"/>
        <v>1453.8171114599686</v>
      </c>
      <c r="G173" s="158">
        <f t="shared" si="49"/>
        <v>51.416015984199014</v>
      </c>
      <c r="H173" s="51">
        <v>2032265</v>
      </c>
      <c r="I173" s="152">
        <f t="shared" si="50"/>
        <v>398.79611459968601</v>
      </c>
      <c r="J173" s="158">
        <f t="shared" si="51"/>
        <v>14.10391117360192</v>
      </c>
      <c r="K173" s="51">
        <v>183959</v>
      </c>
      <c r="L173" s="152">
        <f t="shared" si="52"/>
        <v>36.098704866562009</v>
      </c>
      <c r="M173" s="158">
        <f t="shared" si="53"/>
        <v>1.2766747425087948</v>
      </c>
      <c r="N173" s="51">
        <v>4784354</v>
      </c>
      <c r="O173" s="152">
        <f t="shared" si="54"/>
        <v>938.84497645211934</v>
      </c>
      <c r="P173" s="158">
        <f t="shared" si="55"/>
        <v>33.203398099690268</v>
      </c>
      <c r="Q173" s="51">
        <f t="shared" si="56"/>
        <v>14409230</v>
      </c>
      <c r="R173" s="51">
        <v>207157</v>
      </c>
      <c r="S173" s="51">
        <v>0</v>
      </c>
      <c r="T173" s="51">
        <f t="shared" si="57"/>
        <v>14616387</v>
      </c>
      <c r="U173" s="117"/>
      <c r="V173" s="51">
        <v>9569880</v>
      </c>
      <c r="W173" s="152">
        <f t="shared" si="58"/>
        <v>1877.9199372056514</v>
      </c>
      <c r="X173" s="158">
        <f t="shared" si="59"/>
        <v>128.3565578869684</v>
      </c>
      <c r="Y173" s="51">
        <v>451838</v>
      </c>
      <c r="Z173" s="51">
        <v>0</v>
      </c>
      <c r="AA173" s="51">
        <v>26225</v>
      </c>
    </row>
    <row r="174" spans="1:27" x14ac:dyDescent="0.2">
      <c r="A174" s="114">
        <v>8</v>
      </c>
      <c r="B174" s="43">
        <v>6596</v>
      </c>
      <c r="D174" s="114" t="s">
        <v>268</v>
      </c>
      <c r="E174" s="43">
        <v>4886331</v>
      </c>
      <c r="F174" s="151">
        <f t="shared" si="48"/>
        <v>740.80215281989081</v>
      </c>
      <c r="G174" s="160">
        <f t="shared" si="49"/>
        <v>58.235886798821156</v>
      </c>
      <c r="H174" s="43">
        <v>1777827</v>
      </c>
      <c r="I174" s="151">
        <f t="shared" si="50"/>
        <v>269.53107944208614</v>
      </c>
      <c r="J174" s="160">
        <f t="shared" si="51"/>
        <v>21.188358283523531</v>
      </c>
      <c r="K174" s="43">
        <v>1726426</v>
      </c>
      <c r="L174" s="151">
        <f t="shared" si="52"/>
        <v>261.73832625833836</v>
      </c>
      <c r="M174" s="160">
        <f t="shared" si="53"/>
        <v>20.575754917655313</v>
      </c>
      <c r="N174" s="43">
        <v>0</v>
      </c>
      <c r="O174" s="151">
        <f t="shared" si="54"/>
        <v>0</v>
      </c>
      <c r="P174" s="160">
        <f t="shared" si="55"/>
        <v>0</v>
      </c>
      <c r="Q174" s="43">
        <f t="shared" si="56"/>
        <v>8390584</v>
      </c>
      <c r="R174" s="43">
        <v>33318</v>
      </c>
      <c r="S174" s="43">
        <v>941883</v>
      </c>
      <c r="T174" s="43">
        <f t="shared" si="57"/>
        <v>9365785</v>
      </c>
      <c r="U174" s="114"/>
      <c r="V174" s="43">
        <v>7010004</v>
      </c>
      <c r="W174" s="151">
        <f t="shared" si="58"/>
        <v>1062.7659187386296</v>
      </c>
      <c r="X174" s="160">
        <f t="shared" si="59"/>
        <v>72.640463773900208</v>
      </c>
      <c r="Y174" s="43">
        <v>0</v>
      </c>
      <c r="Z174" s="43">
        <v>382179</v>
      </c>
      <c r="AA174" s="43">
        <v>0</v>
      </c>
    </row>
    <row r="175" spans="1:27" x14ac:dyDescent="0.2">
      <c r="A175" s="117">
        <v>9</v>
      </c>
      <c r="B175" s="51">
        <v>4170</v>
      </c>
      <c r="C175" s="333"/>
      <c r="D175" s="117" t="s">
        <v>269</v>
      </c>
      <c r="E175" s="51">
        <v>1975907</v>
      </c>
      <c r="F175" s="152">
        <f t="shared" si="48"/>
        <v>473.83860911270983</v>
      </c>
      <c r="G175" s="158">
        <f t="shared" si="49"/>
        <v>59.779905200824246</v>
      </c>
      <c r="H175" s="51">
        <v>720571</v>
      </c>
      <c r="I175" s="152">
        <f t="shared" si="50"/>
        <v>172.79880095923261</v>
      </c>
      <c r="J175" s="158">
        <f t="shared" si="51"/>
        <v>21.800452182447419</v>
      </c>
      <c r="K175" s="51">
        <v>608825</v>
      </c>
      <c r="L175" s="152">
        <f t="shared" si="52"/>
        <v>146.00119904076737</v>
      </c>
      <c r="M175" s="158">
        <f t="shared" si="53"/>
        <v>18.419642616728328</v>
      </c>
      <c r="N175" s="51">
        <v>0</v>
      </c>
      <c r="O175" s="152">
        <f t="shared" si="54"/>
        <v>0</v>
      </c>
      <c r="P175" s="158">
        <f t="shared" si="55"/>
        <v>0</v>
      </c>
      <c r="Q175" s="51">
        <f t="shared" si="56"/>
        <v>3305303</v>
      </c>
      <c r="R175" s="51">
        <v>0</v>
      </c>
      <c r="S175" s="51">
        <v>830706</v>
      </c>
      <c r="T175" s="51">
        <f t="shared" si="57"/>
        <v>4136009</v>
      </c>
      <c r="U175" s="117"/>
      <c r="V175" s="51">
        <v>2853166</v>
      </c>
      <c r="W175" s="152">
        <f t="shared" si="58"/>
        <v>684.21247002398081</v>
      </c>
      <c r="X175" s="158">
        <f t="shared" si="59"/>
        <v>46.766188363865908</v>
      </c>
      <c r="Y175" s="51">
        <v>0</v>
      </c>
      <c r="Z175" s="51">
        <v>78689</v>
      </c>
      <c r="AA175" s="51">
        <v>84630</v>
      </c>
    </row>
    <row r="176" spans="1:27" x14ac:dyDescent="0.2">
      <c r="A176" s="114">
        <v>10</v>
      </c>
      <c r="B176" s="43">
        <v>23348</v>
      </c>
      <c r="D176" s="114" t="s">
        <v>270</v>
      </c>
      <c r="E176" s="43">
        <v>35910547</v>
      </c>
      <c r="F176" s="151">
        <f t="shared" si="48"/>
        <v>1538.0566643823881</v>
      </c>
      <c r="G176" s="160">
        <f t="shared" si="49"/>
        <v>84.189618108252233</v>
      </c>
      <c r="H176" s="43">
        <v>6431952</v>
      </c>
      <c r="I176" s="151">
        <f t="shared" si="50"/>
        <v>275.48192564673633</v>
      </c>
      <c r="J176" s="160">
        <f t="shared" si="51"/>
        <v>15.079235149790648</v>
      </c>
      <c r="K176" s="43">
        <v>68967</v>
      </c>
      <c r="L176" s="151">
        <f t="shared" si="52"/>
        <v>2.9538718519787563</v>
      </c>
      <c r="M176" s="160">
        <f t="shared" si="53"/>
        <v>0.16168802419166245</v>
      </c>
      <c r="N176" s="43">
        <v>242899</v>
      </c>
      <c r="O176" s="151">
        <f t="shared" si="54"/>
        <v>10.403417851636114</v>
      </c>
      <c r="P176" s="160">
        <f t="shared" si="55"/>
        <v>0.56945871776546197</v>
      </c>
      <c r="Q176" s="43">
        <f t="shared" si="56"/>
        <v>42654365</v>
      </c>
      <c r="R176" s="43">
        <v>83540</v>
      </c>
      <c r="S176" s="43">
        <v>0</v>
      </c>
      <c r="T176" s="43">
        <f t="shared" si="57"/>
        <v>42737905</v>
      </c>
      <c r="U176" s="114"/>
      <c r="V176" s="43">
        <v>32293240</v>
      </c>
      <c r="W176" s="151">
        <f t="shared" si="58"/>
        <v>1383.1266061332876</v>
      </c>
      <c r="X176" s="160">
        <f t="shared" si="59"/>
        <v>94.537241321013667</v>
      </c>
      <c r="Y176" s="43">
        <v>8931506</v>
      </c>
      <c r="Z176" s="43">
        <v>1940430</v>
      </c>
      <c r="AA176" s="43">
        <v>0</v>
      </c>
    </row>
    <row r="177" spans="1:27" x14ac:dyDescent="0.2">
      <c r="A177" s="117">
        <v>11</v>
      </c>
      <c r="B177" s="51">
        <v>0</v>
      </c>
      <c r="C177" s="333" t="s">
        <v>383</v>
      </c>
      <c r="D177" s="117" t="s">
        <v>271</v>
      </c>
      <c r="E177" s="51">
        <v>0</v>
      </c>
      <c r="F177" s="152">
        <f t="shared" si="48"/>
        <v>0</v>
      </c>
      <c r="G177" s="158">
        <f t="shared" si="49"/>
        <v>0</v>
      </c>
      <c r="H177" s="51">
        <v>0</v>
      </c>
      <c r="I177" s="152">
        <f t="shared" si="50"/>
        <v>0</v>
      </c>
      <c r="J177" s="158">
        <f t="shared" si="51"/>
        <v>0</v>
      </c>
      <c r="K177" s="51">
        <v>0</v>
      </c>
      <c r="L177" s="152">
        <f t="shared" si="52"/>
        <v>0</v>
      </c>
      <c r="M177" s="158">
        <f t="shared" si="53"/>
        <v>0</v>
      </c>
      <c r="N177" s="51">
        <v>0</v>
      </c>
      <c r="O177" s="152">
        <f t="shared" si="54"/>
        <v>0</v>
      </c>
      <c r="P177" s="158">
        <f t="shared" si="55"/>
        <v>0</v>
      </c>
      <c r="Q177" s="51">
        <f t="shared" si="56"/>
        <v>0</v>
      </c>
      <c r="R177" s="51">
        <v>0</v>
      </c>
      <c r="S177" s="51">
        <v>0</v>
      </c>
      <c r="T177" s="51">
        <f t="shared" si="57"/>
        <v>0</v>
      </c>
      <c r="U177" s="117"/>
      <c r="V177" s="51">
        <v>0</v>
      </c>
      <c r="W177" s="152">
        <f t="shared" si="58"/>
        <v>0</v>
      </c>
      <c r="X177" s="158">
        <f t="shared" si="59"/>
        <v>0</v>
      </c>
      <c r="Y177" s="51">
        <v>0</v>
      </c>
      <c r="Z177" s="51">
        <v>0</v>
      </c>
      <c r="AA177" s="51">
        <v>0</v>
      </c>
    </row>
    <row r="178" spans="1:27" x14ac:dyDescent="0.2">
      <c r="A178" s="114">
        <v>12</v>
      </c>
      <c r="B178" s="43">
        <v>3908</v>
      </c>
      <c r="D178" s="114" t="s">
        <v>272</v>
      </c>
      <c r="E178" s="43">
        <v>8778974</v>
      </c>
      <c r="F178" s="151">
        <f t="shared" si="48"/>
        <v>2246.4109518935516</v>
      </c>
      <c r="G178" s="160">
        <f t="shared" si="49"/>
        <v>45.738699905255643</v>
      </c>
      <c r="H178" s="43">
        <v>7340351</v>
      </c>
      <c r="I178" s="151">
        <f t="shared" si="50"/>
        <v>1878.2883828045035</v>
      </c>
      <c r="J178" s="160">
        <f t="shared" si="51"/>
        <v>38.243433866900979</v>
      </c>
      <c r="K178" s="43">
        <v>3074430</v>
      </c>
      <c r="L178" s="151">
        <f t="shared" si="52"/>
        <v>786.7016376663255</v>
      </c>
      <c r="M178" s="160">
        <f t="shared" si="53"/>
        <v>16.017866227843381</v>
      </c>
      <c r="N178" s="43">
        <v>0</v>
      </c>
      <c r="O178" s="151">
        <f t="shared" si="54"/>
        <v>0</v>
      </c>
      <c r="P178" s="160">
        <f t="shared" si="55"/>
        <v>0</v>
      </c>
      <c r="Q178" s="43">
        <f t="shared" si="56"/>
        <v>19193755</v>
      </c>
      <c r="R178" s="43">
        <v>0</v>
      </c>
      <c r="S178" s="43">
        <v>801313</v>
      </c>
      <c r="T178" s="43">
        <f t="shared" si="57"/>
        <v>19995068</v>
      </c>
      <c r="U178" s="114"/>
      <c r="V178" s="43">
        <v>17675873</v>
      </c>
      <c r="W178" s="151">
        <f t="shared" si="58"/>
        <v>4522.9971852610033</v>
      </c>
      <c r="X178" s="160">
        <f t="shared" si="59"/>
        <v>309.14861625912454</v>
      </c>
      <c r="Y178" s="43">
        <v>71841</v>
      </c>
      <c r="Z178" s="43">
        <v>0</v>
      </c>
      <c r="AA178" s="43">
        <v>100000</v>
      </c>
    </row>
    <row r="179" spans="1:27" x14ac:dyDescent="0.2">
      <c r="A179" s="117">
        <v>13</v>
      </c>
      <c r="B179" s="51">
        <v>20062</v>
      </c>
      <c r="C179" s="333"/>
      <c r="D179" s="117" t="s">
        <v>111</v>
      </c>
      <c r="E179" s="51">
        <v>17322606</v>
      </c>
      <c r="F179" s="152">
        <f t="shared" si="48"/>
        <v>863.45359385903703</v>
      </c>
      <c r="G179" s="158">
        <f t="shared" si="49"/>
        <v>64.418746024869861</v>
      </c>
      <c r="H179" s="51">
        <v>3492437</v>
      </c>
      <c r="I179" s="152">
        <f t="shared" si="50"/>
        <v>174.08219519489583</v>
      </c>
      <c r="J179" s="158">
        <f t="shared" si="51"/>
        <v>12.98756157767823</v>
      </c>
      <c r="K179" s="51">
        <v>6039097</v>
      </c>
      <c r="L179" s="152">
        <f t="shared" si="52"/>
        <v>301.02168278337155</v>
      </c>
      <c r="M179" s="158">
        <f t="shared" si="53"/>
        <v>22.457998286317512</v>
      </c>
      <c r="N179" s="51">
        <v>36489</v>
      </c>
      <c r="O179" s="152">
        <f t="shared" si="54"/>
        <v>1.818811683780281</v>
      </c>
      <c r="P179" s="158">
        <f t="shared" si="55"/>
        <v>0.13569411113440299</v>
      </c>
      <c r="Q179" s="51">
        <f t="shared" si="56"/>
        <v>26890629</v>
      </c>
      <c r="R179" s="51">
        <v>210921</v>
      </c>
      <c r="S179" s="51">
        <v>0</v>
      </c>
      <c r="T179" s="51">
        <f t="shared" si="57"/>
        <v>27101550</v>
      </c>
      <c r="U179" s="117"/>
      <c r="V179" s="51">
        <v>17111061</v>
      </c>
      <c r="W179" s="152">
        <f t="shared" si="58"/>
        <v>852.90903200079754</v>
      </c>
      <c r="X179" s="158">
        <f t="shared" si="59"/>
        <v>58.296663968129423</v>
      </c>
      <c r="Y179" s="51">
        <v>995636</v>
      </c>
      <c r="Z179" s="51">
        <v>0</v>
      </c>
      <c r="AA179" s="51">
        <v>0</v>
      </c>
    </row>
    <row r="180" spans="1:27" x14ac:dyDescent="0.2">
      <c r="A180" s="114">
        <v>14</v>
      </c>
      <c r="B180" s="43">
        <v>5679</v>
      </c>
      <c r="D180" s="114" t="s">
        <v>273</v>
      </c>
      <c r="E180" s="43">
        <v>6768732</v>
      </c>
      <c r="F180" s="151">
        <f t="shared" si="48"/>
        <v>1191.8880084521923</v>
      </c>
      <c r="G180" s="160">
        <f t="shared" si="49"/>
        <v>86.747086155224352</v>
      </c>
      <c r="H180" s="43">
        <v>894688</v>
      </c>
      <c r="I180" s="151">
        <f t="shared" si="50"/>
        <v>157.54322944180313</v>
      </c>
      <c r="J180" s="160">
        <f t="shared" si="51"/>
        <v>11.466191454772529</v>
      </c>
      <c r="K180" s="43">
        <v>139415</v>
      </c>
      <c r="L180" s="151">
        <f t="shared" si="52"/>
        <v>24.549216411340026</v>
      </c>
      <c r="M180" s="160">
        <f t="shared" si="53"/>
        <v>1.7867223900031208</v>
      </c>
      <c r="N180" s="43">
        <v>0</v>
      </c>
      <c r="O180" s="151">
        <f t="shared" si="54"/>
        <v>0</v>
      </c>
      <c r="P180" s="160">
        <f t="shared" si="55"/>
        <v>0</v>
      </c>
      <c r="Q180" s="43">
        <f t="shared" si="56"/>
        <v>7802835</v>
      </c>
      <c r="R180" s="43">
        <v>0</v>
      </c>
      <c r="S180" s="43">
        <v>0</v>
      </c>
      <c r="T180" s="43">
        <f t="shared" si="57"/>
        <v>7802835</v>
      </c>
      <c r="U180" s="114"/>
      <c r="V180" s="43">
        <v>9143751</v>
      </c>
      <c r="W180" s="151">
        <f t="shared" si="58"/>
        <v>1610.0987849973587</v>
      </c>
      <c r="X180" s="160">
        <f t="shared" si="59"/>
        <v>110.05087799843668</v>
      </c>
      <c r="Y180" s="43">
        <v>0</v>
      </c>
      <c r="Z180" s="43">
        <v>0</v>
      </c>
      <c r="AA180" s="43">
        <v>0</v>
      </c>
    </row>
    <row r="181" spans="1:27" x14ac:dyDescent="0.2">
      <c r="A181" s="117">
        <v>15</v>
      </c>
      <c r="B181" s="51">
        <v>7473</v>
      </c>
      <c r="C181" s="333"/>
      <c r="D181" s="117" t="s">
        <v>274</v>
      </c>
      <c r="E181" s="51">
        <v>12176847</v>
      </c>
      <c r="F181" s="152">
        <f t="shared" si="48"/>
        <v>1629.4456041750302</v>
      </c>
      <c r="G181" s="158">
        <f t="shared" si="49"/>
        <v>74.485089429413307</v>
      </c>
      <c r="H181" s="51">
        <v>2932472</v>
      </c>
      <c r="I181" s="152">
        <f t="shared" si="50"/>
        <v>392.4089388465141</v>
      </c>
      <c r="J181" s="158">
        <f t="shared" si="51"/>
        <v>17.937766580236289</v>
      </c>
      <c r="K181" s="51">
        <v>68815</v>
      </c>
      <c r="L181" s="152">
        <f t="shared" si="52"/>
        <v>9.2084838752843563</v>
      </c>
      <c r="M181" s="158">
        <f t="shared" si="53"/>
        <v>0.42093749137893227</v>
      </c>
      <c r="N181" s="51">
        <v>1169899</v>
      </c>
      <c r="O181" s="152">
        <f t="shared" si="54"/>
        <v>156.55011374280744</v>
      </c>
      <c r="P181" s="158">
        <f t="shared" si="55"/>
        <v>7.1562064989714669</v>
      </c>
      <c r="Q181" s="51">
        <f t="shared" si="56"/>
        <v>16348033</v>
      </c>
      <c r="R181" s="51">
        <v>173000</v>
      </c>
      <c r="S181" s="51">
        <v>250000</v>
      </c>
      <c r="T181" s="51">
        <f t="shared" si="57"/>
        <v>16771033</v>
      </c>
      <c r="U181" s="117"/>
      <c r="V181" s="51">
        <v>14043130</v>
      </c>
      <c r="W181" s="152">
        <f t="shared" si="58"/>
        <v>1879.182389937107</v>
      </c>
      <c r="X181" s="158">
        <f t="shared" si="59"/>
        <v>128.44284702203439</v>
      </c>
      <c r="Y181" s="51">
        <v>0</v>
      </c>
      <c r="Z181" s="51">
        <v>0</v>
      </c>
      <c r="AA181" s="51">
        <v>0</v>
      </c>
    </row>
    <row r="182" spans="1:27" x14ac:dyDescent="0.2">
      <c r="A182" s="114">
        <v>16</v>
      </c>
      <c r="B182" s="43">
        <v>15011</v>
      </c>
      <c r="D182" s="114" t="s">
        <v>275</v>
      </c>
      <c r="E182" s="43">
        <v>11139479</v>
      </c>
      <c r="F182" s="151">
        <f t="shared" si="48"/>
        <v>742.08773566051559</v>
      </c>
      <c r="G182" s="160">
        <f t="shared" si="49"/>
        <v>75.35023092814383</v>
      </c>
      <c r="H182" s="43">
        <v>3627261</v>
      </c>
      <c r="I182" s="151">
        <f t="shared" si="50"/>
        <v>241.64019718872828</v>
      </c>
      <c r="J182" s="160">
        <f t="shared" si="51"/>
        <v>24.535703508813107</v>
      </c>
      <c r="K182" s="43">
        <v>16863</v>
      </c>
      <c r="L182" s="151">
        <f t="shared" si="52"/>
        <v>1.1233761907934181</v>
      </c>
      <c r="M182" s="160">
        <f t="shared" si="53"/>
        <v>0.11406556304305519</v>
      </c>
      <c r="N182" s="43">
        <v>0</v>
      </c>
      <c r="O182" s="151">
        <f t="shared" si="54"/>
        <v>0</v>
      </c>
      <c r="P182" s="160">
        <f t="shared" si="55"/>
        <v>0</v>
      </c>
      <c r="Q182" s="43">
        <f t="shared" si="56"/>
        <v>14783603</v>
      </c>
      <c r="R182" s="43">
        <v>135763</v>
      </c>
      <c r="S182" s="43">
        <v>5420412</v>
      </c>
      <c r="T182" s="43">
        <f t="shared" si="57"/>
        <v>20339778</v>
      </c>
      <c r="U182" s="114"/>
      <c r="V182" s="43">
        <v>15922507</v>
      </c>
      <c r="W182" s="151">
        <f t="shared" si="58"/>
        <v>1060.7226034241555</v>
      </c>
      <c r="X182" s="160">
        <f t="shared" si="59"/>
        <v>72.50080237766737</v>
      </c>
      <c r="Y182" s="43">
        <v>0</v>
      </c>
      <c r="Z182" s="43">
        <v>369674</v>
      </c>
      <c r="AA182" s="43">
        <v>0</v>
      </c>
    </row>
    <row r="183" spans="1:27" x14ac:dyDescent="0.2">
      <c r="A183" s="117">
        <v>17</v>
      </c>
      <c r="B183" s="51">
        <v>24655</v>
      </c>
      <c r="C183" s="333"/>
      <c r="D183" s="117" t="s">
        <v>276</v>
      </c>
      <c r="E183" s="51">
        <v>41653501</v>
      </c>
      <c r="F183" s="152">
        <f t="shared" si="48"/>
        <v>1689.4545122693166</v>
      </c>
      <c r="G183" s="158">
        <f t="shared" si="49"/>
        <v>81.276923888948559</v>
      </c>
      <c r="H183" s="51">
        <v>4457112</v>
      </c>
      <c r="I183" s="152">
        <f t="shared" si="50"/>
        <v>180.77923342121272</v>
      </c>
      <c r="J183" s="158">
        <f t="shared" si="51"/>
        <v>8.696996509093422</v>
      </c>
      <c r="K183" s="51">
        <v>17993</v>
      </c>
      <c r="L183" s="152">
        <f t="shared" si="52"/>
        <v>0.72979111742040159</v>
      </c>
      <c r="M183" s="158">
        <f t="shared" si="53"/>
        <v>3.510907022038439E-2</v>
      </c>
      <c r="N183" s="51">
        <v>5120259</v>
      </c>
      <c r="O183" s="152">
        <f t="shared" si="54"/>
        <v>207.67629284120869</v>
      </c>
      <c r="P183" s="158">
        <f t="shared" si="55"/>
        <v>9.9909705317376289</v>
      </c>
      <c r="Q183" s="51">
        <f t="shared" si="56"/>
        <v>51248865</v>
      </c>
      <c r="R183" s="51">
        <v>86887</v>
      </c>
      <c r="S183" s="51">
        <v>0</v>
      </c>
      <c r="T183" s="51">
        <f t="shared" si="57"/>
        <v>51335752</v>
      </c>
      <c r="U183" s="117"/>
      <c r="V183" s="51">
        <v>46710979</v>
      </c>
      <c r="W183" s="152">
        <f t="shared" si="58"/>
        <v>1894.5844250659095</v>
      </c>
      <c r="X183" s="158">
        <f t="shared" si="59"/>
        <v>129.49558211175764</v>
      </c>
      <c r="Y183" s="51">
        <v>0</v>
      </c>
      <c r="Z183" s="51">
        <v>0</v>
      </c>
      <c r="AA183" s="51">
        <v>0</v>
      </c>
    </row>
    <row r="184" spans="1:27" x14ac:dyDescent="0.2">
      <c r="A184" s="114">
        <v>18</v>
      </c>
      <c r="B184" s="43">
        <v>48250</v>
      </c>
      <c r="D184" s="114" t="s">
        <v>277</v>
      </c>
      <c r="E184" s="43">
        <v>58807853</v>
      </c>
      <c r="F184" s="151">
        <f t="shared" si="48"/>
        <v>1218.8156062176165</v>
      </c>
      <c r="G184" s="160">
        <f t="shared" si="49"/>
        <v>82.769796954236128</v>
      </c>
      <c r="H184" s="43">
        <v>9110387</v>
      </c>
      <c r="I184" s="151">
        <f t="shared" si="50"/>
        <v>188.81631088082901</v>
      </c>
      <c r="J184" s="160">
        <f t="shared" si="51"/>
        <v>12.822520185603656</v>
      </c>
      <c r="K184" s="43">
        <v>166613</v>
      </c>
      <c r="L184" s="151">
        <f t="shared" si="52"/>
        <v>3.453119170984456</v>
      </c>
      <c r="M184" s="160">
        <f t="shared" si="53"/>
        <v>0.23450140544896519</v>
      </c>
      <c r="N184" s="43">
        <v>2965041</v>
      </c>
      <c r="O184" s="151">
        <f t="shared" si="54"/>
        <v>61.451626943005181</v>
      </c>
      <c r="P184" s="160">
        <f t="shared" si="55"/>
        <v>4.1731814547112487</v>
      </c>
      <c r="Q184" s="43">
        <f t="shared" si="56"/>
        <v>71049894</v>
      </c>
      <c r="R184" s="43">
        <v>169724</v>
      </c>
      <c r="S184" s="43">
        <v>3659253</v>
      </c>
      <c r="T184" s="43">
        <f t="shared" si="57"/>
        <v>74878871</v>
      </c>
      <c r="U184" s="114"/>
      <c r="V184" s="43">
        <v>58676989</v>
      </c>
      <c r="W184" s="151">
        <f t="shared" si="58"/>
        <v>1216.1033989637306</v>
      </c>
      <c r="X184" s="160">
        <f t="shared" si="59"/>
        <v>83.121140168465629</v>
      </c>
      <c r="Y184" s="43">
        <v>1900967</v>
      </c>
      <c r="Z184" s="43">
        <v>10142174</v>
      </c>
      <c r="AA184" s="43">
        <v>0</v>
      </c>
    </row>
    <row r="185" spans="1:27" x14ac:dyDescent="0.2">
      <c r="A185" s="117">
        <v>19</v>
      </c>
      <c r="B185" s="51">
        <v>4831</v>
      </c>
      <c r="C185" s="333"/>
      <c r="D185" s="117" t="s">
        <v>278</v>
      </c>
      <c r="E185" s="51">
        <v>5534202</v>
      </c>
      <c r="F185" s="152">
        <f t="shared" si="48"/>
        <v>1145.5603394742288</v>
      </c>
      <c r="G185" s="158">
        <f t="shared" si="49"/>
        <v>58.030004632584074</v>
      </c>
      <c r="H185" s="51">
        <v>2654061</v>
      </c>
      <c r="I185" s="152">
        <f t="shared" si="50"/>
        <v>549.38128751811223</v>
      </c>
      <c r="J185" s="158">
        <f t="shared" si="51"/>
        <v>27.829698324195739</v>
      </c>
      <c r="K185" s="51">
        <v>168589</v>
      </c>
      <c r="L185" s="152">
        <f t="shared" si="52"/>
        <v>34.89732974539433</v>
      </c>
      <c r="M185" s="158">
        <f t="shared" si="53"/>
        <v>1.7677743694579122</v>
      </c>
      <c r="N185" s="51">
        <v>1179942</v>
      </c>
      <c r="O185" s="152">
        <f t="shared" si="54"/>
        <v>244.24384185468847</v>
      </c>
      <c r="P185" s="158">
        <f t="shared" si="55"/>
        <v>12.372522673762273</v>
      </c>
      <c r="Q185" s="51">
        <f t="shared" si="56"/>
        <v>9536794</v>
      </c>
      <c r="R185" s="51">
        <v>0</v>
      </c>
      <c r="S185" s="51">
        <v>25780</v>
      </c>
      <c r="T185" s="51">
        <f t="shared" si="57"/>
        <v>9562574</v>
      </c>
      <c r="U185" s="117"/>
      <c r="V185" s="51">
        <v>9068560</v>
      </c>
      <c r="W185" s="152">
        <f t="shared" si="58"/>
        <v>1877.1600082798593</v>
      </c>
      <c r="X185" s="158">
        <f t="shared" si="59"/>
        <v>128.30461644941246</v>
      </c>
      <c r="Y185" s="51">
        <v>0</v>
      </c>
      <c r="Z185" s="51">
        <v>169639</v>
      </c>
      <c r="AA185" s="51">
        <v>1777318</v>
      </c>
    </row>
    <row r="186" spans="1:27" x14ac:dyDescent="0.2">
      <c r="A186" s="114">
        <v>20</v>
      </c>
      <c r="B186" s="43">
        <v>5751</v>
      </c>
      <c r="D186" s="114" t="s">
        <v>279</v>
      </c>
      <c r="E186" s="43">
        <v>5732827</v>
      </c>
      <c r="F186" s="151">
        <f t="shared" si="48"/>
        <v>996.84002782124844</v>
      </c>
      <c r="G186" s="160">
        <f t="shared" si="49"/>
        <v>45.249228320699395</v>
      </c>
      <c r="H186" s="43">
        <v>2261746</v>
      </c>
      <c r="I186" s="151">
        <f t="shared" si="50"/>
        <v>393.27873413319423</v>
      </c>
      <c r="J186" s="160">
        <f t="shared" si="51"/>
        <v>17.851970966057159</v>
      </c>
      <c r="K186" s="43">
        <v>16054</v>
      </c>
      <c r="L186" s="151">
        <f t="shared" si="52"/>
        <v>2.7915145192140498</v>
      </c>
      <c r="M186" s="160">
        <f t="shared" si="53"/>
        <v>0.12671429147617885</v>
      </c>
      <c r="N186" s="43">
        <v>4658820</v>
      </c>
      <c r="O186" s="151">
        <f t="shared" si="54"/>
        <v>810.08868022952527</v>
      </c>
      <c r="P186" s="160">
        <f t="shared" si="55"/>
        <v>36.772086421767263</v>
      </c>
      <c r="Q186" s="43">
        <f t="shared" si="56"/>
        <v>12669447</v>
      </c>
      <c r="R186" s="43">
        <v>66729</v>
      </c>
      <c r="S186" s="43">
        <v>463650</v>
      </c>
      <c r="T186" s="43">
        <f t="shared" si="57"/>
        <v>13199826</v>
      </c>
      <c r="U186" s="114"/>
      <c r="V186" s="43">
        <v>9959919</v>
      </c>
      <c r="W186" s="151">
        <f t="shared" si="58"/>
        <v>1731.8586332811685</v>
      </c>
      <c r="X186" s="160">
        <f t="shared" si="59"/>
        <v>118.37321097169686</v>
      </c>
      <c r="Y186" s="43">
        <v>581899</v>
      </c>
      <c r="Z186" s="43">
        <v>0</v>
      </c>
      <c r="AA186" s="43">
        <v>0</v>
      </c>
    </row>
    <row r="187" spans="1:27" x14ac:dyDescent="0.2">
      <c r="A187" s="117">
        <v>21</v>
      </c>
      <c r="B187" s="51">
        <v>4880</v>
      </c>
      <c r="C187" s="333"/>
      <c r="D187" s="117" t="s">
        <v>179</v>
      </c>
      <c r="E187" s="51">
        <v>4403625</v>
      </c>
      <c r="F187" s="152">
        <f t="shared" si="48"/>
        <v>902.38217213114751</v>
      </c>
      <c r="G187" s="158">
        <f t="shared" si="49"/>
        <v>73.658367685911642</v>
      </c>
      <c r="H187" s="51">
        <v>1574820</v>
      </c>
      <c r="I187" s="152">
        <f t="shared" si="50"/>
        <v>322.7090163934426</v>
      </c>
      <c r="J187" s="158">
        <f t="shared" si="51"/>
        <v>26.341632314088365</v>
      </c>
      <c r="K187" s="51">
        <v>0</v>
      </c>
      <c r="L187" s="152">
        <f t="shared" si="52"/>
        <v>0</v>
      </c>
      <c r="M187" s="158">
        <f t="shared" si="53"/>
        <v>0</v>
      </c>
      <c r="N187" s="51">
        <v>0</v>
      </c>
      <c r="O187" s="152">
        <f t="shared" si="54"/>
        <v>0</v>
      </c>
      <c r="P187" s="158">
        <f t="shared" si="55"/>
        <v>0</v>
      </c>
      <c r="Q187" s="51">
        <f t="shared" si="56"/>
        <v>5978445</v>
      </c>
      <c r="R187" s="51">
        <v>0</v>
      </c>
      <c r="S187" s="51">
        <v>0</v>
      </c>
      <c r="T187" s="51">
        <f t="shared" si="57"/>
        <v>5978445</v>
      </c>
      <c r="U187" s="117"/>
      <c r="V187" s="51">
        <v>4801005</v>
      </c>
      <c r="W187" s="152">
        <f t="shared" si="58"/>
        <v>983.8125</v>
      </c>
      <c r="X187" s="158">
        <f t="shared" si="59"/>
        <v>67.243966904188795</v>
      </c>
      <c r="Y187" s="51">
        <v>0</v>
      </c>
      <c r="Z187" s="51">
        <v>0</v>
      </c>
      <c r="AA187" s="51">
        <v>650000</v>
      </c>
    </row>
    <row r="188" spans="1:27" x14ac:dyDescent="0.2">
      <c r="A188" s="114">
        <v>22</v>
      </c>
      <c r="B188" s="43">
        <v>8985</v>
      </c>
      <c r="D188" s="114" t="s">
        <v>195</v>
      </c>
      <c r="E188" s="43">
        <v>7840600</v>
      </c>
      <c r="F188" s="151">
        <f t="shared" si="48"/>
        <v>872.63216471897613</v>
      </c>
      <c r="G188" s="160">
        <f t="shared" si="49"/>
        <v>54.53659302726502</v>
      </c>
      <c r="H188" s="43">
        <v>3321091</v>
      </c>
      <c r="I188" s="151">
        <f t="shared" si="50"/>
        <v>369.62615470228155</v>
      </c>
      <c r="J188" s="160">
        <f t="shared" si="51"/>
        <v>23.100398983944167</v>
      </c>
      <c r="K188" s="43">
        <v>750362</v>
      </c>
      <c r="L188" s="151">
        <f t="shared" si="52"/>
        <v>83.512743461324433</v>
      </c>
      <c r="M188" s="160">
        <f t="shared" si="53"/>
        <v>5.2192672776477105</v>
      </c>
      <c r="N188" s="43">
        <v>2464716</v>
      </c>
      <c r="O188" s="151">
        <f t="shared" si="54"/>
        <v>274.31452420701169</v>
      </c>
      <c r="P188" s="160">
        <f t="shared" si="55"/>
        <v>17.143740711143096</v>
      </c>
      <c r="Q188" s="43">
        <f t="shared" si="56"/>
        <v>14376769</v>
      </c>
      <c r="R188" s="43">
        <v>0</v>
      </c>
      <c r="S188" s="43">
        <v>131213</v>
      </c>
      <c r="T188" s="43">
        <f t="shared" si="57"/>
        <v>14507982</v>
      </c>
      <c r="U188" s="114"/>
      <c r="V188" s="43">
        <v>11664731</v>
      </c>
      <c r="W188" s="151">
        <f t="shared" si="58"/>
        <v>1298.2449638286032</v>
      </c>
      <c r="X188" s="160">
        <f t="shared" si="59"/>
        <v>88.735548065531148</v>
      </c>
      <c r="Y188" s="43">
        <v>0</v>
      </c>
      <c r="Z188" s="43">
        <v>331945</v>
      </c>
      <c r="AA188" s="43">
        <v>215946</v>
      </c>
    </row>
    <row r="189" spans="1:27" x14ac:dyDescent="0.2">
      <c r="A189" s="117">
        <v>23</v>
      </c>
      <c r="B189" s="51">
        <v>8929</v>
      </c>
      <c r="C189" s="333"/>
      <c r="D189" s="134" t="s">
        <v>280</v>
      </c>
      <c r="E189" s="51">
        <v>12864767</v>
      </c>
      <c r="F189" s="152">
        <f t="shared" si="48"/>
        <v>1440.7847463321762</v>
      </c>
      <c r="G189" s="158">
        <f t="shared" si="49"/>
        <v>81.178634153735118</v>
      </c>
      <c r="H189" s="51">
        <v>1329756</v>
      </c>
      <c r="I189" s="152">
        <f t="shared" si="50"/>
        <v>148.92552357486841</v>
      </c>
      <c r="J189" s="158">
        <f t="shared" si="51"/>
        <v>8.3909623732582332</v>
      </c>
      <c r="K189" s="51">
        <v>106417</v>
      </c>
      <c r="L189" s="152">
        <f t="shared" si="52"/>
        <v>11.918131929667377</v>
      </c>
      <c r="M189" s="158">
        <f t="shared" si="53"/>
        <v>0.67150743660868706</v>
      </c>
      <c r="N189" s="51">
        <v>1546539</v>
      </c>
      <c r="O189" s="152">
        <f t="shared" si="54"/>
        <v>173.20405420539814</v>
      </c>
      <c r="P189" s="158">
        <f t="shared" si="55"/>
        <v>9.7588960363979655</v>
      </c>
      <c r="Q189" s="51">
        <f t="shared" si="56"/>
        <v>15847479</v>
      </c>
      <c r="R189" s="51">
        <v>510867</v>
      </c>
      <c r="S189" s="51">
        <v>0</v>
      </c>
      <c r="T189" s="51">
        <f t="shared" si="57"/>
        <v>16358346</v>
      </c>
      <c r="U189" s="117"/>
      <c r="V189" s="51">
        <v>11933304</v>
      </c>
      <c r="W189" s="152">
        <f t="shared" si="58"/>
        <v>1336.4658976369135</v>
      </c>
      <c r="X189" s="158">
        <f t="shared" si="59"/>
        <v>91.347963752517444</v>
      </c>
      <c r="Y189" s="51">
        <v>1564184</v>
      </c>
      <c r="Z189" s="51">
        <v>0</v>
      </c>
      <c r="AA189" s="51">
        <v>0</v>
      </c>
    </row>
    <row r="190" spans="1:27" x14ac:dyDescent="0.2">
      <c r="A190" s="114">
        <v>24</v>
      </c>
      <c r="B190" s="43">
        <v>0</v>
      </c>
      <c r="C190" s="331" t="s">
        <v>383</v>
      </c>
      <c r="D190" s="114" t="s">
        <v>281</v>
      </c>
      <c r="E190" s="43">
        <v>0</v>
      </c>
      <c r="F190" s="151">
        <f t="shared" si="48"/>
        <v>0</v>
      </c>
      <c r="G190" s="160">
        <f t="shared" si="49"/>
        <v>0</v>
      </c>
      <c r="H190" s="43">
        <v>0</v>
      </c>
      <c r="I190" s="151">
        <f t="shared" si="50"/>
        <v>0</v>
      </c>
      <c r="J190" s="160">
        <f t="shared" si="51"/>
        <v>0</v>
      </c>
      <c r="K190" s="43">
        <v>0</v>
      </c>
      <c r="L190" s="151">
        <f t="shared" si="52"/>
        <v>0</v>
      </c>
      <c r="M190" s="160">
        <f t="shared" si="53"/>
        <v>0</v>
      </c>
      <c r="N190" s="43">
        <v>0</v>
      </c>
      <c r="O190" s="151">
        <f t="shared" si="54"/>
        <v>0</v>
      </c>
      <c r="P190" s="160">
        <f t="shared" si="55"/>
        <v>0</v>
      </c>
      <c r="Q190" s="43">
        <f t="shared" si="56"/>
        <v>0</v>
      </c>
      <c r="R190" s="43">
        <v>0</v>
      </c>
      <c r="S190" s="43">
        <v>0</v>
      </c>
      <c r="T190" s="43">
        <f t="shared" si="57"/>
        <v>0</v>
      </c>
      <c r="U190" s="114"/>
      <c r="V190" s="43">
        <v>0</v>
      </c>
      <c r="W190" s="151">
        <f t="shared" si="58"/>
        <v>0</v>
      </c>
      <c r="X190" s="160">
        <f t="shared" si="59"/>
        <v>0</v>
      </c>
      <c r="Y190" s="43">
        <v>0</v>
      </c>
      <c r="Z190" s="43">
        <v>0</v>
      </c>
      <c r="AA190" s="43">
        <v>0</v>
      </c>
    </row>
    <row r="191" spans="1:27" x14ac:dyDescent="0.2">
      <c r="A191" s="117">
        <v>25</v>
      </c>
      <c r="B191" s="51">
        <v>4903</v>
      </c>
      <c r="C191" s="333"/>
      <c r="D191" s="117" t="s">
        <v>282</v>
      </c>
      <c r="E191" s="51">
        <v>7009611</v>
      </c>
      <c r="F191" s="152">
        <f t="shared" si="48"/>
        <v>1429.6575565980013</v>
      </c>
      <c r="G191" s="158">
        <f t="shared" si="49"/>
        <v>66.933527594567707</v>
      </c>
      <c r="H191" s="51">
        <v>2332376</v>
      </c>
      <c r="I191" s="152">
        <f t="shared" si="50"/>
        <v>475.70385478278604</v>
      </c>
      <c r="J191" s="158">
        <f t="shared" si="51"/>
        <v>22.271443216593255</v>
      </c>
      <c r="K191" s="51">
        <v>24993</v>
      </c>
      <c r="L191" s="152">
        <f t="shared" si="52"/>
        <v>5.0974913318376505</v>
      </c>
      <c r="M191" s="158">
        <f t="shared" si="53"/>
        <v>0.23865370776937991</v>
      </c>
      <c r="N191" s="51">
        <v>1105516</v>
      </c>
      <c r="O191" s="152">
        <f t="shared" si="54"/>
        <v>225.47746277789108</v>
      </c>
      <c r="P191" s="158">
        <f t="shared" si="55"/>
        <v>10.556375481069653</v>
      </c>
      <c r="Q191" s="51">
        <f t="shared" si="56"/>
        <v>10472496</v>
      </c>
      <c r="R191" s="51">
        <v>0</v>
      </c>
      <c r="S191" s="51">
        <v>678753</v>
      </c>
      <c r="T191" s="51">
        <f t="shared" si="57"/>
        <v>11151249</v>
      </c>
      <c r="U191" s="117"/>
      <c r="V191" s="51">
        <v>9746611</v>
      </c>
      <c r="W191" s="152">
        <f t="shared" si="58"/>
        <v>1987.8872119110749</v>
      </c>
      <c r="X191" s="158">
        <f t="shared" si="59"/>
        <v>135.87286387091893</v>
      </c>
      <c r="Y191" s="51">
        <v>134941</v>
      </c>
      <c r="Z191" s="51">
        <v>0</v>
      </c>
      <c r="AA191" s="51">
        <v>202870</v>
      </c>
    </row>
    <row r="192" spans="1:27" x14ac:dyDescent="0.2">
      <c r="A192" s="114">
        <v>26</v>
      </c>
      <c r="B192" s="43">
        <v>8533</v>
      </c>
      <c r="D192" s="114" t="s">
        <v>283</v>
      </c>
      <c r="E192" s="43">
        <v>9145241</v>
      </c>
      <c r="F192" s="151">
        <f t="shared" si="48"/>
        <v>1071.7497949138638</v>
      </c>
      <c r="G192" s="160">
        <f t="shared" si="49"/>
        <v>71.550462753821407</v>
      </c>
      <c r="H192" s="43">
        <v>2248776</v>
      </c>
      <c r="I192" s="151">
        <f t="shared" si="50"/>
        <v>263.53873198171806</v>
      </c>
      <c r="J192" s="160">
        <f t="shared" si="51"/>
        <v>17.593955526124187</v>
      </c>
      <c r="K192" s="43">
        <v>1387509</v>
      </c>
      <c r="L192" s="151">
        <f t="shared" si="52"/>
        <v>162.60506269776164</v>
      </c>
      <c r="M192" s="160">
        <f t="shared" si="53"/>
        <v>10.855581720054397</v>
      </c>
      <c r="N192" s="43">
        <v>0</v>
      </c>
      <c r="O192" s="151">
        <f t="shared" si="54"/>
        <v>0</v>
      </c>
      <c r="P192" s="160">
        <f t="shared" si="55"/>
        <v>0</v>
      </c>
      <c r="Q192" s="43">
        <f t="shared" si="56"/>
        <v>12781526</v>
      </c>
      <c r="R192" s="43">
        <v>381733</v>
      </c>
      <c r="S192" s="43">
        <v>0</v>
      </c>
      <c r="T192" s="43">
        <f t="shared" si="57"/>
        <v>13163259</v>
      </c>
      <c r="U192" s="114"/>
      <c r="V192" s="43">
        <v>10380847</v>
      </c>
      <c r="W192" s="151">
        <f t="shared" si="58"/>
        <v>1216.5530294152115</v>
      </c>
      <c r="X192" s="160">
        <f t="shared" si="59"/>
        <v>83.15187258465113</v>
      </c>
      <c r="Y192" s="43">
        <v>0</v>
      </c>
      <c r="Z192" s="43">
        <v>0</v>
      </c>
      <c r="AA192" s="43">
        <v>0</v>
      </c>
    </row>
    <row r="193" spans="1:28" x14ac:dyDescent="0.2">
      <c r="A193" s="117">
        <v>27</v>
      </c>
      <c r="B193" s="51">
        <v>7966</v>
      </c>
      <c r="C193" s="333"/>
      <c r="D193" s="117" t="s">
        <v>284</v>
      </c>
      <c r="E193" s="51">
        <v>8750971</v>
      </c>
      <c r="F193" s="152">
        <f t="shared" si="48"/>
        <v>1098.5401707255837</v>
      </c>
      <c r="G193" s="158">
        <f t="shared" si="49"/>
        <v>55.739023815438316</v>
      </c>
      <c r="H193" s="51">
        <v>4148281</v>
      </c>
      <c r="I193" s="152">
        <f t="shared" si="50"/>
        <v>520.74830529751443</v>
      </c>
      <c r="J193" s="158">
        <f t="shared" si="51"/>
        <v>26.422340269683247</v>
      </c>
      <c r="K193" s="51">
        <v>2800648</v>
      </c>
      <c r="L193" s="152">
        <f t="shared" si="52"/>
        <v>351.57519457695207</v>
      </c>
      <c r="M193" s="158">
        <f t="shared" si="53"/>
        <v>17.838635914878438</v>
      </c>
      <c r="N193" s="51">
        <v>0</v>
      </c>
      <c r="O193" s="152">
        <f t="shared" si="54"/>
        <v>0</v>
      </c>
      <c r="P193" s="158">
        <f t="shared" si="55"/>
        <v>0</v>
      </c>
      <c r="Q193" s="51">
        <f t="shared" si="56"/>
        <v>15699900</v>
      </c>
      <c r="R193" s="51">
        <v>0</v>
      </c>
      <c r="S193" s="51">
        <v>0</v>
      </c>
      <c r="T193" s="51">
        <f t="shared" si="57"/>
        <v>15699900</v>
      </c>
      <c r="U193" s="117"/>
      <c r="V193" s="51">
        <v>13146855</v>
      </c>
      <c r="W193" s="152">
        <f t="shared" si="58"/>
        <v>1650.3709515440623</v>
      </c>
      <c r="X193" s="158">
        <f t="shared" si="59"/>
        <v>112.80349624065916</v>
      </c>
      <c r="Y193" s="51">
        <v>0</v>
      </c>
      <c r="Z193" s="51">
        <v>0</v>
      </c>
      <c r="AA193" s="51">
        <v>0</v>
      </c>
    </row>
    <row r="194" spans="1:28" x14ac:dyDescent="0.2">
      <c r="A194" s="114">
        <v>28</v>
      </c>
      <c r="B194" s="43">
        <v>4690</v>
      </c>
      <c r="D194" s="114" t="s">
        <v>285</v>
      </c>
      <c r="E194" s="43">
        <v>10650832</v>
      </c>
      <c r="F194" s="151">
        <f t="shared" si="48"/>
        <v>2270.9663113006395</v>
      </c>
      <c r="G194" s="160">
        <f t="shared" si="49"/>
        <v>81.643486071636147</v>
      </c>
      <c r="H194" s="43">
        <v>2374005</v>
      </c>
      <c r="I194" s="151">
        <f t="shared" si="50"/>
        <v>506.18443496801706</v>
      </c>
      <c r="J194" s="160">
        <f t="shared" si="51"/>
        <v>18.197831319796855</v>
      </c>
      <c r="K194" s="43">
        <v>20701</v>
      </c>
      <c r="L194" s="151">
        <f t="shared" si="52"/>
        <v>4.413859275053305</v>
      </c>
      <c r="M194" s="160">
        <f t="shared" si="53"/>
        <v>0.15868260856700583</v>
      </c>
      <c r="N194" s="43">
        <v>0</v>
      </c>
      <c r="O194" s="151">
        <f t="shared" si="54"/>
        <v>0</v>
      </c>
      <c r="P194" s="160">
        <f t="shared" si="55"/>
        <v>0</v>
      </c>
      <c r="Q194" s="43">
        <f t="shared" si="56"/>
        <v>13045538</v>
      </c>
      <c r="R194" s="43">
        <v>0</v>
      </c>
      <c r="S194" s="43">
        <v>145810</v>
      </c>
      <c r="T194" s="43">
        <f t="shared" si="57"/>
        <v>13191348</v>
      </c>
      <c r="U194" s="114"/>
      <c r="V194" s="43">
        <v>10651456</v>
      </c>
      <c r="W194" s="151">
        <f t="shared" si="58"/>
        <v>2271.0993603411512</v>
      </c>
      <c r="X194" s="160">
        <f t="shared" si="59"/>
        <v>155.23052433558701</v>
      </c>
      <c r="Y194" s="43">
        <v>1162390</v>
      </c>
      <c r="Z194" s="43">
        <v>172981</v>
      </c>
      <c r="AA194" s="43">
        <v>0</v>
      </c>
    </row>
    <row r="195" spans="1:28" x14ac:dyDescent="0.2">
      <c r="A195" s="117">
        <v>29</v>
      </c>
      <c r="B195" s="51">
        <v>7083</v>
      </c>
      <c r="C195" s="333"/>
      <c r="D195" s="117" t="s">
        <v>286</v>
      </c>
      <c r="E195" s="51">
        <v>5738519</v>
      </c>
      <c r="F195" s="152">
        <f t="shared" si="48"/>
        <v>810.18198503458984</v>
      </c>
      <c r="G195" s="158">
        <f t="shared" si="49"/>
        <v>76.358152012430168</v>
      </c>
      <c r="H195" s="51">
        <v>1649151</v>
      </c>
      <c r="I195" s="152">
        <f t="shared" si="50"/>
        <v>232.8322744599746</v>
      </c>
      <c r="J195" s="158">
        <f t="shared" si="51"/>
        <v>21.944010771673181</v>
      </c>
      <c r="K195" s="51">
        <v>127597</v>
      </c>
      <c r="L195" s="152">
        <f t="shared" si="52"/>
        <v>18.01454186079345</v>
      </c>
      <c r="M195" s="158">
        <f t="shared" si="53"/>
        <v>1.6978372158966539</v>
      </c>
      <c r="N195" s="51">
        <v>0</v>
      </c>
      <c r="O195" s="152">
        <f t="shared" si="54"/>
        <v>0</v>
      </c>
      <c r="P195" s="158">
        <f t="shared" si="55"/>
        <v>0</v>
      </c>
      <c r="Q195" s="51">
        <f t="shared" si="56"/>
        <v>7515267</v>
      </c>
      <c r="R195" s="51">
        <v>0</v>
      </c>
      <c r="S195" s="51">
        <v>765556</v>
      </c>
      <c r="T195" s="51">
        <f t="shared" si="57"/>
        <v>8280823</v>
      </c>
      <c r="U195" s="117"/>
      <c r="V195" s="51">
        <v>6365231</v>
      </c>
      <c r="W195" s="152">
        <f t="shared" si="58"/>
        <v>898.66313708880421</v>
      </c>
      <c r="X195" s="158">
        <f t="shared" si="59"/>
        <v>61.423974841155228</v>
      </c>
      <c r="Y195" s="51">
        <v>1424558</v>
      </c>
      <c r="Z195" s="51">
        <v>260340</v>
      </c>
      <c r="AA195" s="51">
        <v>0</v>
      </c>
    </row>
    <row r="196" spans="1:28" x14ac:dyDescent="0.2">
      <c r="A196" s="114">
        <v>30</v>
      </c>
      <c r="B196" s="43">
        <v>4486</v>
      </c>
      <c r="D196" s="114" t="s">
        <v>223</v>
      </c>
      <c r="E196" s="43">
        <v>6459025</v>
      </c>
      <c r="F196" s="151">
        <f t="shared" si="48"/>
        <v>1439.8183236736513</v>
      </c>
      <c r="G196" s="160">
        <f t="shared" si="49"/>
        <v>61.712108348424508</v>
      </c>
      <c r="H196" s="43">
        <v>1594598</v>
      </c>
      <c r="I196" s="151">
        <f t="shared" si="50"/>
        <v>355.46098974587608</v>
      </c>
      <c r="J196" s="160">
        <f t="shared" si="51"/>
        <v>15.235427103654347</v>
      </c>
      <c r="K196" s="43">
        <v>82461</v>
      </c>
      <c r="L196" s="151">
        <f t="shared" si="52"/>
        <v>18.38185465893892</v>
      </c>
      <c r="M196" s="160">
        <f t="shared" si="53"/>
        <v>0.78786537697553938</v>
      </c>
      <c r="N196" s="43">
        <v>2330298</v>
      </c>
      <c r="O196" s="151">
        <f t="shared" si="54"/>
        <v>519.46009808292467</v>
      </c>
      <c r="P196" s="160">
        <f t="shared" si="55"/>
        <v>22.264599170945605</v>
      </c>
      <c r="Q196" s="43">
        <f t="shared" si="56"/>
        <v>10466382</v>
      </c>
      <c r="R196" s="43">
        <v>0</v>
      </c>
      <c r="S196" s="43">
        <v>0</v>
      </c>
      <c r="T196" s="43">
        <f t="shared" si="57"/>
        <v>10466382</v>
      </c>
      <c r="U196" s="114"/>
      <c r="V196" s="43">
        <v>6718638</v>
      </c>
      <c r="W196" s="151">
        <f t="shared" si="58"/>
        <v>1497.6901471243871</v>
      </c>
      <c r="X196" s="160">
        <f t="shared" si="59"/>
        <v>102.3677038927254</v>
      </c>
      <c r="Y196" s="43">
        <v>701659</v>
      </c>
      <c r="Z196" s="43">
        <v>32845</v>
      </c>
      <c r="AA196" s="43">
        <v>0</v>
      </c>
    </row>
    <row r="197" spans="1:28" x14ac:dyDescent="0.2">
      <c r="A197" s="117">
        <v>31</v>
      </c>
      <c r="B197" s="51">
        <v>16473</v>
      </c>
      <c r="C197" s="333"/>
      <c r="D197" s="117" t="s">
        <v>287</v>
      </c>
      <c r="E197" s="51">
        <v>28803669</v>
      </c>
      <c r="F197" s="152">
        <f t="shared" si="48"/>
        <v>1748.5381533418322</v>
      </c>
      <c r="G197" s="158">
        <f t="shared" si="49"/>
        <v>76.411318332430355</v>
      </c>
      <c r="H197" s="51">
        <v>3868821</v>
      </c>
      <c r="I197" s="152">
        <f t="shared" si="50"/>
        <v>234.8583136040794</v>
      </c>
      <c r="J197" s="158">
        <f t="shared" si="51"/>
        <v>10.263335306421954</v>
      </c>
      <c r="K197" s="51">
        <v>5023063</v>
      </c>
      <c r="L197" s="152">
        <f t="shared" si="52"/>
        <v>304.92703211315484</v>
      </c>
      <c r="M197" s="158">
        <f t="shared" si="53"/>
        <v>13.325346361147695</v>
      </c>
      <c r="N197" s="51">
        <v>0</v>
      </c>
      <c r="O197" s="152">
        <f t="shared" si="54"/>
        <v>0</v>
      </c>
      <c r="P197" s="158">
        <f t="shared" si="55"/>
        <v>0</v>
      </c>
      <c r="Q197" s="51">
        <f t="shared" si="56"/>
        <v>37695553</v>
      </c>
      <c r="R197" s="51">
        <v>0</v>
      </c>
      <c r="S197" s="51">
        <v>5640463</v>
      </c>
      <c r="T197" s="51">
        <f t="shared" si="57"/>
        <v>43336016</v>
      </c>
      <c r="U197" s="117"/>
      <c r="V197" s="51">
        <v>41681422</v>
      </c>
      <c r="W197" s="152">
        <f t="shared" si="58"/>
        <v>2530.2872579372306</v>
      </c>
      <c r="X197" s="158">
        <f t="shared" si="59"/>
        <v>172.94611791456373</v>
      </c>
      <c r="Y197" s="51">
        <v>0</v>
      </c>
      <c r="Z197" s="51">
        <v>1884600</v>
      </c>
      <c r="AA197" s="51">
        <v>0</v>
      </c>
    </row>
    <row r="198" spans="1:28" x14ac:dyDescent="0.2">
      <c r="A198" s="114">
        <v>32</v>
      </c>
      <c r="B198" s="43">
        <v>0</v>
      </c>
      <c r="C198" s="331" t="s">
        <v>383</v>
      </c>
      <c r="D198" s="114" t="s">
        <v>288</v>
      </c>
      <c r="E198" s="43">
        <v>0</v>
      </c>
      <c r="F198" s="151">
        <f t="shared" si="48"/>
        <v>0</v>
      </c>
      <c r="G198" s="160">
        <f t="shared" si="49"/>
        <v>0</v>
      </c>
      <c r="H198" s="43">
        <v>0</v>
      </c>
      <c r="I198" s="151">
        <f t="shared" si="50"/>
        <v>0</v>
      </c>
      <c r="J198" s="160">
        <f t="shared" si="51"/>
        <v>0</v>
      </c>
      <c r="K198" s="43">
        <v>0</v>
      </c>
      <c r="L198" s="151">
        <f t="shared" si="52"/>
        <v>0</v>
      </c>
      <c r="M198" s="160">
        <f t="shared" si="53"/>
        <v>0</v>
      </c>
      <c r="N198" s="43">
        <v>0</v>
      </c>
      <c r="O198" s="151">
        <f t="shared" si="54"/>
        <v>0</v>
      </c>
      <c r="P198" s="160">
        <f t="shared" si="55"/>
        <v>0</v>
      </c>
      <c r="Q198" s="43">
        <f t="shared" si="56"/>
        <v>0</v>
      </c>
      <c r="R198" s="43">
        <v>0</v>
      </c>
      <c r="S198" s="43">
        <v>0</v>
      </c>
      <c r="T198" s="43">
        <f t="shared" si="57"/>
        <v>0</v>
      </c>
      <c r="U198" s="114"/>
      <c r="V198" s="43">
        <v>0</v>
      </c>
      <c r="W198" s="151">
        <f t="shared" si="58"/>
        <v>0</v>
      </c>
      <c r="X198" s="160">
        <f t="shared" si="59"/>
        <v>0</v>
      </c>
      <c r="Y198" s="43">
        <v>0</v>
      </c>
      <c r="Z198" s="43">
        <v>0</v>
      </c>
      <c r="AA198" s="43">
        <v>0</v>
      </c>
    </row>
    <row r="199" spans="1:28" x14ac:dyDescent="0.2">
      <c r="A199" s="117">
        <v>33</v>
      </c>
      <c r="B199" s="51">
        <v>10057</v>
      </c>
      <c r="C199" s="333"/>
      <c r="D199" s="117" t="s">
        <v>289</v>
      </c>
      <c r="E199" s="51">
        <v>16082341</v>
      </c>
      <c r="F199" s="152">
        <f t="shared" si="48"/>
        <v>1599.1191210102415</v>
      </c>
      <c r="G199" s="158">
        <f t="shared" si="49"/>
        <v>78.505911200869932</v>
      </c>
      <c r="H199" s="51">
        <v>3358100</v>
      </c>
      <c r="I199" s="152">
        <f t="shared" si="50"/>
        <v>333.90673162971063</v>
      </c>
      <c r="J199" s="158">
        <f t="shared" si="51"/>
        <v>16.392557551393871</v>
      </c>
      <c r="K199" s="51">
        <v>4500</v>
      </c>
      <c r="L199" s="152">
        <f t="shared" si="52"/>
        <v>0.44744953763547779</v>
      </c>
      <c r="M199" s="158">
        <f t="shared" si="53"/>
        <v>2.1966739817537426E-2</v>
      </c>
      <c r="N199" s="51">
        <v>1040575</v>
      </c>
      <c r="O199" s="152">
        <f t="shared" si="54"/>
        <v>103.46773391667496</v>
      </c>
      <c r="P199" s="158">
        <f t="shared" si="55"/>
        <v>5.0795645079186675</v>
      </c>
      <c r="Q199" s="51">
        <f t="shared" si="56"/>
        <v>20485516</v>
      </c>
      <c r="R199" s="51">
        <v>0</v>
      </c>
      <c r="S199" s="51">
        <v>0</v>
      </c>
      <c r="T199" s="51">
        <f t="shared" si="57"/>
        <v>20485516</v>
      </c>
      <c r="U199" s="117"/>
      <c r="V199" s="51">
        <v>17144778</v>
      </c>
      <c r="W199" s="152">
        <f t="shared" si="58"/>
        <v>1704.7606642139804</v>
      </c>
      <c r="X199" s="158">
        <f t="shared" si="59"/>
        <v>116.52105424963372</v>
      </c>
      <c r="Y199" s="51">
        <v>0</v>
      </c>
      <c r="Z199" s="51">
        <v>0</v>
      </c>
      <c r="AA199" s="51">
        <v>0</v>
      </c>
    </row>
    <row r="200" spans="1:28" x14ac:dyDescent="0.2">
      <c r="A200" s="114">
        <v>34</v>
      </c>
      <c r="B200" s="43">
        <v>3414</v>
      </c>
      <c r="D200" s="114" t="s">
        <v>290</v>
      </c>
      <c r="E200" s="43">
        <v>9883861</v>
      </c>
      <c r="F200" s="151">
        <f t="shared" si="48"/>
        <v>2895.0969537199767</v>
      </c>
      <c r="G200" s="160">
        <f t="shared" si="49"/>
        <v>48.884571339488737</v>
      </c>
      <c r="H200" s="43">
        <v>8748036</v>
      </c>
      <c r="I200" s="151">
        <f t="shared" si="50"/>
        <v>2562.4007029876975</v>
      </c>
      <c r="J200" s="160">
        <f t="shared" si="51"/>
        <v>43.266896400345537</v>
      </c>
      <c r="K200" s="43">
        <v>1586877</v>
      </c>
      <c r="L200" s="151">
        <f t="shared" si="52"/>
        <v>464.81458699472762</v>
      </c>
      <c r="M200" s="160">
        <f t="shared" si="53"/>
        <v>7.848532260165725</v>
      </c>
      <c r="N200" s="43">
        <v>0</v>
      </c>
      <c r="O200" s="151">
        <f t="shared" si="54"/>
        <v>0</v>
      </c>
      <c r="P200" s="160">
        <f t="shared" si="55"/>
        <v>0</v>
      </c>
      <c r="Q200" s="43">
        <f t="shared" si="56"/>
        <v>20218774</v>
      </c>
      <c r="R200" s="43">
        <v>0</v>
      </c>
      <c r="S200" s="43">
        <v>227861</v>
      </c>
      <c r="T200" s="43">
        <f t="shared" si="57"/>
        <v>20446635</v>
      </c>
      <c r="U200" s="114"/>
      <c r="V200" s="43">
        <v>18718386</v>
      </c>
      <c r="W200" s="151">
        <f t="shared" si="58"/>
        <v>5482.8312829525485</v>
      </c>
      <c r="X200" s="160">
        <f t="shared" si="59"/>
        <v>374.75365004216974</v>
      </c>
      <c r="Y200" s="43">
        <v>9495</v>
      </c>
      <c r="Z200" s="43">
        <v>382453</v>
      </c>
      <c r="AA200" s="43">
        <v>0</v>
      </c>
    </row>
    <row r="201" spans="1:28" x14ac:dyDescent="0.2">
      <c r="A201" s="117">
        <v>35</v>
      </c>
      <c r="B201" s="51">
        <v>2971</v>
      </c>
      <c r="C201" s="333"/>
      <c r="D201" s="117" t="s">
        <v>231</v>
      </c>
      <c r="E201" s="51">
        <v>4670212</v>
      </c>
      <c r="F201" s="152">
        <f t="shared" si="48"/>
        <v>1571.9326825984517</v>
      </c>
      <c r="G201" s="158">
        <f t="shared" si="49"/>
        <v>62.208918435821758</v>
      </c>
      <c r="H201" s="51">
        <v>1096004</v>
      </c>
      <c r="I201" s="152">
        <f t="shared" si="50"/>
        <v>368.90070683271625</v>
      </c>
      <c r="J201" s="158">
        <f t="shared" si="51"/>
        <v>14.599170967256816</v>
      </c>
      <c r="K201" s="51">
        <v>1741087</v>
      </c>
      <c r="L201" s="152">
        <f t="shared" si="52"/>
        <v>586.02726354762706</v>
      </c>
      <c r="M201" s="158">
        <f t="shared" si="53"/>
        <v>23.191910596921424</v>
      </c>
      <c r="N201" s="51">
        <v>0</v>
      </c>
      <c r="O201" s="152">
        <f t="shared" si="54"/>
        <v>0</v>
      </c>
      <c r="P201" s="158">
        <f t="shared" si="55"/>
        <v>0</v>
      </c>
      <c r="Q201" s="51">
        <f t="shared" si="56"/>
        <v>7507303</v>
      </c>
      <c r="R201" s="51">
        <v>0</v>
      </c>
      <c r="S201" s="51">
        <v>0</v>
      </c>
      <c r="T201" s="51">
        <f t="shared" si="57"/>
        <v>7507303</v>
      </c>
      <c r="U201" s="117"/>
      <c r="V201" s="51">
        <v>4256886</v>
      </c>
      <c r="W201" s="152">
        <f t="shared" si="58"/>
        <v>1432.8125210366879</v>
      </c>
      <c r="X201" s="158">
        <f t="shared" si="59"/>
        <v>97.933292923700748</v>
      </c>
      <c r="Y201" s="51">
        <v>2131414</v>
      </c>
      <c r="Z201" s="51">
        <v>0</v>
      </c>
      <c r="AA201" s="51">
        <v>0</v>
      </c>
    </row>
    <row r="202" spans="1:28" x14ac:dyDescent="0.2">
      <c r="A202" s="114">
        <v>36</v>
      </c>
      <c r="B202" s="43">
        <v>5807</v>
      </c>
      <c r="D202" s="114" t="s">
        <v>291</v>
      </c>
      <c r="E202" s="43">
        <v>6787733</v>
      </c>
      <c r="F202" s="151">
        <f t="shared" si="48"/>
        <v>1168.888066127088</v>
      </c>
      <c r="G202" s="160">
        <f t="shared" si="49"/>
        <v>83.539283160941665</v>
      </c>
      <c r="H202" s="43">
        <v>1320438</v>
      </c>
      <c r="I202" s="151">
        <f t="shared" si="50"/>
        <v>227.38729120027554</v>
      </c>
      <c r="J202" s="160">
        <f t="shared" si="51"/>
        <v>16.251146587302046</v>
      </c>
      <c r="K202" s="43">
        <v>17028</v>
      </c>
      <c r="L202" s="151">
        <f t="shared" si="52"/>
        <v>2.9323230583778197</v>
      </c>
      <c r="M202" s="160">
        <f t="shared" si="53"/>
        <v>0.20957025175629543</v>
      </c>
      <c r="N202" s="43">
        <v>0</v>
      </c>
      <c r="O202" s="151">
        <f t="shared" si="54"/>
        <v>0</v>
      </c>
      <c r="P202" s="160">
        <f t="shared" si="55"/>
        <v>0</v>
      </c>
      <c r="Q202" s="43">
        <f t="shared" si="56"/>
        <v>8125199</v>
      </c>
      <c r="R202" s="43">
        <v>97254</v>
      </c>
      <c r="S202" s="43">
        <v>0</v>
      </c>
      <c r="T202" s="43">
        <f t="shared" si="57"/>
        <v>8222453</v>
      </c>
      <c r="U202" s="114"/>
      <c r="V202" s="43">
        <v>6739558</v>
      </c>
      <c r="W202" s="151">
        <f t="shared" si="58"/>
        <v>1160.5920440847253</v>
      </c>
      <c r="X202" s="160">
        <f t="shared" si="59"/>
        <v>79.326917478379357</v>
      </c>
      <c r="Y202" s="43">
        <v>226826</v>
      </c>
      <c r="Z202" s="43">
        <v>231727</v>
      </c>
      <c r="AA202" s="43">
        <v>0</v>
      </c>
    </row>
    <row r="203" spans="1:28" x14ac:dyDescent="0.2">
      <c r="A203" s="117">
        <v>37</v>
      </c>
      <c r="B203" s="111">
        <v>8265</v>
      </c>
      <c r="C203" s="333"/>
      <c r="D203" s="117" t="s">
        <v>292</v>
      </c>
      <c r="E203" s="111">
        <v>16549857</v>
      </c>
      <c r="F203" s="152">
        <f t="shared" si="48"/>
        <v>2002.4025408348457</v>
      </c>
      <c r="G203" s="158">
        <f t="shared" si="49"/>
        <v>80.027757057421155</v>
      </c>
      <c r="H203" s="111">
        <v>4011796</v>
      </c>
      <c r="I203" s="152">
        <f t="shared" si="50"/>
        <v>485.39576527525713</v>
      </c>
      <c r="J203" s="158">
        <f t="shared" si="51"/>
        <v>19.399263428797845</v>
      </c>
      <c r="K203" s="111">
        <v>109611</v>
      </c>
      <c r="L203" s="152">
        <f t="shared" si="52"/>
        <v>13.262068965517241</v>
      </c>
      <c r="M203" s="158">
        <f t="shared" si="53"/>
        <v>0.53003010713754151</v>
      </c>
      <c r="N203" s="111">
        <v>8882</v>
      </c>
      <c r="O203" s="152">
        <f t="shared" si="54"/>
        <v>1.0746521476104054</v>
      </c>
      <c r="P203" s="158">
        <f t="shared" si="55"/>
        <v>4.2949406643454063E-2</v>
      </c>
      <c r="Q203" s="111">
        <f t="shared" si="56"/>
        <v>20680146</v>
      </c>
      <c r="R203" s="111">
        <v>233286</v>
      </c>
      <c r="S203" s="111">
        <v>0</v>
      </c>
      <c r="T203" s="111">
        <f t="shared" si="57"/>
        <v>20913432</v>
      </c>
      <c r="U203" s="117"/>
      <c r="V203" s="111">
        <v>18931116</v>
      </c>
      <c r="W203" s="152">
        <f t="shared" si="58"/>
        <v>2290.5161524500909</v>
      </c>
      <c r="X203" s="158">
        <f t="shared" si="59"/>
        <v>156.55766962593356</v>
      </c>
      <c r="Y203" s="111">
        <v>0</v>
      </c>
      <c r="Z203" s="111">
        <v>927848</v>
      </c>
      <c r="AA203" s="111">
        <v>0</v>
      </c>
    </row>
    <row r="204" spans="1:28" ht="13.5" thickBot="1" x14ac:dyDescent="0.25">
      <c r="A204" s="125">
        <f>A203</f>
        <v>37</v>
      </c>
      <c r="B204" s="164">
        <f>SUM(B167:B203)</f>
        <v>354270</v>
      </c>
      <c r="C204" s="339"/>
      <c r="D204" s="135" t="s">
        <v>255</v>
      </c>
      <c r="E204" s="161">
        <f>SUM(E167:E203)</f>
        <v>446025371</v>
      </c>
      <c r="F204" s="162">
        <f>(E204/$B204)</f>
        <v>1258.9984221074321</v>
      </c>
      <c r="G204" s="163">
        <f t="shared" si="49"/>
        <v>72.430052070039267</v>
      </c>
      <c r="H204" s="161">
        <f>SUM(H167:H203)</f>
        <v>106580450</v>
      </c>
      <c r="I204" s="162">
        <f>(H204/$B204)</f>
        <v>300.84525926553192</v>
      </c>
      <c r="J204" s="163">
        <f t="shared" si="51"/>
        <v>17.307597381379043</v>
      </c>
      <c r="K204" s="161">
        <f>SUM(K167:K203)</f>
        <v>29265719</v>
      </c>
      <c r="L204" s="162">
        <f>(K204/$B204)</f>
        <v>82.608516103536857</v>
      </c>
      <c r="M204" s="163">
        <f t="shared" si="53"/>
        <v>4.7524595883070013</v>
      </c>
      <c r="N204" s="161">
        <f>SUM(N167:N203)</f>
        <v>33929993</v>
      </c>
      <c r="O204" s="162">
        <f>(N204/$B204)</f>
        <v>95.774389589860846</v>
      </c>
      <c r="P204" s="163">
        <f t="shared" si="55"/>
        <v>5.5098909602746966</v>
      </c>
      <c r="Q204" s="161">
        <f>SUM(Q167:Q203)</f>
        <v>615801533</v>
      </c>
      <c r="R204" s="161">
        <f>SUM(R167:R203)</f>
        <v>2597330</v>
      </c>
      <c r="S204" s="161">
        <f>SUM(S167:S203)</f>
        <v>19982653</v>
      </c>
      <c r="T204" s="161">
        <f>SUM(T167:T203)</f>
        <v>638381516</v>
      </c>
      <c r="U204" s="125"/>
      <c r="V204" s="161">
        <f>SUM(V167:V203)</f>
        <v>518314535</v>
      </c>
      <c r="W204" s="162">
        <f>(V204/$B204)</f>
        <v>1463.049467919948</v>
      </c>
      <c r="X204" s="163">
        <f t="shared" si="59"/>
        <v>100</v>
      </c>
      <c r="Y204" s="161">
        <f>SUM(Y167:Y203)</f>
        <v>20465746</v>
      </c>
      <c r="Z204" s="161">
        <f>SUM(Z167:Z203)</f>
        <v>20880461</v>
      </c>
      <c r="AA204" s="161">
        <f>SUM(AA167:AA203)</f>
        <v>3056989</v>
      </c>
    </row>
    <row r="205" spans="1:28" x14ac:dyDescent="0.2">
      <c r="F205" s="98"/>
      <c r="I205" s="98"/>
      <c r="L205" s="98"/>
      <c r="O205" s="98"/>
      <c r="W205" s="98"/>
    </row>
    <row r="206" spans="1:28" s="83" customFormat="1" ht="13.5" thickBot="1" x14ac:dyDescent="0.25">
      <c r="A206" s="208">
        <f>(A46+A154+A204)</f>
        <v>170</v>
      </c>
      <c r="B206" s="340">
        <f>B46+B154+B204</f>
        <v>8628774</v>
      </c>
      <c r="C206" s="341"/>
      <c r="D206" s="209" t="s">
        <v>293</v>
      </c>
      <c r="E206" s="342">
        <f>(E46+E154+E204)</f>
        <v>27219607529</v>
      </c>
      <c r="F206" s="343">
        <f>(E206/$B206)</f>
        <v>3154.5162185265253</v>
      </c>
      <c r="G206" s="344">
        <f>IF($Q206&lt;&gt;0,(E206/$Q206)*100,0)</f>
        <v>61.444103166215903</v>
      </c>
      <c r="H206" s="342">
        <f>(H46+H154+H204)</f>
        <v>12696984539</v>
      </c>
      <c r="I206" s="343">
        <f>(H206/$B206)</f>
        <v>1471.4702852340322</v>
      </c>
      <c r="J206" s="344">
        <f>IF($Q206&lt;&gt;0,(H206/$Q206)*100,0)</f>
        <v>28.661501716473342</v>
      </c>
      <c r="K206" s="342">
        <f>(K46+K154+K204)</f>
        <v>2993077941</v>
      </c>
      <c r="L206" s="343">
        <f>(K206/$B206)</f>
        <v>346.8717503784431</v>
      </c>
      <c r="M206" s="344">
        <f>IF($Q206&lt;&gt;0,(K206/$Q206)*100,0)</f>
        <v>6.7564159253726563</v>
      </c>
      <c r="N206" s="342">
        <f>(N46+N154+N204)</f>
        <v>1390118134</v>
      </c>
      <c r="O206" s="343">
        <f>(N206/$B206)</f>
        <v>161.10262408077904</v>
      </c>
      <c r="P206" s="344">
        <f>IF($Q206&lt;&gt;0,(N206/$Q206)*100,0)</f>
        <v>3.1379791919380966</v>
      </c>
      <c r="Q206" s="342">
        <f>(Q46+Q154+Q204)</f>
        <v>44299788143</v>
      </c>
      <c r="R206" s="342">
        <f>(R46+R154+R204)</f>
        <v>528681511</v>
      </c>
      <c r="S206" s="342">
        <f>(S46+S154+S204)</f>
        <v>327917227</v>
      </c>
      <c r="T206" s="342">
        <f>(T46+T154+T204)</f>
        <v>45156386881</v>
      </c>
      <c r="U206" s="208"/>
      <c r="V206" s="342">
        <f>(V46+V154+V204)</f>
        <v>38383430034</v>
      </c>
      <c r="W206" s="343">
        <f>(V206/$B206)</f>
        <v>4448.3063334374037</v>
      </c>
      <c r="X206" s="344"/>
      <c r="Y206" s="342">
        <f>(Y46+Y154+Y204)</f>
        <v>2089504016</v>
      </c>
      <c r="Z206" s="342">
        <f>(Z46+Z154+Z204)</f>
        <v>2068991370</v>
      </c>
      <c r="AA206" s="342">
        <f>(AA46+AA154+AA204)</f>
        <v>204995847</v>
      </c>
      <c r="AB206" s="345"/>
    </row>
    <row r="207" spans="1:28" ht="14.25" thickTop="1" thickBot="1" x14ac:dyDescent="0.25"/>
    <row r="208" spans="1:28" x14ac:dyDescent="0.2">
      <c r="A208" s="223" t="s">
        <v>501</v>
      </c>
      <c r="B208" s="335"/>
      <c r="C208" s="335"/>
      <c r="D208" s="335"/>
      <c r="E208" s="335"/>
      <c r="F208" s="335"/>
      <c r="G208" s="335"/>
      <c r="H208" s="335"/>
      <c r="I208" s="335"/>
      <c r="J208" s="335"/>
      <c r="K208" s="335"/>
      <c r="L208" s="335"/>
      <c r="M208" s="335"/>
      <c r="N208" s="336"/>
    </row>
    <row r="209" spans="1:14" ht="45.75" customHeight="1" x14ac:dyDescent="0.2">
      <c r="A209" s="407" t="s">
        <v>548</v>
      </c>
      <c r="B209" s="408"/>
      <c r="C209" s="408"/>
      <c r="D209" s="408"/>
      <c r="E209" s="408"/>
      <c r="F209" s="408"/>
      <c r="G209" s="408"/>
      <c r="H209" s="408"/>
      <c r="I209" s="408"/>
      <c r="J209" s="408"/>
      <c r="K209" s="408"/>
      <c r="L209" s="408"/>
      <c r="M209" s="408"/>
      <c r="N209" s="409"/>
    </row>
    <row r="210" spans="1:14" ht="36.75" customHeight="1" thickBot="1" x14ac:dyDescent="0.25">
      <c r="A210" s="410" t="s">
        <v>502</v>
      </c>
      <c r="B210" s="411"/>
      <c r="C210" s="411"/>
      <c r="D210" s="411"/>
      <c r="E210" s="411"/>
      <c r="F210" s="411"/>
      <c r="G210" s="411"/>
      <c r="H210" s="411"/>
      <c r="I210" s="411"/>
      <c r="J210" s="411"/>
      <c r="K210" s="411"/>
      <c r="L210" s="411"/>
      <c r="M210" s="411"/>
      <c r="N210" s="412"/>
    </row>
    <row r="211" spans="1:14" x14ac:dyDescent="0.2">
      <c r="C211" s="334"/>
      <c r="D211" s="329"/>
      <c r="E211" s="329"/>
      <c r="F211" s="329"/>
      <c r="G211" s="329"/>
      <c r="H211" s="329"/>
      <c r="I211" s="329"/>
      <c r="J211" s="329"/>
      <c r="K211" s="329"/>
      <c r="L211" s="329"/>
    </row>
    <row r="213" spans="1:14" x14ac:dyDescent="0.2">
      <c r="B213" s="327"/>
    </row>
    <row r="221" spans="1:14" x14ac:dyDescent="0.2">
      <c r="A221" s="186"/>
    </row>
    <row r="312" spans="28:28" x14ac:dyDescent="0.2">
      <c r="AB312" s="187">
        <v>9</v>
      </c>
    </row>
  </sheetData>
  <mergeCells count="25">
    <mergeCell ref="A157:N157"/>
    <mergeCell ref="E164:P164"/>
    <mergeCell ref="A209:N209"/>
    <mergeCell ref="A210:N210"/>
    <mergeCell ref="E5:P5"/>
    <mergeCell ref="V6:X6"/>
    <mergeCell ref="Y6:AA6"/>
    <mergeCell ref="V5:AA5"/>
    <mergeCell ref="A49:N49"/>
    <mergeCell ref="E6:G6"/>
    <mergeCell ref="H6:J6"/>
    <mergeCell ref="K6:P6"/>
    <mergeCell ref="V56:AA56"/>
    <mergeCell ref="E57:G57"/>
    <mergeCell ref="H57:J57"/>
    <mergeCell ref="K57:P57"/>
    <mergeCell ref="V57:X57"/>
    <mergeCell ref="Y57:AA57"/>
    <mergeCell ref="E56:P56"/>
    <mergeCell ref="V164:AA164"/>
    <mergeCell ref="E165:G165"/>
    <mergeCell ref="H165:J165"/>
    <mergeCell ref="K165:P165"/>
    <mergeCell ref="V165:X165"/>
    <mergeCell ref="Y165:AA165"/>
  </mergeCells>
  <pageMargins left="3.75" right="0.25" top="0.5" bottom="0.3" header="0.5" footer="0.5"/>
  <pageSetup paperSize="17" pageOrder="overThenDown"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84ED3-9AD3-4737-8BE9-057051FE03D1}">
  <sheetPr transitionEvaluation="1" transitionEntry="1"/>
  <dimension ref="A1:AI212"/>
  <sheetViews>
    <sheetView showGridLines="0" zoomScaleNormal="100" workbookViewId="0">
      <pane xSplit="2" ySplit="6" topLeftCell="C7" activePane="bottomRight" state="frozen"/>
      <selection pane="topRight"/>
      <selection pane="bottomLeft"/>
      <selection pane="bottomRight"/>
    </sheetView>
  </sheetViews>
  <sheetFormatPr defaultColWidth="12.7109375" defaultRowHeight="12.75" x14ac:dyDescent="0.2"/>
  <cols>
    <col min="1" max="1" width="9.42578125" style="280" customWidth="1"/>
    <col min="2" max="2" width="15.5703125" style="280" customWidth="1"/>
    <col min="3" max="3" width="16" style="280" bestFit="1" customWidth="1"/>
    <col min="4" max="4" width="13.28515625" style="280" customWidth="1"/>
    <col min="5" max="5" width="15" style="280" bestFit="1" customWidth="1"/>
    <col min="6" max="6" width="11.42578125" style="280" bestFit="1" customWidth="1"/>
    <col min="7" max="7" width="13.42578125" style="280" bestFit="1" customWidth="1"/>
    <col min="8" max="8" width="12.42578125" style="280" bestFit="1" customWidth="1"/>
    <col min="9" max="9" width="13.42578125" style="280" bestFit="1" customWidth="1"/>
    <col min="10" max="10" width="12.42578125" style="280" bestFit="1" customWidth="1"/>
    <col min="11" max="11" width="16" style="280" bestFit="1" customWidth="1"/>
    <col min="12" max="12" width="11.5703125" style="280" customWidth="1"/>
    <col min="13" max="13" width="10.28515625" style="280" customWidth="1"/>
    <col min="14" max="14" width="16.5703125" style="280" customWidth="1"/>
    <col min="15" max="15" width="11.5703125" style="280" customWidth="1"/>
    <col min="16" max="16" width="9.140625" style="280" customWidth="1"/>
    <col min="17" max="17" width="14.7109375" style="280" customWidth="1"/>
    <col min="18" max="19" width="11.5703125" style="280" customWidth="1"/>
    <col min="20" max="20" width="12.42578125" style="280" bestFit="1" customWidth="1"/>
    <col min="21" max="21" width="11.5703125" style="280" customWidth="1"/>
    <col min="22" max="22" width="11.85546875" style="280" customWidth="1"/>
    <col min="23" max="23" width="15" style="280" bestFit="1" customWidth="1"/>
    <col min="24" max="25" width="11.5703125" style="280" customWidth="1"/>
    <col min="26" max="27" width="13.42578125" style="280" bestFit="1" customWidth="1"/>
    <col min="28" max="28" width="13.7109375" style="280" customWidth="1"/>
    <col min="29" max="30" width="11.5703125" style="280" customWidth="1"/>
    <col min="31" max="31" width="16" style="280" customWidth="1"/>
    <col min="32" max="33" width="11.5703125" style="280" customWidth="1"/>
    <col min="34" max="34" width="18.42578125" style="280" customWidth="1"/>
    <col min="35" max="35" width="14.7109375" style="280" hidden="1" customWidth="1"/>
    <col min="36" max="16384" width="12.7109375" style="280"/>
  </cols>
  <sheetData>
    <row r="1" spans="1:35" s="94" customFormat="1" ht="15.75" x14ac:dyDescent="0.2">
      <c r="A1" s="319" t="s">
        <v>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row>
    <row r="2" spans="1:35" s="94" customFormat="1" ht="15.75" x14ac:dyDescent="0.25">
      <c r="A2" s="320" t="s">
        <v>486</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row>
    <row r="3" spans="1:35" s="94" customFormat="1" ht="15.75" x14ac:dyDescent="0.2">
      <c r="A3" s="321" t="s">
        <v>370</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row>
    <row r="4" spans="1:35" s="94" customFormat="1" ht="13.5" thickBot="1" x14ac:dyDescent="0.25"/>
    <row r="5" spans="1:35" x14ac:dyDescent="0.2">
      <c r="C5" s="413" t="s">
        <v>479</v>
      </c>
      <c r="D5" s="414"/>
      <c r="E5" s="414"/>
      <c r="F5" s="414"/>
      <c r="G5" s="414"/>
      <c r="H5" s="414"/>
      <c r="I5" s="414"/>
      <c r="J5" s="414"/>
      <c r="K5" s="414"/>
      <c r="L5" s="414"/>
      <c r="M5" s="415"/>
      <c r="O5" s="281"/>
      <c r="P5" s="281"/>
      <c r="R5" s="281"/>
      <c r="S5" s="281"/>
      <c r="U5" s="281"/>
      <c r="V5" s="281"/>
      <c r="X5" s="281"/>
      <c r="Y5" s="281"/>
      <c r="Z5" s="416" t="s">
        <v>408</v>
      </c>
      <c r="AA5" s="417"/>
      <c r="AB5" s="417"/>
      <c r="AC5" s="417"/>
      <c r="AD5" s="418"/>
      <c r="AF5" s="281"/>
      <c r="AG5" s="281"/>
      <c r="AH5" s="281"/>
    </row>
    <row r="6" spans="1:35" ht="60.75" thickBot="1" x14ac:dyDescent="0.3">
      <c r="A6" s="295" t="s">
        <v>1</v>
      </c>
      <c r="B6" s="296" t="s">
        <v>339</v>
      </c>
      <c r="C6" s="271" t="s">
        <v>472</v>
      </c>
      <c r="D6" s="272" t="s">
        <v>473</v>
      </c>
      <c r="E6" s="272" t="s">
        <v>474</v>
      </c>
      <c r="F6" s="272" t="s">
        <v>475</v>
      </c>
      <c r="G6" s="272" t="s">
        <v>476</v>
      </c>
      <c r="H6" s="272" t="s">
        <v>477</v>
      </c>
      <c r="I6" s="272" t="s">
        <v>410</v>
      </c>
      <c r="J6" s="272" t="s">
        <v>411</v>
      </c>
      <c r="K6" s="272" t="s">
        <v>478</v>
      </c>
      <c r="L6" s="272" t="s">
        <v>362</v>
      </c>
      <c r="M6" s="273" t="s">
        <v>480</v>
      </c>
      <c r="N6" s="272" t="s">
        <v>481</v>
      </c>
      <c r="O6" s="272" t="s">
        <v>362</v>
      </c>
      <c r="P6" s="272" t="s">
        <v>480</v>
      </c>
      <c r="Q6" s="272" t="s">
        <v>482</v>
      </c>
      <c r="R6" s="272" t="s">
        <v>362</v>
      </c>
      <c r="S6" s="272" t="s">
        <v>480</v>
      </c>
      <c r="T6" s="272" t="s">
        <v>406</v>
      </c>
      <c r="U6" s="272" t="s">
        <v>362</v>
      </c>
      <c r="V6" s="272" t="s">
        <v>480</v>
      </c>
      <c r="W6" s="272" t="s">
        <v>407</v>
      </c>
      <c r="X6" s="272" t="s">
        <v>362</v>
      </c>
      <c r="Y6" s="272" t="s">
        <v>480</v>
      </c>
      <c r="Z6" s="317" t="s">
        <v>411</v>
      </c>
      <c r="AA6" s="318" t="s">
        <v>483</v>
      </c>
      <c r="AB6" s="318" t="s">
        <v>255</v>
      </c>
      <c r="AC6" s="272" t="s">
        <v>362</v>
      </c>
      <c r="AD6" s="273" t="s">
        <v>480</v>
      </c>
      <c r="AE6" s="272" t="s">
        <v>409</v>
      </c>
      <c r="AF6" s="272" t="s">
        <v>362</v>
      </c>
      <c r="AG6" s="272" t="s">
        <v>480</v>
      </c>
      <c r="AH6" s="272" t="s">
        <v>484</v>
      </c>
      <c r="AI6" s="272" t="s">
        <v>253</v>
      </c>
    </row>
    <row r="7" spans="1:35" x14ac:dyDescent="0.2">
      <c r="A7" s="285">
        <v>1</v>
      </c>
      <c r="B7" s="285" t="s">
        <v>12</v>
      </c>
      <c r="C7" s="245">
        <v>509281306</v>
      </c>
      <c r="D7" s="245">
        <v>7616748</v>
      </c>
      <c r="E7" s="245">
        <v>65843332</v>
      </c>
      <c r="F7" s="245">
        <v>0</v>
      </c>
      <c r="G7" s="245">
        <v>707769</v>
      </c>
      <c r="H7" s="245">
        <v>0</v>
      </c>
      <c r="I7" s="245">
        <v>2892471</v>
      </c>
      <c r="J7" s="245">
        <v>872163</v>
      </c>
      <c r="K7" s="245">
        <f t="shared" ref="K7:K44" si="0">SUM(C7:J7)</f>
        <v>587213789</v>
      </c>
      <c r="L7" s="247">
        <f t="shared" ref="L7:L44" si="1">IFERROR(K7/$AI7,0)</f>
        <v>3713.5345353131638</v>
      </c>
      <c r="M7" s="247">
        <f t="shared" ref="M7:M45" si="2">IF($AH7,K7/$AH7*100,0)</f>
        <v>69.528988596884901</v>
      </c>
      <c r="N7" s="245">
        <v>152344579</v>
      </c>
      <c r="O7" s="247">
        <f t="shared" ref="O7:O44" si="3">IFERROR(N7/$AI7,0)</f>
        <v>963.42569943337048</v>
      </c>
      <c r="P7" s="247">
        <f t="shared" ref="P7:P45" si="4">IF($AH7,N7/$AH7*100,0)</f>
        <v>18.038344287055274</v>
      </c>
      <c r="Q7" s="245">
        <v>13449162</v>
      </c>
      <c r="R7" s="247">
        <f t="shared" ref="R7:R44" si="5">IFERROR(Q7/$AI7,0)</f>
        <v>85.052375290903569</v>
      </c>
      <c r="S7" s="247">
        <f t="shared" ref="S7:S45" si="6">IF($AH7,Q7/$AH7*100,0)</f>
        <v>1.592446650355579</v>
      </c>
      <c r="T7" s="245">
        <v>3129147</v>
      </c>
      <c r="U7" s="247">
        <f t="shared" ref="U7:U44" si="7">IFERROR(T7/$AI7,0)</f>
        <v>19.788696499038753</v>
      </c>
      <c r="V7" s="247">
        <f t="shared" ref="V7:V45" si="8">IF($AH7,T7/$AH7*100,0)</f>
        <v>0.3705063303289981</v>
      </c>
      <c r="W7" s="245">
        <v>54681116</v>
      </c>
      <c r="X7" s="247">
        <f t="shared" ref="X7:X44" si="9">IFERROR(W7/$AI7,0)</f>
        <v>345.80286856217748</v>
      </c>
      <c r="Y7" s="247">
        <f t="shared" ref="Y7:Y45" si="10">IF($AH7,W7/$AH7*100,0)</f>
        <v>6.474511944454596</v>
      </c>
      <c r="Z7" s="137">
        <v>5291802</v>
      </c>
      <c r="AA7" s="137">
        <v>16764154</v>
      </c>
      <c r="AB7" s="137">
        <f t="shared" ref="AB7:AB45" si="11">(Z7+AA7)</f>
        <v>22055956</v>
      </c>
      <c r="AC7" s="123">
        <f t="shared" ref="AC7:AC44" si="12">IFERROR(AB7/$AI7,0)</f>
        <v>139.48166042699586</v>
      </c>
      <c r="AD7" s="123">
        <f t="shared" ref="AD7:AD45" si="13">IF($AH7,AB7/$AH7*100,0)</f>
        <v>2.6115332131912781</v>
      </c>
      <c r="AE7" s="245">
        <v>11685910</v>
      </c>
      <c r="AF7" s="247">
        <f t="shared" ref="AF7:AF44" si="14">IFERROR(AE7/$AI7,0)</f>
        <v>73.901586056865327</v>
      </c>
      <c r="AG7" s="247">
        <f t="shared" ref="AG7:AG45" si="15">IF($AH7,AE7/$AH7*100,0)</f>
        <v>1.3836689777293754</v>
      </c>
      <c r="AH7" s="245">
        <f t="shared" ref="AH7:AH45" si="16">(K7+N7+Q7+T7+W7+AB7+AE7)</f>
        <v>844559659</v>
      </c>
      <c r="AI7" s="309">
        <v>158128</v>
      </c>
    </row>
    <row r="8" spans="1:35" x14ac:dyDescent="0.2">
      <c r="A8" s="286">
        <v>2</v>
      </c>
      <c r="B8" s="286" t="s">
        <v>14</v>
      </c>
      <c r="C8" s="115">
        <v>15194609</v>
      </c>
      <c r="D8" s="115">
        <v>189849</v>
      </c>
      <c r="E8" s="115">
        <v>3380974</v>
      </c>
      <c r="F8" s="115">
        <v>11367</v>
      </c>
      <c r="G8" s="115">
        <v>799904</v>
      </c>
      <c r="H8" s="115">
        <v>0</v>
      </c>
      <c r="I8" s="115">
        <v>286868</v>
      </c>
      <c r="J8" s="115">
        <v>144587</v>
      </c>
      <c r="K8" s="115">
        <f t="shared" si="0"/>
        <v>20008158</v>
      </c>
      <c r="L8" s="116">
        <f t="shared" si="1"/>
        <v>1190.749151937154</v>
      </c>
      <c r="M8" s="116">
        <f t="shared" si="2"/>
        <v>36.746781412887159</v>
      </c>
      <c r="N8" s="115">
        <v>19316339</v>
      </c>
      <c r="O8" s="116">
        <f t="shared" si="3"/>
        <v>1149.5768017615901</v>
      </c>
      <c r="P8" s="116">
        <f t="shared" si="4"/>
        <v>35.476193607139017</v>
      </c>
      <c r="Q8" s="115">
        <v>198733</v>
      </c>
      <c r="R8" s="116">
        <f t="shared" si="5"/>
        <v>11.827233232160923</v>
      </c>
      <c r="S8" s="116">
        <f t="shared" si="6"/>
        <v>0.36499102568698749</v>
      </c>
      <c r="T8" s="115">
        <v>206445</v>
      </c>
      <c r="U8" s="116">
        <f t="shared" si="7"/>
        <v>12.286198893054811</v>
      </c>
      <c r="V8" s="116">
        <f t="shared" si="8"/>
        <v>0.37915480719332034</v>
      </c>
      <c r="W8" s="115">
        <v>10580589</v>
      </c>
      <c r="X8" s="116">
        <f t="shared" si="9"/>
        <v>629.68452062131757</v>
      </c>
      <c r="Y8" s="116">
        <f t="shared" si="10"/>
        <v>19.432203164459136</v>
      </c>
      <c r="Z8" s="115">
        <v>1321574</v>
      </c>
      <c r="AA8" s="115">
        <v>31005</v>
      </c>
      <c r="AB8" s="115">
        <f t="shared" si="11"/>
        <v>1352579</v>
      </c>
      <c r="AC8" s="116">
        <f t="shared" si="12"/>
        <v>80.496280426114382</v>
      </c>
      <c r="AD8" s="116">
        <f t="shared" si="13"/>
        <v>2.484132964996653</v>
      </c>
      <c r="AE8" s="115">
        <v>2785893</v>
      </c>
      <c r="AF8" s="116">
        <f t="shared" si="14"/>
        <v>165.79735761471167</v>
      </c>
      <c r="AG8" s="116">
        <f t="shared" si="15"/>
        <v>5.1165430176377278</v>
      </c>
      <c r="AH8" s="115">
        <f t="shared" si="16"/>
        <v>54448736</v>
      </c>
      <c r="AI8" s="310">
        <v>16803</v>
      </c>
    </row>
    <row r="9" spans="1:35" x14ac:dyDescent="0.2">
      <c r="A9" s="287">
        <v>3</v>
      </c>
      <c r="B9" s="287" t="s">
        <v>16</v>
      </c>
      <c r="C9" s="118">
        <v>4357645</v>
      </c>
      <c r="D9" s="118">
        <v>268015</v>
      </c>
      <c r="E9" s="118">
        <v>1849444</v>
      </c>
      <c r="F9" s="118">
        <v>0</v>
      </c>
      <c r="G9" s="118">
        <v>345565</v>
      </c>
      <c r="H9" s="118">
        <v>0</v>
      </c>
      <c r="I9" s="118">
        <v>79748</v>
      </c>
      <c r="J9" s="118">
        <v>34917</v>
      </c>
      <c r="K9" s="118">
        <f t="shared" si="0"/>
        <v>6935334</v>
      </c>
      <c r="L9" s="119">
        <f t="shared" si="1"/>
        <v>1043.3780652926132</v>
      </c>
      <c r="M9" s="119">
        <f t="shared" si="2"/>
        <v>59.318652666713312</v>
      </c>
      <c r="N9" s="118">
        <v>2044205</v>
      </c>
      <c r="O9" s="119">
        <f t="shared" si="3"/>
        <v>307.53798706183238</v>
      </c>
      <c r="P9" s="119">
        <f t="shared" si="4"/>
        <v>17.484303765984262</v>
      </c>
      <c r="Q9" s="118">
        <v>33889</v>
      </c>
      <c r="R9" s="119">
        <f t="shared" si="5"/>
        <v>5.0983902512411614</v>
      </c>
      <c r="S9" s="119">
        <f t="shared" si="6"/>
        <v>0.28985623766962737</v>
      </c>
      <c r="T9" s="118">
        <v>38102</v>
      </c>
      <c r="U9" s="119">
        <f t="shared" si="7"/>
        <v>5.7322100195576953</v>
      </c>
      <c r="V9" s="119">
        <f t="shared" si="8"/>
        <v>0.32589047678267702</v>
      </c>
      <c r="W9" s="118">
        <v>1681750</v>
      </c>
      <c r="X9" s="119">
        <f t="shared" si="9"/>
        <v>253.00887618474499</v>
      </c>
      <c r="Y9" s="119">
        <f t="shared" si="10"/>
        <v>14.384187426625033</v>
      </c>
      <c r="Z9" s="118">
        <v>42305</v>
      </c>
      <c r="AA9" s="118">
        <v>338884</v>
      </c>
      <c r="AB9" s="118">
        <f t="shared" si="11"/>
        <v>381189</v>
      </c>
      <c r="AC9" s="119">
        <f t="shared" si="12"/>
        <v>57.347525199338044</v>
      </c>
      <c r="AD9" s="119">
        <f t="shared" si="13"/>
        <v>3.2603502428825752</v>
      </c>
      <c r="AE9" s="118">
        <v>577189</v>
      </c>
      <c r="AF9" s="119">
        <f t="shared" si="14"/>
        <v>86.834511809839029</v>
      </c>
      <c r="AG9" s="119">
        <f t="shared" si="15"/>
        <v>4.9367591833425166</v>
      </c>
      <c r="AH9" s="118">
        <f t="shared" si="16"/>
        <v>11691658</v>
      </c>
      <c r="AI9" s="294">
        <v>6647</v>
      </c>
    </row>
    <row r="10" spans="1:35" x14ac:dyDescent="0.2">
      <c r="A10" s="286">
        <v>4</v>
      </c>
      <c r="B10" s="286" t="s">
        <v>18</v>
      </c>
      <c r="C10" s="115">
        <v>92433621</v>
      </c>
      <c r="D10" s="115">
        <v>1630557</v>
      </c>
      <c r="E10" s="115">
        <v>12173495</v>
      </c>
      <c r="F10" s="115">
        <v>5801</v>
      </c>
      <c r="G10" s="115">
        <v>2186260</v>
      </c>
      <c r="H10" s="115">
        <v>0</v>
      </c>
      <c r="I10" s="115">
        <v>596572</v>
      </c>
      <c r="J10" s="115">
        <v>289253</v>
      </c>
      <c r="K10" s="115">
        <f t="shared" si="0"/>
        <v>109315559</v>
      </c>
      <c r="L10" s="116">
        <f t="shared" si="1"/>
        <v>2131.8218144233392</v>
      </c>
      <c r="M10" s="116">
        <f t="shared" si="2"/>
        <v>50.622292118894293</v>
      </c>
      <c r="N10" s="115">
        <v>57616663</v>
      </c>
      <c r="O10" s="116">
        <f t="shared" si="3"/>
        <v>1123.6136939818246</v>
      </c>
      <c r="P10" s="116">
        <f t="shared" si="4"/>
        <v>26.681357823014825</v>
      </c>
      <c r="Q10" s="115">
        <v>1138948</v>
      </c>
      <c r="R10" s="116">
        <f t="shared" si="5"/>
        <v>22.211240688014353</v>
      </c>
      <c r="S10" s="116">
        <f t="shared" si="6"/>
        <v>0.52742865600888911</v>
      </c>
      <c r="T10" s="115">
        <v>358419</v>
      </c>
      <c r="U10" s="116">
        <f t="shared" si="7"/>
        <v>6.9897226880923595</v>
      </c>
      <c r="V10" s="116">
        <f t="shared" si="8"/>
        <v>0.16597812319618629</v>
      </c>
      <c r="W10" s="115">
        <v>27307435</v>
      </c>
      <c r="X10" s="116">
        <f t="shared" si="9"/>
        <v>532.53705292718121</v>
      </c>
      <c r="Y10" s="116">
        <f t="shared" si="10"/>
        <v>12.645637677137234</v>
      </c>
      <c r="Z10" s="115">
        <v>2864984</v>
      </c>
      <c r="AA10" s="115">
        <v>245894</v>
      </c>
      <c r="AB10" s="115">
        <f t="shared" si="11"/>
        <v>3110878</v>
      </c>
      <c r="AC10" s="116">
        <f t="shared" si="12"/>
        <v>60.666913686181211</v>
      </c>
      <c r="AD10" s="116">
        <f t="shared" si="13"/>
        <v>1.4405979926630723</v>
      </c>
      <c r="AE10" s="115">
        <v>17095617</v>
      </c>
      <c r="AF10" s="116">
        <f t="shared" si="14"/>
        <v>333.39086937868092</v>
      </c>
      <c r="AG10" s="116">
        <f t="shared" si="15"/>
        <v>7.9167076090855035</v>
      </c>
      <c r="AH10" s="115">
        <f t="shared" si="16"/>
        <v>215943519</v>
      </c>
      <c r="AI10" s="310">
        <v>51278</v>
      </c>
    </row>
    <row r="11" spans="1:35" x14ac:dyDescent="0.2">
      <c r="A11" s="287">
        <v>5</v>
      </c>
      <c r="B11" s="287" t="s">
        <v>20</v>
      </c>
      <c r="C11" s="118">
        <v>344848359</v>
      </c>
      <c r="D11" s="118">
        <v>12255667</v>
      </c>
      <c r="E11" s="118">
        <v>91644681</v>
      </c>
      <c r="F11" s="118">
        <v>150632</v>
      </c>
      <c r="G11" s="118">
        <v>3223619</v>
      </c>
      <c r="H11" s="118">
        <v>0</v>
      </c>
      <c r="I11" s="118">
        <v>2730792</v>
      </c>
      <c r="J11" s="118">
        <v>1978996</v>
      </c>
      <c r="K11" s="118">
        <f t="shared" si="0"/>
        <v>456832746</v>
      </c>
      <c r="L11" s="119">
        <f t="shared" si="1"/>
        <v>1813.1233494338364</v>
      </c>
      <c r="M11" s="123">
        <f t="shared" si="2"/>
        <v>60.216262461310741</v>
      </c>
      <c r="N11" s="118">
        <v>175322557</v>
      </c>
      <c r="O11" s="119">
        <f t="shared" si="3"/>
        <v>695.83764421989292</v>
      </c>
      <c r="P11" s="123">
        <f t="shared" si="4"/>
        <v>23.109703059027456</v>
      </c>
      <c r="Q11" s="118">
        <v>5081522</v>
      </c>
      <c r="R11" s="119">
        <f t="shared" si="5"/>
        <v>20.168051151179359</v>
      </c>
      <c r="S11" s="123">
        <f t="shared" si="6"/>
        <v>0.66980807556848099</v>
      </c>
      <c r="T11" s="118">
        <v>7912949</v>
      </c>
      <c r="U11" s="119">
        <f t="shared" si="7"/>
        <v>31.405700927531861</v>
      </c>
      <c r="V11" s="123">
        <f t="shared" si="8"/>
        <v>1.0430255230148637</v>
      </c>
      <c r="W11" s="118">
        <v>72778290</v>
      </c>
      <c r="X11" s="119">
        <f t="shared" si="9"/>
        <v>288.84973348838503</v>
      </c>
      <c r="Y11" s="123">
        <f t="shared" si="10"/>
        <v>9.5930877339633334</v>
      </c>
      <c r="Z11" s="118">
        <v>16770642</v>
      </c>
      <c r="AA11" s="118">
        <v>1805650</v>
      </c>
      <c r="AB11" s="118">
        <f t="shared" si="11"/>
        <v>18576292</v>
      </c>
      <c r="AC11" s="119">
        <f t="shared" si="12"/>
        <v>73.727439781869279</v>
      </c>
      <c r="AD11" s="123">
        <f t="shared" si="13"/>
        <v>2.4485873318502152</v>
      </c>
      <c r="AE11" s="118">
        <v>22149083</v>
      </c>
      <c r="AF11" s="119">
        <f t="shared" si="14"/>
        <v>87.907488916847583</v>
      </c>
      <c r="AG11" s="123">
        <f t="shared" si="15"/>
        <v>2.9195258152649064</v>
      </c>
      <c r="AH11" s="118">
        <f t="shared" si="16"/>
        <v>758653439</v>
      </c>
      <c r="AI11" s="294">
        <v>251959</v>
      </c>
    </row>
    <row r="12" spans="1:35" x14ac:dyDescent="0.2">
      <c r="A12" s="286">
        <v>6</v>
      </c>
      <c r="B12" s="286" t="s">
        <v>22</v>
      </c>
      <c r="C12" s="115">
        <v>0</v>
      </c>
      <c r="D12" s="115">
        <v>0</v>
      </c>
      <c r="E12" s="115">
        <v>0</v>
      </c>
      <c r="F12" s="115">
        <v>0</v>
      </c>
      <c r="G12" s="115">
        <v>0</v>
      </c>
      <c r="H12" s="115">
        <v>0</v>
      </c>
      <c r="I12" s="115">
        <v>0</v>
      </c>
      <c r="J12" s="115">
        <v>0</v>
      </c>
      <c r="K12" s="115">
        <f t="shared" si="0"/>
        <v>0</v>
      </c>
      <c r="L12" s="116">
        <f t="shared" si="1"/>
        <v>0</v>
      </c>
      <c r="M12" s="249">
        <f t="shared" si="2"/>
        <v>0</v>
      </c>
      <c r="N12" s="115">
        <v>0</v>
      </c>
      <c r="O12" s="116">
        <f t="shared" si="3"/>
        <v>0</v>
      </c>
      <c r="P12" s="249">
        <f t="shared" si="4"/>
        <v>0</v>
      </c>
      <c r="Q12" s="115">
        <v>0</v>
      </c>
      <c r="R12" s="116">
        <f t="shared" si="5"/>
        <v>0</v>
      </c>
      <c r="S12" s="249">
        <f t="shared" si="6"/>
        <v>0</v>
      </c>
      <c r="T12" s="115">
        <v>0</v>
      </c>
      <c r="U12" s="116">
        <f t="shared" si="7"/>
        <v>0</v>
      </c>
      <c r="V12" s="249">
        <f t="shared" si="8"/>
        <v>0</v>
      </c>
      <c r="W12" s="115">
        <v>0</v>
      </c>
      <c r="X12" s="116">
        <f t="shared" si="9"/>
        <v>0</v>
      </c>
      <c r="Y12" s="249">
        <f t="shared" si="10"/>
        <v>0</v>
      </c>
      <c r="Z12" s="115">
        <v>0</v>
      </c>
      <c r="AA12" s="115">
        <v>0</v>
      </c>
      <c r="AB12" s="115">
        <f t="shared" si="11"/>
        <v>0</v>
      </c>
      <c r="AC12" s="116">
        <f t="shared" si="12"/>
        <v>0</v>
      </c>
      <c r="AD12" s="249">
        <f t="shared" si="13"/>
        <v>0</v>
      </c>
      <c r="AE12" s="115">
        <v>0</v>
      </c>
      <c r="AF12" s="116">
        <f t="shared" si="14"/>
        <v>0</v>
      </c>
      <c r="AG12" s="249">
        <f t="shared" si="15"/>
        <v>0</v>
      </c>
      <c r="AH12" s="115">
        <f t="shared" si="16"/>
        <v>0</v>
      </c>
      <c r="AI12" s="310">
        <v>0</v>
      </c>
    </row>
    <row r="13" spans="1:35" x14ac:dyDescent="0.2">
      <c r="A13" s="287">
        <v>7</v>
      </c>
      <c r="B13" s="287" t="s">
        <v>254</v>
      </c>
      <c r="C13" s="118">
        <v>2677427</v>
      </c>
      <c r="D13" s="118">
        <v>1856335</v>
      </c>
      <c r="E13" s="118">
        <v>1717722</v>
      </c>
      <c r="F13" s="118">
        <v>7562</v>
      </c>
      <c r="G13" s="118">
        <v>4293090</v>
      </c>
      <c r="H13" s="118">
        <v>0</v>
      </c>
      <c r="I13" s="118">
        <v>92939</v>
      </c>
      <c r="J13" s="118">
        <v>101790</v>
      </c>
      <c r="K13" s="118">
        <f t="shared" si="0"/>
        <v>10746865</v>
      </c>
      <c r="L13" s="119">
        <f t="shared" si="1"/>
        <v>1902.1</v>
      </c>
      <c r="M13" s="123">
        <f t="shared" si="2"/>
        <v>53.234427112202866</v>
      </c>
      <c r="N13" s="118">
        <v>4553219</v>
      </c>
      <c r="O13" s="119">
        <f t="shared" si="3"/>
        <v>805.87946902654869</v>
      </c>
      <c r="P13" s="123">
        <f t="shared" si="4"/>
        <v>22.554298856587216</v>
      </c>
      <c r="Q13" s="118">
        <v>11222</v>
      </c>
      <c r="R13" s="119">
        <f t="shared" si="5"/>
        <v>1.9861946902654868</v>
      </c>
      <c r="S13" s="123">
        <f t="shared" si="6"/>
        <v>5.5588000877757421E-2</v>
      </c>
      <c r="T13" s="118">
        <v>1690</v>
      </c>
      <c r="U13" s="119">
        <f t="shared" si="7"/>
        <v>0.29911504424778762</v>
      </c>
      <c r="V13" s="123">
        <f t="shared" si="8"/>
        <v>8.3713884765113204E-3</v>
      </c>
      <c r="W13" s="118">
        <v>4127664</v>
      </c>
      <c r="X13" s="119">
        <f t="shared" si="9"/>
        <v>730.56</v>
      </c>
      <c r="Y13" s="123">
        <f t="shared" si="10"/>
        <v>20.446318842905693</v>
      </c>
      <c r="Z13" s="118">
        <v>235780</v>
      </c>
      <c r="AA13" s="118">
        <v>16200</v>
      </c>
      <c r="AB13" s="118">
        <f t="shared" si="11"/>
        <v>251980</v>
      </c>
      <c r="AC13" s="119">
        <f t="shared" si="12"/>
        <v>44.598230088495576</v>
      </c>
      <c r="AD13" s="123">
        <f t="shared" si="13"/>
        <v>1.2481789753321435</v>
      </c>
      <c r="AE13" s="118">
        <v>495170</v>
      </c>
      <c r="AF13" s="119">
        <f t="shared" si="14"/>
        <v>87.640707964601773</v>
      </c>
      <c r="AG13" s="123">
        <f t="shared" si="15"/>
        <v>2.4528168236178169</v>
      </c>
      <c r="AH13" s="118">
        <f t="shared" si="16"/>
        <v>20187810</v>
      </c>
      <c r="AI13" s="294">
        <v>5650</v>
      </c>
    </row>
    <row r="14" spans="1:35" x14ac:dyDescent="0.2">
      <c r="A14" s="286">
        <v>8</v>
      </c>
      <c r="B14" s="286" t="s">
        <v>26</v>
      </c>
      <c r="C14" s="115">
        <v>20020012</v>
      </c>
      <c r="D14" s="115">
        <v>585193</v>
      </c>
      <c r="E14" s="115">
        <v>10957797</v>
      </c>
      <c r="F14" s="115">
        <v>22750</v>
      </c>
      <c r="G14" s="115">
        <v>1646597</v>
      </c>
      <c r="H14" s="115">
        <v>0</v>
      </c>
      <c r="I14" s="115">
        <v>577959</v>
      </c>
      <c r="J14" s="115">
        <v>390776</v>
      </c>
      <c r="K14" s="115">
        <f t="shared" si="0"/>
        <v>34201084</v>
      </c>
      <c r="L14" s="116">
        <f t="shared" si="1"/>
        <v>807.61981675639936</v>
      </c>
      <c r="M14" s="249">
        <f t="shared" si="2"/>
        <v>31.060813683427739</v>
      </c>
      <c r="N14" s="115">
        <v>47539166</v>
      </c>
      <c r="O14" s="116">
        <f t="shared" si="3"/>
        <v>1122.5834986303958</v>
      </c>
      <c r="P14" s="249">
        <f t="shared" si="4"/>
        <v>43.174221547818277</v>
      </c>
      <c r="Q14" s="115">
        <v>506392</v>
      </c>
      <c r="R14" s="116">
        <f t="shared" si="5"/>
        <v>11.957872862945122</v>
      </c>
      <c r="S14" s="249">
        <f t="shared" si="6"/>
        <v>0.45989617062366622</v>
      </c>
      <c r="T14" s="115">
        <v>219762</v>
      </c>
      <c r="U14" s="116">
        <f t="shared" si="7"/>
        <v>5.189430433550581</v>
      </c>
      <c r="V14" s="249">
        <f t="shared" si="8"/>
        <v>0.199583923617668</v>
      </c>
      <c r="W14" s="115">
        <v>14659620</v>
      </c>
      <c r="X14" s="116">
        <f t="shared" si="9"/>
        <v>346.17030320204026</v>
      </c>
      <c r="Y14" s="249">
        <f t="shared" si="10"/>
        <v>13.313605074326034</v>
      </c>
      <c r="Z14" s="115">
        <v>6968783</v>
      </c>
      <c r="AA14" s="115">
        <v>148761</v>
      </c>
      <c r="AB14" s="115">
        <f t="shared" si="11"/>
        <v>7117544</v>
      </c>
      <c r="AC14" s="116">
        <f t="shared" si="12"/>
        <v>168.07273070747144</v>
      </c>
      <c r="AD14" s="249">
        <f t="shared" si="13"/>
        <v>6.464026346872485</v>
      </c>
      <c r="AE14" s="115">
        <v>5866503</v>
      </c>
      <c r="AF14" s="116">
        <f t="shared" si="14"/>
        <v>138.53081609521109</v>
      </c>
      <c r="AG14" s="249">
        <f t="shared" si="15"/>
        <v>5.3278532533141316</v>
      </c>
      <c r="AH14" s="115">
        <f t="shared" si="16"/>
        <v>110110071</v>
      </c>
      <c r="AI14" s="310">
        <v>42348</v>
      </c>
    </row>
    <row r="15" spans="1:35" x14ac:dyDescent="0.2">
      <c r="A15" s="287">
        <v>9</v>
      </c>
      <c r="B15" s="287" t="s">
        <v>28</v>
      </c>
      <c r="C15" s="118">
        <v>0</v>
      </c>
      <c r="D15" s="118">
        <v>0</v>
      </c>
      <c r="E15" s="118">
        <v>0</v>
      </c>
      <c r="F15" s="118">
        <v>0</v>
      </c>
      <c r="G15" s="118">
        <v>0</v>
      </c>
      <c r="H15" s="118">
        <v>0</v>
      </c>
      <c r="I15" s="118">
        <v>0</v>
      </c>
      <c r="J15" s="118">
        <v>0</v>
      </c>
      <c r="K15" s="118">
        <f t="shared" si="0"/>
        <v>0</v>
      </c>
      <c r="L15" s="119">
        <f t="shared" si="1"/>
        <v>0</v>
      </c>
      <c r="M15" s="123">
        <f t="shared" si="2"/>
        <v>0</v>
      </c>
      <c r="N15" s="118">
        <v>0</v>
      </c>
      <c r="O15" s="119">
        <f t="shared" si="3"/>
        <v>0</v>
      </c>
      <c r="P15" s="123">
        <f t="shared" si="4"/>
        <v>0</v>
      </c>
      <c r="Q15" s="118">
        <v>0</v>
      </c>
      <c r="R15" s="119">
        <f t="shared" si="5"/>
        <v>0</v>
      </c>
      <c r="S15" s="123">
        <f t="shared" si="6"/>
        <v>0</v>
      </c>
      <c r="T15" s="118">
        <v>0</v>
      </c>
      <c r="U15" s="119">
        <f t="shared" si="7"/>
        <v>0</v>
      </c>
      <c r="V15" s="123">
        <f t="shared" si="8"/>
        <v>0</v>
      </c>
      <c r="W15" s="118">
        <v>0</v>
      </c>
      <c r="X15" s="119">
        <f t="shared" si="9"/>
        <v>0</v>
      </c>
      <c r="Y15" s="123">
        <f t="shared" si="10"/>
        <v>0</v>
      </c>
      <c r="Z15" s="118">
        <v>0</v>
      </c>
      <c r="AA15" s="118">
        <v>0</v>
      </c>
      <c r="AB15" s="118">
        <f t="shared" si="11"/>
        <v>0</v>
      </c>
      <c r="AC15" s="119">
        <f t="shared" si="12"/>
        <v>0</v>
      </c>
      <c r="AD15" s="123">
        <f t="shared" si="13"/>
        <v>0</v>
      </c>
      <c r="AE15" s="118">
        <v>0</v>
      </c>
      <c r="AF15" s="119">
        <f t="shared" si="14"/>
        <v>0</v>
      </c>
      <c r="AG15" s="123">
        <f t="shared" si="15"/>
        <v>0</v>
      </c>
      <c r="AH15" s="118">
        <f t="shared" si="16"/>
        <v>0</v>
      </c>
      <c r="AI15" s="294">
        <v>0</v>
      </c>
    </row>
    <row r="16" spans="1:35" x14ac:dyDescent="0.2">
      <c r="A16" s="286">
        <v>10</v>
      </c>
      <c r="B16" s="286" t="s">
        <v>30</v>
      </c>
      <c r="C16" s="115">
        <v>78560285</v>
      </c>
      <c r="D16" s="115">
        <v>1485851</v>
      </c>
      <c r="E16" s="115">
        <v>11991242</v>
      </c>
      <c r="F16" s="115">
        <v>0</v>
      </c>
      <c r="G16" s="115">
        <v>0</v>
      </c>
      <c r="H16" s="115">
        <v>0</v>
      </c>
      <c r="I16" s="115">
        <v>611187</v>
      </c>
      <c r="J16" s="115">
        <v>193205</v>
      </c>
      <c r="K16" s="115">
        <f t="shared" si="0"/>
        <v>92841770</v>
      </c>
      <c r="L16" s="116">
        <f t="shared" si="1"/>
        <v>3867.9235928842227</v>
      </c>
      <c r="M16" s="249">
        <f t="shared" si="2"/>
        <v>59.12824453289268</v>
      </c>
      <c r="N16" s="115">
        <v>44177318</v>
      </c>
      <c r="O16" s="116">
        <f t="shared" si="3"/>
        <v>1840.4915218930967</v>
      </c>
      <c r="P16" s="249">
        <f t="shared" si="4"/>
        <v>28.135259178184146</v>
      </c>
      <c r="Q16" s="115">
        <v>1886289</v>
      </c>
      <c r="R16" s="116">
        <f t="shared" si="5"/>
        <v>78.585551806024242</v>
      </c>
      <c r="S16" s="249">
        <f t="shared" si="6"/>
        <v>1.2013230386678928</v>
      </c>
      <c r="T16" s="115">
        <v>1216934</v>
      </c>
      <c r="U16" s="116">
        <f t="shared" si="7"/>
        <v>50.699245927592386</v>
      </c>
      <c r="V16" s="249">
        <f t="shared" si="8"/>
        <v>0.77503015218679294</v>
      </c>
      <c r="W16" s="115">
        <v>6722011</v>
      </c>
      <c r="X16" s="116">
        <f t="shared" si="9"/>
        <v>280.04878556847063</v>
      </c>
      <c r="Y16" s="249">
        <f t="shared" si="10"/>
        <v>4.2810548545207023</v>
      </c>
      <c r="Z16" s="115">
        <v>3423169</v>
      </c>
      <c r="AA16" s="115">
        <v>3036788</v>
      </c>
      <c r="AB16" s="115">
        <f t="shared" si="11"/>
        <v>6459957</v>
      </c>
      <c r="AC16" s="116">
        <f t="shared" si="12"/>
        <v>269.13123359580055</v>
      </c>
      <c r="AD16" s="249">
        <f t="shared" si="13"/>
        <v>4.1141602230113863</v>
      </c>
      <c r="AE16" s="115">
        <v>3713354</v>
      </c>
      <c r="AF16" s="116">
        <f t="shared" si="14"/>
        <v>154.70374536516269</v>
      </c>
      <c r="AG16" s="249">
        <f t="shared" si="15"/>
        <v>2.3649280205363943</v>
      </c>
      <c r="AH16" s="115">
        <f t="shared" si="16"/>
        <v>157017633</v>
      </c>
      <c r="AI16" s="310">
        <v>24003</v>
      </c>
    </row>
    <row r="17" spans="1:35" x14ac:dyDescent="0.2">
      <c r="A17" s="287">
        <v>11</v>
      </c>
      <c r="B17" s="287" t="s">
        <v>32</v>
      </c>
      <c r="C17" s="118">
        <v>62566109</v>
      </c>
      <c r="D17" s="118">
        <v>377006</v>
      </c>
      <c r="E17" s="118">
        <v>6804345</v>
      </c>
      <c r="F17" s="118">
        <v>0</v>
      </c>
      <c r="G17" s="118">
        <v>0</v>
      </c>
      <c r="H17" s="118">
        <v>0</v>
      </c>
      <c r="I17" s="118">
        <v>277238</v>
      </c>
      <c r="J17" s="118">
        <v>57048</v>
      </c>
      <c r="K17" s="118">
        <f t="shared" si="0"/>
        <v>70081746</v>
      </c>
      <c r="L17" s="119">
        <f t="shared" si="1"/>
        <v>4811.3240422902654</v>
      </c>
      <c r="M17" s="123">
        <f t="shared" si="2"/>
        <v>64.916519648646982</v>
      </c>
      <c r="N17" s="118">
        <v>19719452</v>
      </c>
      <c r="O17" s="119">
        <f t="shared" si="3"/>
        <v>1353.800082383633</v>
      </c>
      <c r="P17" s="123">
        <f t="shared" si="4"/>
        <v>18.266071641801716</v>
      </c>
      <c r="Q17" s="118">
        <v>4148597</v>
      </c>
      <c r="R17" s="119">
        <f t="shared" si="5"/>
        <v>284.81374433612524</v>
      </c>
      <c r="S17" s="123">
        <f t="shared" si="6"/>
        <v>3.8428334628651792</v>
      </c>
      <c r="T17" s="118">
        <v>556098</v>
      </c>
      <c r="U17" s="119">
        <f t="shared" si="7"/>
        <v>38.177811341480158</v>
      </c>
      <c r="V17" s="123">
        <f t="shared" si="8"/>
        <v>0.51511197714128421</v>
      </c>
      <c r="W17" s="118">
        <v>9050766</v>
      </c>
      <c r="X17" s="119">
        <f t="shared" si="9"/>
        <v>621.36248798572012</v>
      </c>
      <c r="Y17" s="123">
        <f t="shared" si="10"/>
        <v>8.3836985008094125</v>
      </c>
      <c r="Z17" s="118">
        <v>2839922</v>
      </c>
      <c r="AA17" s="118">
        <v>955925</v>
      </c>
      <c r="AB17" s="118">
        <f t="shared" si="11"/>
        <v>3795847</v>
      </c>
      <c r="AC17" s="119">
        <f t="shared" si="12"/>
        <v>260.59638885074833</v>
      </c>
      <c r="AD17" s="123">
        <f t="shared" si="13"/>
        <v>3.5160821529583135</v>
      </c>
      <c r="AE17" s="118">
        <v>604215</v>
      </c>
      <c r="AF17" s="119">
        <f t="shared" si="14"/>
        <v>41.481189070438006</v>
      </c>
      <c r="AG17" s="123">
        <f t="shared" si="15"/>
        <v>0.55968261577711309</v>
      </c>
      <c r="AH17" s="118">
        <f t="shared" si="16"/>
        <v>107956721</v>
      </c>
      <c r="AI17" s="294">
        <v>14566</v>
      </c>
    </row>
    <row r="18" spans="1:35" x14ac:dyDescent="0.2">
      <c r="A18" s="286">
        <v>12</v>
      </c>
      <c r="B18" s="286" t="s">
        <v>34</v>
      </c>
      <c r="C18" s="115">
        <v>6511441</v>
      </c>
      <c r="D18" s="115">
        <v>39540</v>
      </c>
      <c r="E18" s="115">
        <v>2043230</v>
      </c>
      <c r="F18" s="115">
        <v>0</v>
      </c>
      <c r="G18" s="115">
        <v>28812</v>
      </c>
      <c r="H18" s="115">
        <v>0</v>
      </c>
      <c r="I18" s="115">
        <v>116420</v>
      </c>
      <c r="J18" s="115">
        <v>64651</v>
      </c>
      <c r="K18" s="115">
        <f t="shared" si="0"/>
        <v>8804094</v>
      </c>
      <c r="L18" s="116">
        <f t="shared" si="1"/>
        <v>1102.3029923625893</v>
      </c>
      <c r="M18" s="116">
        <f t="shared" si="2"/>
        <v>35.746595238120371</v>
      </c>
      <c r="N18" s="115">
        <v>7459894</v>
      </c>
      <c r="O18" s="116">
        <f t="shared" si="3"/>
        <v>934.0045073244022</v>
      </c>
      <c r="P18" s="116">
        <f t="shared" si="4"/>
        <v>30.288841911192993</v>
      </c>
      <c r="Q18" s="115">
        <v>137112</v>
      </c>
      <c r="R18" s="116">
        <f t="shared" si="5"/>
        <v>17.166896206335295</v>
      </c>
      <c r="S18" s="116">
        <f t="shared" si="6"/>
        <v>0.55670545615359868</v>
      </c>
      <c r="T18" s="115">
        <v>41376</v>
      </c>
      <c r="U18" s="116">
        <f t="shared" si="7"/>
        <v>5.1804181795417552</v>
      </c>
      <c r="V18" s="116">
        <f t="shared" si="8"/>
        <v>0.16799583518445721</v>
      </c>
      <c r="W18" s="115">
        <v>5119512</v>
      </c>
      <c r="X18" s="116">
        <f t="shared" si="9"/>
        <v>640.98059346437958</v>
      </c>
      <c r="Y18" s="116">
        <f t="shared" si="10"/>
        <v>20.786366351915383</v>
      </c>
      <c r="Z18" s="115">
        <v>112182</v>
      </c>
      <c r="AA18" s="115">
        <v>390481</v>
      </c>
      <c r="AB18" s="115">
        <f t="shared" si="11"/>
        <v>502663</v>
      </c>
      <c r="AC18" s="116">
        <f t="shared" si="12"/>
        <v>62.935144609991234</v>
      </c>
      <c r="AD18" s="116">
        <f t="shared" si="13"/>
        <v>2.0409244610722355</v>
      </c>
      <c r="AE18" s="115">
        <v>2564531</v>
      </c>
      <c r="AF18" s="116">
        <f t="shared" si="14"/>
        <v>321.08814323275323</v>
      </c>
      <c r="AG18" s="116">
        <f t="shared" si="15"/>
        <v>10.412570746360963</v>
      </c>
      <c r="AH18" s="115">
        <f t="shared" si="16"/>
        <v>24629182</v>
      </c>
      <c r="AI18" s="310">
        <v>7987</v>
      </c>
    </row>
    <row r="19" spans="1:35" x14ac:dyDescent="0.2">
      <c r="A19" s="287">
        <v>13</v>
      </c>
      <c r="B19" s="287" t="s">
        <v>36</v>
      </c>
      <c r="C19" s="118">
        <v>39799348</v>
      </c>
      <c r="D19" s="118">
        <v>879005</v>
      </c>
      <c r="E19" s="118">
        <v>11319213</v>
      </c>
      <c r="F19" s="118">
        <v>0</v>
      </c>
      <c r="G19" s="118">
        <v>103982</v>
      </c>
      <c r="H19" s="118">
        <v>0</v>
      </c>
      <c r="I19" s="118">
        <v>367590</v>
      </c>
      <c r="J19" s="118">
        <v>218574</v>
      </c>
      <c r="K19" s="118">
        <f t="shared" si="0"/>
        <v>52687712</v>
      </c>
      <c r="L19" s="119">
        <f t="shared" si="1"/>
        <v>1904.352188527849</v>
      </c>
      <c r="M19" s="119">
        <f t="shared" si="2"/>
        <v>42.440073327130001</v>
      </c>
      <c r="N19" s="118">
        <v>45881958</v>
      </c>
      <c r="O19" s="119">
        <f t="shared" si="3"/>
        <v>1658.3640438067011</v>
      </c>
      <c r="P19" s="119">
        <f t="shared" si="4"/>
        <v>36.95802281018198</v>
      </c>
      <c r="Q19" s="118">
        <v>882608</v>
      </c>
      <c r="R19" s="119">
        <f t="shared" si="5"/>
        <v>31.901109625185239</v>
      </c>
      <c r="S19" s="119">
        <f t="shared" si="6"/>
        <v>0.71094277616594082</v>
      </c>
      <c r="T19" s="118">
        <v>487441</v>
      </c>
      <c r="U19" s="119">
        <f t="shared" si="7"/>
        <v>17.61813713087794</v>
      </c>
      <c r="V19" s="119">
        <f t="shared" si="8"/>
        <v>0.39263484781137531</v>
      </c>
      <c r="W19" s="118">
        <v>18656165</v>
      </c>
      <c r="X19" s="119">
        <f t="shared" si="9"/>
        <v>674.31109263743815</v>
      </c>
      <c r="Y19" s="119">
        <f t="shared" si="10"/>
        <v>15.027583862495989</v>
      </c>
      <c r="Z19" s="118">
        <v>2571459</v>
      </c>
      <c r="AA19" s="118">
        <v>327901</v>
      </c>
      <c r="AB19" s="118">
        <f t="shared" si="11"/>
        <v>2899360</v>
      </c>
      <c r="AC19" s="119">
        <f t="shared" si="12"/>
        <v>104.79488198937362</v>
      </c>
      <c r="AD19" s="119">
        <f t="shared" si="13"/>
        <v>2.3354411556483536</v>
      </c>
      <c r="AE19" s="118">
        <v>2650894</v>
      </c>
      <c r="AF19" s="119">
        <f t="shared" si="14"/>
        <v>95.814291394079589</v>
      </c>
      <c r="AG19" s="119">
        <f t="shared" si="15"/>
        <v>2.1353012205663617</v>
      </c>
      <c r="AH19" s="118">
        <f t="shared" si="16"/>
        <v>124146138</v>
      </c>
      <c r="AI19" s="294">
        <v>27667</v>
      </c>
    </row>
    <row r="20" spans="1:35" x14ac:dyDescent="0.2">
      <c r="A20" s="286">
        <v>14</v>
      </c>
      <c r="B20" s="286" t="s">
        <v>38</v>
      </c>
      <c r="C20" s="115">
        <v>4681435</v>
      </c>
      <c r="D20" s="115">
        <v>255792</v>
      </c>
      <c r="E20" s="115">
        <v>1703507</v>
      </c>
      <c r="F20" s="115">
        <v>0</v>
      </c>
      <c r="G20" s="115">
        <v>729455</v>
      </c>
      <c r="H20" s="115">
        <v>0</v>
      </c>
      <c r="I20" s="115">
        <v>84174</v>
      </c>
      <c r="J20" s="115">
        <v>33511</v>
      </c>
      <c r="K20" s="115">
        <f t="shared" si="0"/>
        <v>7487874</v>
      </c>
      <c r="L20" s="116">
        <f t="shared" si="1"/>
        <v>1104.7320743582177</v>
      </c>
      <c r="M20" s="116">
        <f t="shared" si="2"/>
        <v>32.695375622392795</v>
      </c>
      <c r="N20" s="115">
        <v>8097598</v>
      </c>
      <c r="O20" s="116">
        <f t="shared" si="3"/>
        <v>1194.6884036588965</v>
      </c>
      <c r="P20" s="116">
        <f t="shared" si="4"/>
        <v>35.357700763813156</v>
      </c>
      <c r="Q20" s="115">
        <v>29886</v>
      </c>
      <c r="R20" s="116">
        <f t="shared" si="5"/>
        <v>4.4092652699911481</v>
      </c>
      <c r="S20" s="116">
        <f t="shared" si="6"/>
        <v>0.13049551793350569</v>
      </c>
      <c r="T20" s="115">
        <v>129109</v>
      </c>
      <c r="U20" s="116">
        <f t="shared" si="7"/>
        <v>19.048244319858366</v>
      </c>
      <c r="V20" s="116">
        <f t="shared" si="8"/>
        <v>0.56374709980850524</v>
      </c>
      <c r="W20" s="115">
        <v>6121170</v>
      </c>
      <c r="X20" s="116">
        <f t="shared" si="9"/>
        <v>903.09383298908233</v>
      </c>
      <c r="Y20" s="116">
        <f t="shared" si="10"/>
        <v>26.72774039714372</v>
      </c>
      <c r="Z20" s="115">
        <v>323244</v>
      </c>
      <c r="AA20" s="115">
        <v>44089</v>
      </c>
      <c r="AB20" s="115">
        <f t="shared" si="11"/>
        <v>367333</v>
      </c>
      <c r="AC20" s="116">
        <f t="shared" si="12"/>
        <v>54.194895249336085</v>
      </c>
      <c r="AD20" s="116">
        <f t="shared" si="13"/>
        <v>1.6039386364541406</v>
      </c>
      <c r="AE20" s="115">
        <v>668966</v>
      </c>
      <c r="AF20" s="116">
        <f t="shared" si="14"/>
        <v>98.696665683092363</v>
      </c>
      <c r="AG20" s="116">
        <f t="shared" si="15"/>
        <v>2.9210019624541785</v>
      </c>
      <c r="AH20" s="115">
        <f t="shared" si="16"/>
        <v>22901936</v>
      </c>
      <c r="AI20" s="310">
        <v>6778</v>
      </c>
    </row>
    <row r="21" spans="1:35" x14ac:dyDescent="0.2">
      <c r="A21" s="287">
        <v>15</v>
      </c>
      <c r="B21" s="287" t="s">
        <v>40</v>
      </c>
      <c r="C21" s="118">
        <v>168984971</v>
      </c>
      <c r="D21" s="118">
        <v>4904134</v>
      </c>
      <c r="E21" s="118">
        <v>37343661</v>
      </c>
      <c r="F21" s="118">
        <v>45327</v>
      </c>
      <c r="G21" s="118">
        <v>2903014</v>
      </c>
      <c r="H21" s="118">
        <v>0</v>
      </c>
      <c r="I21" s="118">
        <v>1835195</v>
      </c>
      <c r="J21" s="118">
        <v>711250</v>
      </c>
      <c r="K21" s="118">
        <f t="shared" si="0"/>
        <v>216727552</v>
      </c>
      <c r="L21" s="119">
        <f t="shared" si="1"/>
        <v>1589.0631218517894</v>
      </c>
      <c r="M21" s="123">
        <f t="shared" si="2"/>
        <v>54.354035519480618</v>
      </c>
      <c r="N21" s="118">
        <v>92134074</v>
      </c>
      <c r="O21" s="119">
        <f t="shared" si="3"/>
        <v>675.53413448495826</v>
      </c>
      <c r="P21" s="123">
        <f t="shared" si="4"/>
        <v>23.106700945666823</v>
      </c>
      <c r="Q21" s="118">
        <v>2167413</v>
      </c>
      <c r="R21" s="119">
        <f t="shared" si="5"/>
        <v>15.891639232478168</v>
      </c>
      <c r="S21" s="123">
        <f t="shared" si="6"/>
        <v>0.54357483439569343</v>
      </c>
      <c r="T21" s="118">
        <v>887716</v>
      </c>
      <c r="U21" s="119">
        <f t="shared" si="7"/>
        <v>6.5088021585634994</v>
      </c>
      <c r="V21" s="123">
        <f t="shared" si="8"/>
        <v>0.22263411619770085</v>
      </c>
      <c r="W21" s="118">
        <v>61580414</v>
      </c>
      <c r="X21" s="119">
        <f t="shared" si="9"/>
        <v>451.5123435518048</v>
      </c>
      <c r="Y21" s="123">
        <f t="shared" si="10"/>
        <v>15.444017057232859</v>
      </c>
      <c r="Z21" s="118">
        <v>7702495</v>
      </c>
      <c r="AA21" s="118">
        <v>2390327</v>
      </c>
      <c r="AB21" s="118">
        <f t="shared" si="11"/>
        <v>10092822</v>
      </c>
      <c r="AC21" s="119">
        <f t="shared" si="12"/>
        <v>74.001349102187163</v>
      </c>
      <c r="AD21" s="123">
        <f t="shared" si="13"/>
        <v>2.5312222669307651</v>
      </c>
      <c r="AE21" s="118">
        <v>15143148</v>
      </c>
      <c r="AF21" s="119">
        <f t="shared" si="14"/>
        <v>111.03072873514338</v>
      </c>
      <c r="AG21" s="123">
        <f t="shared" si="15"/>
        <v>3.7978152600955495</v>
      </c>
      <c r="AH21" s="118">
        <f t="shared" si="16"/>
        <v>398733139</v>
      </c>
      <c r="AI21" s="294">
        <v>136387</v>
      </c>
    </row>
    <row r="22" spans="1:35" x14ac:dyDescent="0.2">
      <c r="A22" s="286">
        <v>16</v>
      </c>
      <c r="B22" s="286" t="s">
        <v>42</v>
      </c>
      <c r="C22" s="115">
        <v>45789814</v>
      </c>
      <c r="D22" s="115">
        <v>603020</v>
      </c>
      <c r="E22" s="115">
        <v>15031240</v>
      </c>
      <c r="F22" s="115">
        <v>11912</v>
      </c>
      <c r="G22" s="115">
        <v>2966117</v>
      </c>
      <c r="H22" s="115">
        <v>0</v>
      </c>
      <c r="I22" s="115">
        <v>419852</v>
      </c>
      <c r="J22" s="115">
        <v>198732</v>
      </c>
      <c r="K22" s="115">
        <f t="shared" si="0"/>
        <v>65020687</v>
      </c>
      <c r="L22" s="116">
        <f t="shared" si="1"/>
        <v>1167.3372890484741</v>
      </c>
      <c r="M22" s="249">
        <f t="shared" si="2"/>
        <v>46.055381272904022</v>
      </c>
      <c r="N22" s="115">
        <v>53706877</v>
      </c>
      <c r="O22" s="116">
        <f t="shared" si="3"/>
        <v>964.21682226211851</v>
      </c>
      <c r="P22" s="249">
        <f t="shared" si="4"/>
        <v>38.041595857207106</v>
      </c>
      <c r="Q22" s="115">
        <v>636085</v>
      </c>
      <c r="R22" s="116">
        <f t="shared" si="5"/>
        <v>11.41983842010772</v>
      </c>
      <c r="S22" s="249">
        <f t="shared" si="6"/>
        <v>0.45055102535251823</v>
      </c>
      <c r="T22" s="115">
        <v>330112</v>
      </c>
      <c r="U22" s="116">
        <f t="shared" si="7"/>
        <v>5.9266068222621184</v>
      </c>
      <c r="V22" s="249">
        <f t="shared" si="8"/>
        <v>0.23382456759893805</v>
      </c>
      <c r="W22" s="115">
        <v>11888506</v>
      </c>
      <c r="X22" s="116">
        <f t="shared" si="9"/>
        <v>213.43816876122082</v>
      </c>
      <c r="Y22" s="249">
        <f t="shared" si="10"/>
        <v>8.4208534523052201</v>
      </c>
      <c r="Z22" s="115">
        <v>5296403</v>
      </c>
      <c r="AA22" s="115">
        <v>108648</v>
      </c>
      <c r="AB22" s="115">
        <f t="shared" si="11"/>
        <v>5405051</v>
      </c>
      <c r="AC22" s="116">
        <f t="shared" si="12"/>
        <v>97.038617594254944</v>
      </c>
      <c r="AD22" s="249">
        <f t="shared" si="13"/>
        <v>3.8284997604607156</v>
      </c>
      <c r="AE22" s="115">
        <v>4192030</v>
      </c>
      <c r="AF22" s="116">
        <f t="shared" si="14"/>
        <v>75.260861759425495</v>
      </c>
      <c r="AG22" s="249">
        <f t="shared" si="15"/>
        <v>2.969294064171482</v>
      </c>
      <c r="AH22" s="115">
        <f t="shared" si="16"/>
        <v>141179348</v>
      </c>
      <c r="AI22" s="310">
        <v>55700</v>
      </c>
    </row>
    <row r="23" spans="1:35" x14ac:dyDescent="0.2">
      <c r="A23" s="287">
        <v>17</v>
      </c>
      <c r="B23" s="287" t="s">
        <v>44</v>
      </c>
      <c r="C23" s="118">
        <v>0</v>
      </c>
      <c r="D23" s="118">
        <v>0</v>
      </c>
      <c r="E23" s="118">
        <v>0</v>
      </c>
      <c r="F23" s="118">
        <v>0</v>
      </c>
      <c r="G23" s="118">
        <v>0</v>
      </c>
      <c r="H23" s="118">
        <v>0</v>
      </c>
      <c r="I23" s="118">
        <v>0</v>
      </c>
      <c r="J23" s="118">
        <v>0</v>
      </c>
      <c r="K23" s="118">
        <f t="shared" si="0"/>
        <v>0</v>
      </c>
      <c r="L23" s="119">
        <f t="shared" si="1"/>
        <v>0</v>
      </c>
      <c r="M23" s="123">
        <f t="shared" si="2"/>
        <v>0</v>
      </c>
      <c r="N23" s="118">
        <v>0</v>
      </c>
      <c r="O23" s="119">
        <f t="shared" si="3"/>
        <v>0</v>
      </c>
      <c r="P23" s="123">
        <f t="shared" si="4"/>
        <v>0</v>
      </c>
      <c r="Q23" s="118">
        <v>0</v>
      </c>
      <c r="R23" s="119">
        <f t="shared" si="5"/>
        <v>0</v>
      </c>
      <c r="S23" s="123">
        <f t="shared" si="6"/>
        <v>0</v>
      </c>
      <c r="T23" s="118">
        <v>0</v>
      </c>
      <c r="U23" s="119">
        <f t="shared" si="7"/>
        <v>0</v>
      </c>
      <c r="V23" s="123">
        <f t="shared" si="8"/>
        <v>0</v>
      </c>
      <c r="W23" s="118">
        <v>0</v>
      </c>
      <c r="X23" s="119">
        <f t="shared" si="9"/>
        <v>0</v>
      </c>
      <c r="Y23" s="123">
        <f t="shared" si="10"/>
        <v>0</v>
      </c>
      <c r="Z23" s="118">
        <v>0</v>
      </c>
      <c r="AA23" s="118">
        <v>0</v>
      </c>
      <c r="AB23" s="118">
        <f t="shared" si="11"/>
        <v>0</v>
      </c>
      <c r="AC23" s="119">
        <f t="shared" si="12"/>
        <v>0</v>
      </c>
      <c r="AD23" s="123">
        <f t="shared" si="13"/>
        <v>0</v>
      </c>
      <c r="AE23" s="118">
        <v>0</v>
      </c>
      <c r="AF23" s="119">
        <f t="shared" si="14"/>
        <v>0</v>
      </c>
      <c r="AG23" s="123">
        <f t="shared" si="15"/>
        <v>0</v>
      </c>
      <c r="AH23" s="118">
        <f t="shared" si="16"/>
        <v>0</v>
      </c>
      <c r="AI23" s="294">
        <v>0</v>
      </c>
    </row>
    <row r="24" spans="1:35" x14ac:dyDescent="0.2">
      <c r="A24" s="286">
        <v>18</v>
      </c>
      <c r="B24" s="286" t="s">
        <v>46</v>
      </c>
      <c r="C24" s="115">
        <v>6196155</v>
      </c>
      <c r="D24" s="115">
        <v>228178</v>
      </c>
      <c r="E24" s="115">
        <v>1211653</v>
      </c>
      <c r="F24" s="115">
        <v>0</v>
      </c>
      <c r="G24" s="115">
        <v>0</v>
      </c>
      <c r="H24" s="115">
        <v>0</v>
      </c>
      <c r="I24" s="115">
        <v>48799</v>
      </c>
      <c r="J24" s="115">
        <v>26876</v>
      </c>
      <c r="K24" s="115">
        <f t="shared" si="0"/>
        <v>7711661</v>
      </c>
      <c r="L24" s="116">
        <f t="shared" si="1"/>
        <v>1061.6273403083701</v>
      </c>
      <c r="M24" s="249">
        <f t="shared" si="2"/>
        <v>37.549893229839356</v>
      </c>
      <c r="N24" s="115">
        <v>5622263</v>
      </c>
      <c r="O24" s="116">
        <f t="shared" si="3"/>
        <v>773.98995044052867</v>
      </c>
      <c r="P24" s="249">
        <f t="shared" si="4"/>
        <v>27.376122389207243</v>
      </c>
      <c r="Q24" s="115">
        <v>216011</v>
      </c>
      <c r="R24" s="116">
        <f t="shared" si="5"/>
        <v>29.737197136563875</v>
      </c>
      <c r="S24" s="249">
        <f t="shared" si="6"/>
        <v>1.0518084218783514</v>
      </c>
      <c r="T24" s="115">
        <v>63131</v>
      </c>
      <c r="U24" s="116">
        <f t="shared" si="7"/>
        <v>8.6909416299559474</v>
      </c>
      <c r="V24" s="249">
        <f t="shared" si="8"/>
        <v>0.30739970409656081</v>
      </c>
      <c r="W24" s="115">
        <v>1978798</v>
      </c>
      <c r="X24" s="116">
        <f t="shared" si="9"/>
        <v>272.41161894273125</v>
      </c>
      <c r="Y24" s="249">
        <f t="shared" si="10"/>
        <v>9.6352333982808194</v>
      </c>
      <c r="Z24" s="115">
        <v>1595464</v>
      </c>
      <c r="AA24" s="115">
        <v>43475</v>
      </c>
      <c r="AB24" s="115">
        <f t="shared" si="11"/>
        <v>1638939</v>
      </c>
      <c r="AC24" s="116">
        <f t="shared" si="12"/>
        <v>225.62486233480178</v>
      </c>
      <c r="AD24" s="249">
        <f t="shared" si="13"/>
        <v>7.9803799026201609</v>
      </c>
      <c r="AE24" s="115">
        <v>3306302</v>
      </c>
      <c r="AF24" s="116">
        <f t="shared" si="14"/>
        <v>455.16272026431716</v>
      </c>
      <c r="AG24" s="249">
        <f t="shared" si="15"/>
        <v>16.09916295407751</v>
      </c>
      <c r="AH24" s="115">
        <f t="shared" si="16"/>
        <v>20537105</v>
      </c>
      <c r="AI24" s="310">
        <v>7264</v>
      </c>
    </row>
    <row r="25" spans="1:35" x14ac:dyDescent="0.2">
      <c r="A25" s="287">
        <v>19</v>
      </c>
      <c r="B25" s="287" t="s">
        <v>48</v>
      </c>
      <c r="C25" s="118">
        <v>67759193</v>
      </c>
      <c r="D25" s="118">
        <v>2776319</v>
      </c>
      <c r="E25" s="118">
        <v>19930338</v>
      </c>
      <c r="F25" s="118">
        <v>0</v>
      </c>
      <c r="G25" s="118">
        <v>5089317</v>
      </c>
      <c r="H25" s="118">
        <v>0</v>
      </c>
      <c r="I25" s="118">
        <v>926364</v>
      </c>
      <c r="J25" s="118">
        <v>390273</v>
      </c>
      <c r="K25" s="118">
        <f t="shared" si="0"/>
        <v>96871804</v>
      </c>
      <c r="L25" s="119">
        <f t="shared" si="1"/>
        <v>1208.9782969535861</v>
      </c>
      <c r="M25" s="123">
        <f t="shared" si="2"/>
        <v>44.626189422774743</v>
      </c>
      <c r="N25" s="118">
        <v>65668706</v>
      </c>
      <c r="O25" s="119">
        <f t="shared" si="3"/>
        <v>819.55777702896648</v>
      </c>
      <c r="P25" s="123">
        <f t="shared" si="4"/>
        <v>30.251775977089313</v>
      </c>
      <c r="Q25" s="118">
        <v>1425710</v>
      </c>
      <c r="R25" s="119">
        <f t="shared" si="5"/>
        <v>17.793128408651267</v>
      </c>
      <c r="S25" s="123">
        <f t="shared" si="6"/>
        <v>0.65678558563794454</v>
      </c>
      <c r="T25" s="118">
        <v>301250</v>
      </c>
      <c r="U25" s="119">
        <f t="shared" si="7"/>
        <v>3.7596565452344404</v>
      </c>
      <c r="V25" s="123">
        <f t="shared" si="8"/>
        <v>0.13877763196823392</v>
      </c>
      <c r="W25" s="118">
        <v>43001902</v>
      </c>
      <c r="X25" s="119">
        <f t="shared" si="9"/>
        <v>536.67180850399996</v>
      </c>
      <c r="Y25" s="123">
        <f t="shared" si="10"/>
        <v>19.809799600630914</v>
      </c>
      <c r="Z25" s="118">
        <v>4664919</v>
      </c>
      <c r="AA25" s="118">
        <v>639666</v>
      </c>
      <c r="AB25" s="118">
        <f t="shared" si="11"/>
        <v>5304585</v>
      </c>
      <c r="AC25" s="119">
        <f t="shared" si="12"/>
        <v>66.202216481335881</v>
      </c>
      <c r="AD25" s="123">
        <f t="shared" si="13"/>
        <v>2.4436771614081798</v>
      </c>
      <c r="AE25" s="118">
        <v>4499930</v>
      </c>
      <c r="AF25" s="119">
        <f t="shared" si="14"/>
        <v>56.159971045964532</v>
      </c>
      <c r="AG25" s="123">
        <f t="shared" si="15"/>
        <v>2.0729946204906717</v>
      </c>
      <c r="AH25" s="118">
        <f t="shared" si="16"/>
        <v>217073887</v>
      </c>
      <c r="AI25" s="294">
        <v>80127</v>
      </c>
    </row>
    <row r="26" spans="1:35" x14ac:dyDescent="0.2">
      <c r="A26" s="286">
        <v>20</v>
      </c>
      <c r="B26" s="286" t="s">
        <v>50</v>
      </c>
      <c r="C26" s="115">
        <v>83564511</v>
      </c>
      <c r="D26" s="115">
        <v>1827965</v>
      </c>
      <c r="E26" s="115">
        <v>14866043</v>
      </c>
      <c r="F26" s="115">
        <v>9905</v>
      </c>
      <c r="G26" s="115">
        <v>5593481</v>
      </c>
      <c r="H26" s="115">
        <v>0</v>
      </c>
      <c r="I26" s="115">
        <v>440641</v>
      </c>
      <c r="J26" s="115">
        <v>271738</v>
      </c>
      <c r="K26" s="115">
        <f t="shared" si="0"/>
        <v>106574284</v>
      </c>
      <c r="L26" s="116">
        <f t="shared" si="1"/>
        <v>2500.2178013419039</v>
      </c>
      <c r="M26" s="249">
        <f t="shared" si="2"/>
        <v>67.272947652539926</v>
      </c>
      <c r="N26" s="115">
        <v>27904351</v>
      </c>
      <c r="O26" s="116">
        <f t="shared" si="3"/>
        <v>654.63217285224982</v>
      </c>
      <c r="P26" s="249">
        <f t="shared" si="4"/>
        <v>17.614079810295515</v>
      </c>
      <c r="Q26" s="115">
        <v>1117509</v>
      </c>
      <c r="R26" s="116">
        <f t="shared" si="5"/>
        <v>26.216604889034862</v>
      </c>
      <c r="S26" s="249">
        <f t="shared" si="6"/>
        <v>0.70540585999378846</v>
      </c>
      <c r="T26" s="115">
        <v>1725526</v>
      </c>
      <c r="U26" s="116">
        <f t="shared" si="7"/>
        <v>40.480598695631777</v>
      </c>
      <c r="V26" s="249">
        <f t="shared" si="8"/>
        <v>1.0892047866922252</v>
      </c>
      <c r="W26" s="115">
        <v>9307198</v>
      </c>
      <c r="X26" s="116">
        <f t="shared" si="9"/>
        <v>218.3455637404401</v>
      </c>
      <c r="Y26" s="249">
        <f t="shared" si="10"/>
        <v>5.8749880397584882</v>
      </c>
      <c r="Z26" s="115">
        <v>7707859</v>
      </c>
      <c r="AA26" s="115">
        <v>273784</v>
      </c>
      <c r="AB26" s="115">
        <f t="shared" si="11"/>
        <v>7981643</v>
      </c>
      <c r="AC26" s="116">
        <f t="shared" si="12"/>
        <v>187.24822878055647</v>
      </c>
      <c r="AD26" s="249">
        <f t="shared" si="13"/>
        <v>5.038257181444088</v>
      </c>
      <c r="AE26" s="115">
        <v>3810203</v>
      </c>
      <c r="AF26" s="116">
        <f t="shared" si="14"/>
        <v>89.386829634495385</v>
      </c>
      <c r="AG26" s="249">
        <f t="shared" si="15"/>
        <v>2.4051166692759636</v>
      </c>
      <c r="AH26" s="115">
        <f t="shared" si="16"/>
        <v>158420714</v>
      </c>
      <c r="AI26" s="310">
        <v>42626</v>
      </c>
    </row>
    <row r="27" spans="1:35" x14ac:dyDescent="0.2">
      <c r="A27" s="287">
        <v>21</v>
      </c>
      <c r="B27" s="287" t="s">
        <v>52</v>
      </c>
      <c r="C27" s="118">
        <v>30412146</v>
      </c>
      <c r="D27" s="118">
        <v>506757</v>
      </c>
      <c r="E27" s="118">
        <v>6405342</v>
      </c>
      <c r="F27" s="118">
        <v>0</v>
      </c>
      <c r="G27" s="118">
        <v>31968</v>
      </c>
      <c r="H27" s="118">
        <v>0</v>
      </c>
      <c r="I27" s="118">
        <v>302998</v>
      </c>
      <c r="J27" s="118">
        <v>131210</v>
      </c>
      <c r="K27" s="118">
        <f t="shared" si="0"/>
        <v>37790421</v>
      </c>
      <c r="L27" s="119">
        <f t="shared" si="1"/>
        <v>2187.3254037159231</v>
      </c>
      <c r="M27" s="123">
        <f t="shared" si="2"/>
        <v>71.923620820459135</v>
      </c>
      <c r="N27" s="118">
        <v>6420375</v>
      </c>
      <c r="O27" s="119">
        <f t="shared" si="3"/>
        <v>371.61399548532734</v>
      </c>
      <c r="P27" s="123">
        <f t="shared" si="4"/>
        <v>12.219409173164685</v>
      </c>
      <c r="Q27" s="118">
        <v>367389</v>
      </c>
      <c r="R27" s="119">
        <f t="shared" si="5"/>
        <v>21.264629275915958</v>
      </c>
      <c r="S27" s="123">
        <f t="shared" si="6"/>
        <v>0.69922341245173369</v>
      </c>
      <c r="T27" s="118">
        <v>1357734</v>
      </c>
      <c r="U27" s="119">
        <f t="shared" si="7"/>
        <v>78.586212884181279</v>
      </c>
      <c r="V27" s="123">
        <f t="shared" si="8"/>
        <v>2.5840713812382581</v>
      </c>
      <c r="W27" s="118">
        <v>4119328</v>
      </c>
      <c r="X27" s="119">
        <f t="shared" si="9"/>
        <v>238.42843086183944</v>
      </c>
      <c r="Y27" s="123">
        <f t="shared" si="10"/>
        <v>7.8400022351457874</v>
      </c>
      <c r="Z27" s="118">
        <v>737164</v>
      </c>
      <c r="AA27" s="118">
        <v>6347</v>
      </c>
      <c r="AB27" s="118">
        <f t="shared" si="11"/>
        <v>743511</v>
      </c>
      <c r="AC27" s="119">
        <f t="shared" si="12"/>
        <v>43.03472825143254</v>
      </c>
      <c r="AD27" s="123">
        <f t="shared" si="13"/>
        <v>1.4150676765374059</v>
      </c>
      <c r="AE27" s="118">
        <v>1743676</v>
      </c>
      <c r="AF27" s="119">
        <f t="shared" si="14"/>
        <v>100.92469757481044</v>
      </c>
      <c r="AG27" s="123">
        <f t="shared" si="15"/>
        <v>3.3186053010029948</v>
      </c>
      <c r="AH27" s="118">
        <f t="shared" si="16"/>
        <v>52542434</v>
      </c>
      <c r="AI27" s="294">
        <v>17277</v>
      </c>
    </row>
    <row r="28" spans="1:35" x14ac:dyDescent="0.2">
      <c r="A28" s="286">
        <v>22</v>
      </c>
      <c r="B28" s="286" t="s">
        <v>54</v>
      </c>
      <c r="C28" s="115">
        <v>6673307</v>
      </c>
      <c r="D28" s="115">
        <v>240051</v>
      </c>
      <c r="E28" s="115">
        <v>2439505</v>
      </c>
      <c r="F28" s="115">
        <v>0</v>
      </c>
      <c r="G28" s="115">
        <v>148407</v>
      </c>
      <c r="H28" s="115">
        <v>0</v>
      </c>
      <c r="I28" s="115">
        <v>144022</v>
      </c>
      <c r="J28" s="115">
        <v>217035</v>
      </c>
      <c r="K28" s="115">
        <f t="shared" si="0"/>
        <v>9862327</v>
      </c>
      <c r="L28" s="116">
        <f t="shared" si="1"/>
        <v>745.22646214296503</v>
      </c>
      <c r="M28" s="116">
        <f t="shared" si="2"/>
        <v>33.449378001932963</v>
      </c>
      <c r="N28" s="115">
        <v>9178807</v>
      </c>
      <c r="O28" s="116">
        <f t="shared" si="3"/>
        <v>693.57767870636235</v>
      </c>
      <c r="P28" s="116">
        <f t="shared" si="4"/>
        <v>31.131130102438121</v>
      </c>
      <c r="Q28" s="115">
        <v>65904</v>
      </c>
      <c r="R28" s="116">
        <f t="shared" si="5"/>
        <v>4.9799002569140089</v>
      </c>
      <c r="S28" s="116">
        <f t="shared" si="6"/>
        <v>0.22352207626449516</v>
      </c>
      <c r="T28" s="115">
        <v>92088</v>
      </c>
      <c r="U28" s="116">
        <f t="shared" si="7"/>
        <v>6.9584403808372377</v>
      </c>
      <c r="V28" s="116">
        <f t="shared" si="8"/>
        <v>0.31232855303236268</v>
      </c>
      <c r="W28" s="115">
        <v>7533376</v>
      </c>
      <c r="X28" s="116">
        <f t="shared" si="9"/>
        <v>569.24406830890132</v>
      </c>
      <c r="Y28" s="116">
        <f t="shared" si="10"/>
        <v>25.550434644348101</v>
      </c>
      <c r="Z28" s="115">
        <v>592829</v>
      </c>
      <c r="AA28" s="115">
        <v>628521</v>
      </c>
      <c r="AB28" s="115">
        <f t="shared" si="11"/>
        <v>1221350</v>
      </c>
      <c r="AC28" s="116">
        <f t="shared" si="12"/>
        <v>92.288801571709229</v>
      </c>
      <c r="AD28" s="116">
        <f t="shared" si="13"/>
        <v>4.1423690192650087</v>
      </c>
      <c r="AE28" s="115">
        <v>1530484</v>
      </c>
      <c r="AF28" s="116">
        <f t="shared" si="14"/>
        <v>115.64787668127551</v>
      </c>
      <c r="AG28" s="116">
        <f t="shared" si="15"/>
        <v>5.1908376027189487</v>
      </c>
      <c r="AH28" s="115">
        <f t="shared" si="16"/>
        <v>29484336</v>
      </c>
      <c r="AI28" s="310">
        <v>13234</v>
      </c>
    </row>
    <row r="29" spans="1:35" x14ac:dyDescent="0.2">
      <c r="A29" s="287">
        <v>23</v>
      </c>
      <c r="B29" s="287" t="s">
        <v>56</v>
      </c>
      <c r="C29" s="118">
        <v>243401065</v>
      </c>
      <c r="D29" s="118">
        <v>7161124</v>
      </c>
      <c r="E29" s="118">
        <v>61957265</v>
      </c>
      <c r="F29" s="118">
        <v>144167</v>
      </c>
      <c r="G29" s="118">
        <v>26152849</v>
      </c>
      <c r="H29" s="118">
        <v>0</v>
      </c>
      <c r="I29" s="118">
        <v>1558275</v>
      </c>
      <c r="J29" s="118">
        <v>1540227</v>
      </c>
      <c r="K29" s="118">
        <f t="shared" si="0"/>
        <v>341914972</v>
      </c>
      <c r="L29" s="119">
        <f t="shared" si="1"/>
        <v>1863.2562341965297</v>
      </c>
      <c r="M29" s="119">
        <f t="shared" si="2"/>
        <v>61.034990327555803</v>
      </c>
      <c r="N29" s="118">
        <v>116101725</v>
      </c>
      <c r="O29" s="119">
        <f t="shared" si="3"/>
        <v>632.69315655244577</v>
      </c>
      <c r="P29" s="119">
        <f t="shared" si="4"/>
        <v>20.725233589325082</v>
      </c>
      <c r="Q29" s="118">
        <v>4338340</v>
      </c>
      <c r="R29" s="119">
        <f t="shared" si="5"/>
        <v>23.641664486877669</v>
      </c>
      <c r="S29" s="119">
        <f t="shared" si="6"/>
        <v>0.77443388450871486</v>
      </c>
      <c r="T29" s="118">
        <v>1135010</v>
      </c>
      <c r="U29" s="119">
        <f t="shared" si="7"/>
        <v>6.1852057720812628</v>
      </c>
      <c r="V29" s="119">
        <f t="shared" si="8"/>
        <v>0.20260980081234675</v>
      </c>
      <c r="W29" s="118">
        <v>52137738</v>
      </c>
      <c r="X29" s="119">
        <f t="shared" si="9"/>
        <v>284.12316897724298</v>
      </c>
      <c r="Y29" s="119">
        <f t="shared" si="10"/>
        <v>9.3070692866021645</v>
      </c>
      <c r="Z29" s="118">
        <v>15571536</v>
      </c>
      <c r="AA29" s="118">
        <v>8461478</v>
      </c>
      <c r="AB29" s="118">
        <f t="shared" si="11"/>
        <v>24033014</v>
      </c>
      <c r="AC29" s="119">
        <f t="shared" si="12"/>
        <v>130.9672486703287</v>
      </c>
      <c r="AD29" s="119">
        <f t="shared" si="13"/>
        <v>4.2901156637037037</v>
      </c>
      <c r="AE29" s="118">
        <v>20534214</v>
      </c>
      <c r="AF29" s="119">
        <f t="shared" si="14"/>
        <v>111.90063431859797</v>
      </c>
      <c r="AG29" s="119">
        <f t="shared" si="15"/>
        <v>3.6655474474921825</v>
      </c>
      <c r="AH29" s="118">
        <f t="shared" si="16"/>
        <v>560195013</v>
      </c>
      <c r="AI29" s="294">
        <v>183504</v>
      </c>
    </row>
    <row r="30" spans="1:35" x14ac:dyDescent="0.2">
      <c r="A30" s="286">
        <v>24</v>
      </c>
      <c r="B30" s="286" t="s">
        <v>58</v>
      </c>
      <c r="C30" s="115">
        <v>297709650</v>
      </c>
      <c r="D30" s="115">
        <v>11311623</v>
      </c>
      <c r="E30" s="115">
        <v>68783400</v>
      </c>
      <c r="F30" s="115">
        <v>10323</v>
      </c>
      <c r="G30" s="115">
        <v>5799402</v>
      </c>
      <c r="H30" s="115">
        <v>0</v>
      </c>
      <c r="I30" s="115">
        <v>720982</v>
      </c>
      <c r="J30" s="115">
        <v>639362</v>
      </c>
      <c r="K30" s="115">
        <f t="shared" si="0"/>
        <v>384974742</v>
      </c>
      <c r="L30" s="116">
        <f t="shared" si="1"/>
        <v>1619.1056146696387</v>
      </c>
      <c r="M30" s="116">
        <f t="shared" si="2"/>
        <v>55.262202592973907</v>
      </c>
      <c r="N30" s="115">
        <v>185008448</v>
      </c>
      <c r="O30" s="116">
        <f t="shared" si="3"/>
        <v>778.09836396517642</v>
      </c>
      <c r="P30" s="116">
        <f t="shared" si="4"/>
        <v>26.557519804215307</v>
      </c>
      <c r="Q30" s="115">
        <v>5017579</v>
      </c>
      <c r="R30" s="116">
        <f t="shared" si="5"/>
        <v>21.10265803087017</v>
      </c>
      <c r="S30" s="116">
        <f t="shared" si="6"/>
        <v>0.72026145347543713</v>
      </c>
      <c r="T30" s="115">
        <v>1097691</v>
      </c>
      <c r="U30" s="116">
        <f t="shared" si="7"/>
        <v>4.6166084871935062</v>
      </c>
      <c r="V30" s="116">
        <f t="shared" si="8"/>
        <v>0.15757091520171501</v>
      </c>
      <c r="W30" s="115">
        <v>76325828</v>
      </c>
      <c r="X30" s="116">
        <f t="shared" si="9"/>
        <v>321.00697312528916</v>
      </c>
      <c r="Y30" s="116">
        <f t="shared" si="10"/>
        <v>10.956389887034408</v>
      </c>
      <c r="Z30" s="115">
        <v>12086015</v>
      </c>
      <c r="AA30" s="115">
        <v>8189142</v>
      </c>
      <c r="AB30" s="115">
        <f t="shared" si="11"/>
        <v>20275157</v>
      </c>
      <c r="AC30" s="116">
        <f t="shared" si="12"/>
        <v>85.272141144803797</v>
      </c>
      <c r="AD30" s="116">
        <f t="shared" si="13"/>
        <v>2.9104502490668671</v>
      </c>
      <c r="AE30" s="115">
        <v>23933559</v>
      </c>
      <c r="AF30" s="116">
        <f t="shared" si="14"/>
        <v>100.65844723892837</v>
      </c>
      <c r="AG30" s="116">
        <f t="shared" si="15"/>
        <v>3.4356050980323634</v>
      </c>
      <c r="AH30" s="115">
        <f t="shared" si="16"/>
        <v>696633004</v>
      </c>
      <c r="AI30" s="310">
        <v>237770</v>
      </c>
    </row>
    <row r="31" spans="1:35" x14ac:dyDescent="0.2">
      <c r="A31" s="287">
        <v>25</v>
      </c>
      <c r="B31" s="287" t="s">
        <v>60</v>
      </c>
      <c r="C31" s="118">
        <v>0</v>
      </c>
      <c r="D31" s="118">
        <v>0</v>
      </c>
      <c r="E31" s="118">
        <v>0</v>
      </c>
      <c r="F31" s="118">
        <v>0</v>
      </c>
      <c r="G31" s="118">
        <v>0</v>
      </c>
      <c r="H31" s="118">
        <v>0</v>
      </c>
      <c r="I31" s="118">
        <v>0</v>
      </c>
      <c r="J31" s="118">
        <v>0</v>
      </c>
      <c r="K31" s="118">
        <f t="shared" si="0"/>
        <v>0</v>
      </c>
      <c r="L31" s="119">
        <f t="shared" si="1"/>
        <v>0</v>
      </c>
      <c r="M31" s="123">
        <f t="shared" si="2"/>
        <v>0</v>
      </c>
      <c r="N31" s="118">
        <v>0</v>
      </c>
      <c r="O31" s="119">
        <f t="shared" si="3"/>
        <v>0</v>
      </c>
      <c r="P31" s="123">
        <f t="shared" si="4"/>
        <v>0</v>
      </c>
      <c r="Q31" s="118">
        <v>0</v>
      </c>
      <c r="R31" s="119">
        <f t="shared" si="5"/>
        <v>0</v>
      </c>
      <c r="S31" s="123">
        <f t="shared" si="6"/>
        <v>0</v>
      </c>
      <c r="T31" s="118">
        <v>0</v>
      </c>
      <c r="U31" s="119">
        <f t="shared" si="7"/>
        <v>0</v>
      </c>
      <c r="V31" s="123">
        <f t="shared" si="8"/>
        <v>0</v>
      </c>
      <c r="W31" s="118">
        <v>0</v>
      </c>
      <c r="X31" s="119">
        <f t="shared" si="9"/>
        <v>0</v>
      </c>
      <c r="Y31" s="123">
        <f t="shared" si="10"/>
        <v>0</v>
      </c>
      <c r="Z31" s="118">
        <v>0</v>
      </c>
      <c r="AA31" s="118">
        <v>0</v>
      </c>
      <c r="AB31" s="118">
        <f t="shared" si="11"/>
        <v>0</v>
      </c>
      <c r="AC31" s="119">
        <f t="shared" si="12"/>
        <v>0</v>
      </c>
      <c r="AD31" s="123">
        <f t="shared" si="13"/>
        <v>0</v>
      </c>
      <c r="AE31" s="118">
        <v>0</v>
      </c>
      <c r="AF31" s="119">
        <f t="shared" si="14"/>
        <v>0</v>
      </c>
      <c r="AG31" s="123">
        <f t="shared" si="15"/>
        <v>0</v>
      </c>
      <c r="AH31" s="118">
        <f t="shared" si="16"/>
        <v>0</v>
      </c>
      <c r="AI31" s="294">
        <v>0</v>
      </c>
    </row>
    <row r="32" spans="1:35" x14ac:dyDescent="0.2">
      <c r="A32" s="286">
        <v>26</v>
      </c>
      <c r="B32" s="286" t="s">
        <v>62</v>
      </c>
      <c r="C32" s="115">
        <v>0</v>
      </c>
      <c r="D32" s="115">
        <v>0</v>
      </c>
      <c r="E32" s="115">
        <v>0</v>
      </c>
      <c r="F32" s="115">
        <v>0</v>
      </c>
      <c r="G32" s="115">
        <v>0</v>
      </c>
      <c r="H32" s="115">
        <v>0</v>
      </c>
      <c r="I32" s="115">
        <v>0</v>
      </c>
      <c r="J32" s="115">
        <v>0</v>
      </c>
      <c r="K32" s="115">
        <f t="shared" si="0"/>
        <v>0</v>
      </c>
      <c r="L32" s="116">
        <f t="shared" si="1"/>
        <v>0</v>
      </c>
      <c r="M32" s="249">
        <f t="shared" si="2"/>
        <v>0</v>
      </c>
      <c r="N32" s="115">
        <v>0</v>
      </c>
      <c r="O32" s="116">
        <f t="shared" si="3"/>
        <v>0</v>
      </c>
      <c r="P32" s="249">
        <f t="shared" si="4"/>
        <v>0</v>
      </c>
      <c r="Q32" s="115">
        <v>0</v>
      </c>
      <c r="R32" s="116">
        <f t="shared" si="5"/>
        <v>0</v>
      </c>
      <c r="S32" s="249">
        <f t="shared" si="6"/>
        <v>0</v>
      </c>
      <c r="T32" s="115">
        <v>0</v>
      </c>
      <c r="U32" s="116">
        <f t="shared" si="7"/>
        <v>0</v>
      </c>
      <c r="V32" s="249">
        <f t="shared" si="8"/>
        <v>0</v>
      </c>
      <c r="W32" s="115">
        <v>0</v>
      </c>
      <c r="X32" s="116">
        <f t="shared" si="9"/>
        <v>0</v>
      </c>
      <c r="Y32" s="249">
        <f t="shared" si="10"/>
        <v>0</v>
      </c>
      <c r="Z32" s="115">
        <v>0</v>
      </c>
      <c r="AA32" s="115">
        <v>0</v>
      </c>
      <c r="AB32" s="115">
        <f t="shared" si="11"/>
        <v>0</v>
      </c>
      <c r="AC32" s="116">
        <f t="shared" si="12"/>
        <v>0</v>
      </c>
      <c r="AD32" s="249">
        <f t="shared" si="13"/>
        <v>0</v>
      </c>
      <c r="AE32" s="115">
        <v>0</v>
      </c>
      <c r="AF32" s="116">
        <f t="shared" si="14"/>
        <v>0</v>
      </c>
      <c r="AG32" s="249">
        <f t="shared" si="15"/>
        <v>0</v>
      </c>
      <c r="AH32" s="115">
        <f t="shared" si="16"/>
        <v>0</v>
      </c>
      <c r="AI32" s="310">
        <v>0</v>
      </c>
    </row>
    <row r="33" spans="1:35" x14ac:dyDescent="0.2">
      <c r="A33" s="287">
        <v>27</v>
      </c>
      <c r="B33" s="287" t="s">
        <v>64</v>
      </c>
      <c r="C33" s="118">
        <v>19774318</v>
      </c>
      <c r="D33" s="118">
        <v>269567</v>
      </c>
      <c r="E33" s="118">
        <v>4523567</v>
      </c>
      <c r="F33" s="118">
        <v>0</v>
      </c>
      <c r="G33" s="118">
        <v>0</v>
      </c>
      <c r="H33" s="118">
        <v>0</v>
      </c>
      <c r="I33" s="118">
        <v>143504</v>
      </c>
      <c r="J33" s="118">
        <v>51823</v>
      </c>
      <c r="K33" s="118">
        <f t="shared" si="0"/>
        <v>24762779</v>
      </c>
      <c r="L33" s="119">
        <f t="shared" si="1"/>
        <v>1961.5636089987327</v>
      </c>
      <c r="M33" s="123">
        <f t="shared" si="2"/>
        <v>70.847743170390274</v>
      </c>
      <c r="N33" s="118">
        <v>3445179</v>
      </c>
      <c r="O33" s="119">
        <f t="shared" si="3"/>
        <v>272.90708174904944</v>
      </c>
      <c r="P33" s="123">
        <f t="shared" si="4"/>
        <v>9.8568564121184448</v>
      </c>
      <c r="Q33" s="118">
        <v>305178</v>
      </c>
      <c r="R33" s="119">
        <f t="shared" si="5"/>
        <v>24.174429657794676</v>
      </c>
      <c r="S33" s="123">
        <f t="shared" si="6"/>
        <v>0.87313191161837533</v>
      </c>
      <c r="T33" s="118">
        <v>47593</v>
      </c>
      <c r="U33" s="119">
        <f t="shared" si="7"/>
        <v>3.7700411913814955</v>
      </c>
      <c r="V33" s="123">
        <f t="shared" si="8"/>
        <v>0.13616632611018273</v>
      </c>
      <c r="W33" s="118">
        <v>4675918</v>
      </c>
      <c r="X33" s="119">
        <f t="shared" si="9"/>
        <v>370.39908111533589</v>
      </c>
      <c r="Y33" s="123">
        <f t="shared" si="10"/>
        <v>13.378071885623378</v>
      </c>
      <c r="Z33" s="118">
        <v>981437</v>
      </c>
      <c r="AA33" s="118">
        <v>224479</v>
      </c>
      <c r="AB33" s="118">
        <f t="shared" si="11"/>
        <v>1205916</v>
      </c>
      <c r="AC33" s="119">
        <f t="shared" si="12"/>
        <v>95.525665399239543</v>
      </c>
      <c r="AD33" s="123">
        <f t="shared" si="13"/>
        <v>3.4501954345699386</v>
      </c>
      <c r="AE33" s="118">
        <v>509544</v>
      </c>
      <c r="AF33" s="119">
        <f t="shared" si="14"/>
        <v>40.363117870722434</v>
      </c>
      <c r="AG33" s="123">
        <f t="shared" si="15"/>
        <v>1.4578348595694104</v>
      </c>
      <c r="AH33" s="118">
        <f t="shared" si="16"/>
        <v>34952107</v>
      </c>
      <c r="AI33" s="294">
        <v>12624</v>
      </c>
    </row>
    <row r="34" spans="1:35" x14ac:dyDescent="0.2">
      <c r="A34" s="286">
        <v>28</v>
      </c>
      <c r="B34" s="286" t="s">
        <v>66</v>
      </c>
      <c r="C34" s="115">
        <v>0</v>
      </c>
      <c r="D34" s="115">
        <v>0</v>
      </c>
      <c r="E34" s="115">
        <v>0</v>
      </c>
      <c r="F34" s="115">
        <v>0</v>
      </c>
      <c r="G34" s="115">
        <v>0</v>
      </c>
      <c r="H34" s="115">
        <v>0</v>
      </c>
      <c r="I34" s="115">
        <v>0</v>
      </c>
      <c r="J34" s="115">
        <v>0</v>
      </c>
      <c r="K34" s="115">
        <f t="shared" si="0"/>
        <v>0</v>
      </c>
      <c r="L34" s="116">
        <f t="shared" si="1"/>
        <v>0</v>
      </c>
      <c r="M34" s="249">
        <f t="shared" si="2"/>
        <v>0</v>
      </c>
      <c r="N34" s="115">
        <v>0</v>
      </c>
      <c r="O34" s="116">
        <f t="shared" si="3"/>
        <v>0</v>
      </c>
      <c r="P34" s="249">
        <f t="shared" si="4"/>
        <v>0</v>
      </c>
      <c r="Q34" s="115">
        <v>0</v>
      </c>
      <c r="R34" s="116">
        <f t="shared" si="5"/>
        <v>0</v>
      </c>
      <c r="S34" s="249">
        <f t="shared" si="6"/>
        <v>0</v>
      </c>
      <c r="T34" s="115">
        <v>0</v>
      </c>
      <c r="U34" s="116">
        <f t="shared" si="7"/>
        <v>0</v>
      </c>
      <c r="V34" s="249">
        <f t="shared" si="8"/>
        <v>0</v>
      </c>
      <c r="W34" s="115">
        <v>0</v>
      </c>
      <c r="X34" s="116">
        <f t="shared" si="9"/>
        <v>0</v>
      </c>
      <c r="Y34" s="249">
        <f t="shared" si="10"/>
        <v>0</v>
      </c>
      <c r="Z34" s="115">
        <v>0</v>
      </c>
      <c r="AA34" s="115">
        <v>0</v>
      </c>
      <c r="AB34" s="115">
        <f t="shared" si="11"/>
        <v>0</v>
      </c>
      <c r="AC34" s="116">
        <f t="shared" si="12"/>
        <v>0</v>
      </c>
      <c r="AD34" s="249">
        <f t="shared" si="13"/>
        <v>0</v>
      </c>
      <c r="AE34" s="115">
        <v>0</v>
      </c>
      <c r="AF34" s="116">
        <f t="shared" si="14"/>
        <v>0</v>
      </c>
      <c r="AG34" s="249">
        <f t="shared" si="15"/>
        <v>0</v>
      </c>
      <c r="AH34" s="115">
        <f t="shared" si="16"/>
        <v>0</v>
      </c>
      <c r="AI34" s="310">
        <v>0</v>
      </c>
    </row>
    <row r="35" spans="1:35" x14ac:dyDescent="0.2">
      <c r="A35" s="287">
        <v>29</v>
      </c>
      <c r="B35" s="287" t="s">
        <v>68</v>
      </c>
      <c r="C35" s="118">
        <v>7612701</v>
      </c>
      <c r="D35" s="118">
        <v>209906</v>
      </c>
      <c r="E35" s="118">
        <v>1807298</v>
      </c>
      <c r="F35" s="118">
        <v>2437</v>
      </c>
      <c r="G35" s="118">
        <v>267695</v>
      </c>
      <c r="H35" s="118">
        <v>338239</v>
      </c>
      <c r="I35" s="118">
        <v>64343</v>
      </c>
      <c r="J35" s="118">
        <v>64344</v>
      </c>
      <c r="K35" s="118">
        <f t="shared" si="0"/>
        <v>10366963</v>
      </c>
      <c r="L35" s="119">
        <f t="shared" si="1"/>
        <v>615.79821799821798</v>
      </c>
      <c r="M35" s="123">
        <f t="shared" si="2"/>
        <v>34.374166609166188</v>
      </c>
      <c r="N35" s="118">
        <v>4984339</v>
      </c>
      <c r="O35" s="119">
        <f t="shared" si="3"/>
        <v>296.07003267003267</v>
      </c>
      <c r="P35" s="123">
        <f t="shared" si="4"/>
        <v>16.526778307452702</v>
      </c>
      <c r="Q35" s="118">
        <v>87237</v>
      </c>
      <c r="R35" s="119">
        <f t="shared" si="5"/>
        <v>5.1818829818829819</v>
      </c>
      <c r="S35" s="123">
        <f t="shared" si="6"/>
        <v>0.28925531734644283</v>
      </c>
      <c r="T35" s="118">
        <v>159582</v>
      </c>
      <c r="U35" s="119">
        <f t="shared" si="7"/>
        <v>9.4791802791802784</v>
      </c>
      <c r="V35" s="123">
        <f t="shared" si="8"/>
        <v>0.52913261635292408</v>
      </c>
      <c r="W35" s="118">
        <v>11388832</v>
      </c>
      <c r="X35" s="119">
        <f t="shared" si="9"/>
        <v>676.49729729729734</v>
      </c>
      <c r="Y35" s="123">
        <f t="shared" si="10"/>
        <v>37.762419780200176</v>
      </c>
      <c r="Z35" s="118">
        <v>259254</v>
      </c>
      <c r="AA35" s="118">
        <v>203165</v>
      </c>
      <c r="AB35" s="118">
        <f t="shared" si="11"/>
        <v>462419</v>
      </c>
      <c r="AC35" s="119">
        <f t="shared" si="12"/>
        <v>27.467716067716069</v>
      </c>
      <c r="AD35" s="123">
        <f t="shared" si="13"/>
        <v>1.5332617420592722</v>
      </c>
      <c r="AE35" s="118">
        <v>2709797</v>
      </c>
      <c r="AF35" s="119">
        <f t="shared" si="14"/>
        <v>160.96210276210277</v>
      </c>
      <c r="AG35" s="123">
        <f t="shared" si="15"/>
        <v>8.9849856274222937</v>
      </c>
      <c r="AH35" s="118">
        <f t="shared" si="16"/>
        <v>30159169</v>
      </c>
      <c r="AI35" s="294">
        <v>16835</v>
      </c>
    </row>
    <row r="36" spans="1:35" x14ac:dyDescent="0.2">
      <c r="A36" s="286">
        <v>30</v>
      </c>
      <c r="B36" s="286" t="s">
        <v>70</v>
      </c>
      <c r="C36" s="115">
        <v>408595895</v>
      </c>
      <c r="D36" s="115">
        <v>11855988</v>
      </c>
      <c r="E36" s="115">
        <v>59470770</v>
      </c>
      <c r="F36" s="115">
        <v>0</v>
      </c>
      <c r="G36" s="115">
        <v>16240341</v>
      </c>
      <c r="H36" s="115">
        <v>0</v>
      </c>
      <c r="I36" s="115">
        <v>6126188</v>
      </c>
      <c r="J36" s="115">
        <v>398062</v>
      </c>
      <c r="K36" s="115">
        <f t="shared" si="0"/>
        <v>502687244</v>
      </c>
      <c r="L36" s="116">
        <f t="shared" si="1"/>
        <v>2214.8032269008272</v>
      </c>
      <c r="M36" s="249">
        <f t="shared" si="2"/>
        <v>56.204458363020592</v>
      </c>
      <c r="N36" s="115">
        <v>197741617</v>
      </c>
      <c r="O36" s="116">
        <f t="shared" si="3"/>
        <v>871.23510025686551</v>
      </c>
      <c r="P36" s="249">
        <f t="shared" si="4"/>
        <v>22.109095888084372</v>
      </c>
      <c r="Q36" s="115">
        <v>3108465</v>
      </c>
      <c r="R36" s="116">
        <f t="shared" si="5"/>
        <v>13.695669414496381</v>
      </c>
      <c r="S36" s="249">
        <f t="shared" si="6"/>
        <v>0.3475512731837031</v>
      </c>
      <c r="T36" s="115">
        <v>7978989</v>
      </c>
      <c r="U36" s="116">
        <f t="shared" si="7"/>
        <v>35.154841893314888</v>
      </c>
      <c r="V36" s="249">
        <f t="shared" si="8"/>
        <v>0.89211484950570841</v>
      </c>
      <c r="W36" s="115">
        <v>102237695</v>
      </c>
      <c r="X36" s="116">
        <f t="shared" si="9"/>
        <v>450.4518057691206</v>
      </c>
      <c r="Y36" s="249">
        <f t="shared" si="10"/>
        <v>11.430992809832864</v>
      </c>
      <c r="Z36" s="115">
        <v>2162351</v>
      </c>
      <c r="AA36" s="115">
        <v>3822481</v>
      </c>
      <c r="AB36" s="115">
        <f t="shared" si="11"/>
        <v>5984832</v>
      </c>
      <c r="AC36" s="116">
        <f t="shared" si="12"/>
        <v>26.368732018311032</v>
      </c>
      <c r="AD36" s="249">
        <f t="shared" si="13"/>
        <v>0.66915213180478739</v>
      </c>
      <c r="AE36" s="115">
        <v>74651494</v>
      </c>
      <c r="AF36" s="116">
        <f t="shared" si="14"/>
        <v>328.90902201641649</v>
      </c>
      <c r="AG36" s="249">
        <f t="shared" si="15"/>
        <v>8.3466346845679684</v>
      </c>
      <c r="AH36" s="115">
        <f t="shared" si="16"/>
        <v>894390336</v>
      </c>
      <c r="AI36" s="310">
        <v>226967</v>
      </c>
    </row>
    <row r="37" spans="1:35" x14ac:dyDescent="0.2">
      <c r="A37" s="287">
        <v>31</v>
      </c>
      <c r="B37" s="287" t="s">
        <v>72</v>
      </c>
      <c r="C37" s="118">
        <v>105210991</v>
      </c>
      <c r="D37" s="118">
        <v>2915639</v>
      </c>
      <c r="E37" s="118">
        <v>27900379</v>
      </c>
      <c r="F37" s="118">
        <v>14874</v>
      </c>
      <c r="G37" s="118">
        <v>3200530</v>
      </c>
      <c r="H37" s="118">
        <v>0</v>
      </c>
      <c r="I37" s="118">
        <v>1780199</v>
      </c>
      <c r="J37" s="118">
        <v>1265371</v>
      </c>
      <c r="K37" s="118">
        <f t="shared" si="0"/>
        <v>142287983</v>
      </c>
      <c r="L37" s="119">
        <f t="shared" si="1"/>
        <v>1428.1067005239174</v>
      </c>
      <c r="M37" s="123">
        <f t="shared" si="2"/>
        <v>50.734038597929768</v>
      </c>
      <c r="N37" s="118">
        <v>90614061</v>
      </c>
      <c r="O37" s="119">
        <f t="shared" si="3"/>
        <v>909.46926751911997</v>
      </c>
      <c r="P37" s="123">
        <f t="shared" si="4"/>
        <v>32.309244753923892</v>
      </c>
      <c r="Q37" s="118">
        <v>1413767</v>
      </c>
      <c r="R37" s="119">
        <f t="shared" si="5"/>
        <v>14.189603950458679</v>
      </c>
      <c r="S37" s="123">
        <f t="shared" si="6"/>
        <v>0.50409112585761628</v>
      </c>
      <c r="T37" s="118">
        <v>637786</v>
      </c>
      <c r="U37" s="119">
        <f t="shared" si="7"/>
        <v>6.4012887167031334</v>
      </c>
      <c r="V37" s="123">
        <f t="shared" si="8"/>
        <v>0.22740823827138817</v>
      </c>
      <c r="W37" s="118">
        <v>37727703</v>
      </c>
      <c r="X37" s="119">
        <f t="shared" si="9"/>
        <v>378.66293634703015</v>
      </c>
      <c r="Y37" s="123">
        <f t="shared" si="10"/>
        <v>13.452146132489842</v>
      </c>
      <c r="Z37" s="118">
        <v>6693865</v>
      </c>
      <c r="AA37" s="118">
        <v>236930</v>
      </c>
      <c r="AB37" s="118">
        <f t="shared" si="11"/>
        <v>6930795</v>
      </c>
      <c r="AC37" s="119">
        <f t="shared" si="12"/>
        <v>69.562548929080435</v>
      </c>
      <c r="AD37" s="123">
        <f t="shared" si="13"/>
        <v>2.4712362465939135</v>
      </c>
      <c r="AE37" s="118">
        <v>846522</v>
      </c>
      <c r="AF37" s="119">
        <f t="shared" si="14"/>
        <v>8.4963165184575544</v>
      </c>
      <c r="AG37" s="123">
        <f t="shared" si="15"/>
        <v>0.30183490493358595</v>
      </c>
      <c r="AH37" s="118">
        <f t="shared" si="16"/>
        <v>280458617</v>
      </c>
      <c r="AI37" s="294">
        <v>99634</v>
      </c>
    </row>
    <row r="38" spans="1:35" x14ac:dyDescent="0.2">
      <c r="A38" s="286">
        <v>32</v>
      </c>
      <c r="B38" s="286" t="s">
        <v>74</v>
      </c>
      <c r="C38" s="115">
        <v>30160567</v>
      </c>
      <c r="D38" s="115">
        <v>746985</v>
      </c>
      <c r="E38" s="115">
        <v>11259784</v>
      </c>
      <c r="F38" s="115">
        <v>9013</v>
      </c>
      <c r="G38" s="115">
        <v>3135605</v>
      </c>
      <c r="H38" s="115">
        <v>0</v>
      </c>
      <c r="I38" s="115">
        <v>385214</v>
      </c>
      <c r="J38" s="115">
        <v>127558</v>
      </c>
      <c r="K38" s="115">
        <f t="shared" si="0"/>
        <v>45824726</v>
      </c>
      <c r="L38" s="116">
        <f t="shared" si="1"/>
        <v>1838.5783180869844</v>
      </c>
      <c r="M38" s="116">
        <f t="shared" si="2"/>
        <v>49.768741494191559</v>
      </c>
      <c r="N38" s="115">
        <v>28519535</v>
      </c>
      <c r="O38" s="116">
        <f t="shared" si="3"/>
        <v>1144.2599502487562</v>
      </c>
      <c r="P38" s="116">
        <f t="shared" si="4"/>
        <v>30.974137520201396</v>
      </c>
      <c r="Q38" s="115">
        <v>404803</v>
      </c>
      <c r="R38" s="116">
        <f t="shared" si="5"/>
        <v>16.241494142192263</v>
      </c>
      <c r="S38" s="116">
        <f t="shared" si="6"/>
        <v>0.43964334588870707</v>
      </c>
      <c r="T38" s="115">
        <v>140085</v>
      </c>
      <c r="U38" s="116">
        <f t="shared" si="7"/>
        <v>5.6204862782859895</v>
      </c>
      <c r="V38" s="116">
        <f t="shared" si="8"/>
        <v>0.15214175317084982</v>
      </c>
      <c r="W38" s="115">
        <v>9697426</v>
      </c>
      <c r="X38" s="116">
        <f t="shared" si="9"/>
        <v>389.07984272187451</v>
      </c>
      <c r="Y38" s="116">
        <f t="shared" si="10"/>
        <v>10.532058342324884</v>
      </c>
      <c r="Z38" s="115">
        <v>5215798</v>
      </c>
      <c r="AA38" s="115">
        <v>424962</v>
      </c>
      <c r="AB38" s="115">
        <f t="shared" si="11"/>
        <v>5640760</v>
      </c>
      <c r="AC38" s="116">
        <f t="shared" si="12"/>
        <v>226.31840796019901</v>
      </c>
      <c r="AD38" s="116">
        <f t="shared" si="13"/>
        <v>6.126245605282528</v>
      </c>
      <c r="AE38" s="115">
        <v>1847981</v>
      </c>
      <c r="AF38" s="116">
        <f t="shared" si="14"/>
        <v>74.1446397047023</v>
      </c>
      <c r="AG38" s="116">
        <f t="shared" si="15"/>
        <v>2.0070319389400737</v>
      </c>
      <c r="AH38" s="115">
        <f t="shared" si="16"/>
        <v>92075316</v>
      </c>
      <c r="AI38" s="310">
        <v>24924</v>
      </c>
    </row>
    <row r="39" spans="1:35" x14ac:dyDescent="0.2">
      <c r="A39" s="287">
        <v>33</v>
      </c>
      <c r="B39" s="287" t="s">
        <v>76</v>
      </c>
      <c r="C39" s="118">
        <v>24127739</v>
      </c>
      <c r="D39" s="118">
        <v>932516</v>
      </c>
      <c r="E39" s="118">
        <v>7289683</v>
      </c>
      <c r="F39" s="118">
        <v>311</v>
      </c>
      <c r="G39" s="118">
        <v>388540</v>
      </c>
      <c r="H39" s="118">
        <v>0</v>
      </c>
      <c r="I39" s="118">
        <v>300984</v>
      </c>
      <c r="J39" s="118">
        <v>238281</v>
      </c>
      <c r="K39" s="118">
        <f t="shared" si="0"/>
        <v>33278054</v>
      </c>
      <c r="L39" s="119">
        <f t="shared" si="1"/>
        <v>1291.1983083071432</v>
      </c>
      <c r="M39" s="119">
        <f t="shared" si="2"/>
        <v>50.058985960747158</v>
      </c>
      <c r="N39" s="118">
        <v>19179362</v>
      </c>
      <c r="O39" s="119">
        <f t="shared" si="3"/>
        <v>744.16490125324947</v>
      </c>
      <c r="P39" s="119">
        <f t="shared" si="4"/>
        <v>28.850828029009374</v>
      </c>
      <c r="Q39" s="118">
        <v>274672</v>
      </c>
      <c r="R39" s="119">
        <f t="shared" si="5"/>
        <v>10.65735459589493</v>
      </c>
      <c r="S39" s="119">
        <f t="shared" si="6"/>
        <v>0.41317926197879074</v>
      </c>
      <c r="T39" s="118">
        <v>184149</v>
      </c>
      <c r="U39" s="119">
        <f t="shared" si="7"/>
        <v>7.1450355022698169</v>
      </c>
      <c r="V39" s="119">
        <f t="shared" si="8"/>
        <v>0.27700875194461877</v>
      </c>
      <c r="W39" s="118">
        <v>10881321</v>
      </c>
      <c r="X39" s="119">
        <f t="shared" si="9"/>
        <v>422.19846350832267</v>
      </c>
      <c r="Y39" s="119">
        <f t="shared" si="10"/>
        <v>16.368381852297713</v>
      </c>
      <c r="Z39" s="118">
        <v>546860</v>
      </c>
      <c r="AA39" s="118">
        <v>89863</v>
      </c>
      <c r="AB39" s="118">
        <f t="shared" si="11"/>
        <v>636723</v>
      </c>
      <c r="AC39" s="119">
        <f t="shared" si="12"/>
        <v>24.705040158305202</v>
      </c>
      <c r="AD39" s="119">
        <f t="shared" si="13"/>
        <v>0.95779962728243706</v>
      </c>
      <c r="AE39" s="118">
        <v>2043402</v>
      </c>
      <c r="AF39" s="119">
        <f t="shared" si="14"/>
        <v>79.28460016296124</v>
      </c>
      <c r="AG39" s="119">
        <f t="shared" si="15"/>
        <v>3.0738165167399112</v>
      </c>
      <c r="AH39" s="118">
        <f t="shared" si="16"/>
        <v>66477683</v>
      </c>
      <c r="AI39" s="294">
        <v>25773</v>
      </c>
    </row>
    <row r="40" spans="1:35" x14ac:dyDescent="0.2">
      <c r="A40" s="286">
        <v>34</v>
      </c>
      <c r="B40" s="286" t="s">
        <v>78</v>
      </c>
      <c r="C40" s="115">
        <v>147999083</v>
      </c>
      <c r="D40" s="115">
        <v>4901989</v>
      </c>
      <c r="E40" s="115">
        <v>29831137</v>
      </c>
      <c r="F40" s="115">
        <v>54494</v>
      </c>
      <c r="G40" s="115">
        <v>1799567</v>
      </c>
      <c r="H40" s="115">
        <v>0</v>
      </c>
      <c r="I40" s="115">
        <v>1315902</v>
      </c>
      <c r="J40" s="115">
        <v>793713</v>
      </c>
      <c r="K40" s="115">
        <f t="shared" si="0"/>
        <v>186695885</v>
      </c>
      <c r="L40" s="116">
        <f t="shared" si="1"/>
        <v>1882.4134645439055</v>
      </c>
      <c r="M40" s="116">
        <f t="shared" si="2"/>
        <v>57.873243896979254</v>
      </c>
      <c r="N40" s="115">
        <v>58791262</v>
      </c>
      <c r="O40" s="116">
        <f t="shared" si="3"/>
        <v>592.77933836800128</v>
      </c>
      <c r="P40" s="116">
        <f t="shared" si="4"/>
        <v>18.224510115673993</v>
      </c>
      <c r="Q40" s="115">
        <v>3198075</v>
      </c>
      <c r="R40" s="116">
        <f t="shared" si="5"/>
        <v>32.24548543542484</v>
      </c>
      <c r="S40" s="116">
        <f t="shared" si="6"/>
        <v>0.99136076017868269</v>
      </c>
      <c r="T40" s="115">
        <v>847987</v>
      </c>
      <c r="U40" s="116">
        <f t="shared" si="7"/>
        <v>8.5500660422065149</v>
      </c>
      <c r="V40" s="116">
        <f t="shared" si="8"/>
        <v>0.26286470359251757</v>
      </c>
      <c r="W40" s="115">
        <v>48033487</v>
      </c>
      <c r="X40" s="116">
        <f t="shared" si="9"/>
        <v>484.3110638340778</v>
      </c>
      <c r="Y40" s="116">
        <f t="shared" si="10"/>
        <v>14.88974279413487</v>
      </c>
      <c r="Z40" s="115">
        <v>11359717</v>
      </c>
      <c r="AA40" s="115">
        <v>231936</v>
      </c>
      <c r="AB40" s="115">
        <f t="shared" si="11"/>
        <v>11591653</v>
      </c>
      <c r="AC40" s="116">
        <f t="shared" si="12"/>
        <v>116.87608263846177</v>
      </c>
      <c r="AD40" s="116">
        <f t="shared" si="13"/>
        <v>3.5932584225846824</v>
      </c>
      <c r="AE40" s="115">
        <v>13436122</v>
      </c>
      <c r="AF40" s="116">
        <f t="shared" si="14"/>
        <v>135.47345708264854</v>
      </c>
      <c r="AG40" s="116">
        <f t="shared" si="15"/>
        <v>4.1650193068560064</v>
      </c>
      <c r="AH40" s="115">
        <f t="shared" si="16"/>
        <v>322594471</v>
      </c>
      <c r="AI40" s="310">
        <v>99179</v>
      </c>
    </row>
    <row r="41" spans="1:35" x14ac:dyDescent="0.2">
      <c r="A41" s="287">
        <v>35</v>
      </c>
      <c r="B41" s="287" t="s">
        <v>80</v>
      </c>
      <c r="C41" s="118">
        <v>670157156</v>
      </c>
      <c r="D41" s="118">
        <v>11938246</v>
      </c>
      <c r="E41" s="118">
        <v>131536551</v>
      </c>
      <c r="F41" s="118">
        <v>0</v>
      </c>
      <c r="G41" s="118">
        <v>0</v>
      </c>
      <c r="H41" s="118">
        <v>0</v>
      </c>
      <c r="I41" s="118">
        <v>5818316</v>
      </c>
      <c r="J41" s="118">
        <v>3939902</v>
      </c>
      <c r="K41" s="118">
        <f t="shared" si="0"/>
        <v>823390171</v>
      </c>
      <c r="L41" s="119">
        <f t="shared" si="1"/>
        <v>1808.1187808118405</v>
      </c>
      <c r="M41" s="123">
        <f t="shared" si="2"/>
        <v>59.015777133197801</v>
      </c>
      <c r="N41" s="118">
        <v>358280981</v>
      </c>
      <c r="O41" s="119">
        <f t="shared" si="3"/>
        <v>786.76500323901757</v>
      </c>
      <c r="P41" s="123">
        <f t="shared" si="4"/>
        <v>25.679478903761989</v>
      </c>
      <c r="Q41" s="118">
        <v>6541083</v>
      </c>
      <c r="R41" s="119">
        <f t="shared" si="5"/>
        <v>14.363852564313712</v>
      </c>
      <c r="S41" s="123">
        <f t="shared" si="6"/>
        <v>0.46882645692615255</v>
      </c>
      <c r="T41" s="118">
        <v>2923674</v>
      </c>
      <c r="U41" s="119">
        <f t="shared" si="7"/>
        <v>6.4202246450805358</v>
      </c>
      <c r="V41" s="123">
        <f t="shared" si="8"/>
        <v>0.20955180092151593</v>
      </c>
      <c r="W41" s="118">
        <v>156332758</v>
      </c>
      <c r="X41" s="119">
        <f t="shared" si="9"/>
        <v>343.2979962010167</v>
      </c>
      <c r="Y41" s="123">
        <f t="shared" si="10"/>
        <v>11.205014985230065</v>
      </c>
      <c r="Z41" s="118">
        <v>23404565</v>
      </c>
      <c r="AA41" s="118">
        <v>7858701</v>
      </c>
      <c r="AB41" s="118">
        <f t="shared" si="11"/>
        <v>31263266</v>
      </c>
      <c r="AC41" s="119">
        <f t="shared" si="12"/>
        <v>68.652384246297089</v>
      </c>
      <c r="AD41" s="123">
        <f t="shared" si="13"/>
        <v>2.240767504512609</v>
      </c>
      <c r="AE41" s="118">
        <v>16471538</v>
      </c>
      <c r="AF41" s="119">
        <f t="shared" si="14"/>
        <v>36.170576545121165</v>
      </c>
      <c r="AG41" s="123">
        <f t="shared" si="15"/>
        <v>1.1805832154498703</v>
      </c>
      <c r="AH41" s="118">
        <f t="shared" si="16"/>
        <v>1395203471</v>
      </c>
      <c r="AI41" s="294">
        <v>455385</v>
      </c>
    </row>
    <row r="42" spans="1:35" x14ac:dyDescent="0.2">
      <c r="A42" s="286">
        <v>36</v>
      </c>
      <c r="B42" s="286" t="s">
        <v>82</v>
      </c>
      <c r="C42" s="115">
        <v>19444342</v>
      </c>
      <c r="D42" s="115">
        <v>1044497</v>
      </c>
      <c r="E42" s="115">
        <v>6176399</v>
      </c>
      <c r="F42" s="115">
        <v>5787</v>
      </c>
      <c r="G42" s="115">
        <v>1177071</v>
      </c>
      <c r="H42" s="115">
        <v>0</v>
      </c>
      <c r="I42" s="115">
        <v>454880</v>
      </c>
      <c r="J42" s="115">
        <v>163393</v>
      </c>
      <c r="K42" s="115">
        <f t="shared" si="0"/>
        <v>28466369</v>
      </c>
      <c r="L42" s="116">
        <f t="shared" si="1"/>
        <v>1263.0948662199937</v>
      </c>
      <c r="M42" s="249">
        <f t="shared" si="2"/>
        <v>45.623038576146278</v>
      </c>
      <c r="N42" s="115">
        <v>20656196</v>
      </c>
      <c r="O42" s="116">
        <f t="shared" si="3"/>
        <v>916.54594666548337</v>
      </c>
      <c r="P42" s="249">
        <f t="shared" si="4"/>
        <v>33.105677332589849</v>
      </c>
      <c r="Q42" s="115">
        <v>287540</v>
      </c>
      <c r="R42" s="116">
        <f t="shared" si="5"/>
        <v>12.758574788126193</v>
      </c>
      <c r="S42" s="249">
        <f t="shared" si="6"/>
        <v>0.4608402466849601</v>
      </c>
      <c r="T42" s="115">
        <v>132826</v>
      </c>
      <c r="U42" s="116">
        <f t="shared" si="7"/>
        <v>5.8936859386786171</v>
      </c>
      <c r="V42" s="249">
        <f t="shared" si="8"/>
        <v>0.21288017877921858</v>
      </c>
      <c r="W42" s="115">
        <v>9235196</v>
      </c>
      <c r="X42" s="116">
        <f t="shared" si="9"/>
        <v>409.77929626835868</v>
      </c>
      <c r="Y42" s="249">
        <f t="shared" si="10"/>
        <v>14.801245053988859</v>
      </c>
      <c r="Z42" s="115">
        <v>2269831</v>
      </c>
      <c r="AA42" s="115">
        <v>56653</v>
      </c>
      <c r="AB42" s="115">
        <f t="shared" si="11"/>
        <v>2326484</v>
      </c>
      <c r="AC42" s="116">
        <f t="shared" si="12"/>
        <v>103.22953365576608</v>
      </c>
      <c r="AD42" s="249">
        <f t="shared" si="13"/>
        <v>3.7286550061508406</v>
      </c>
      <c r="AE42" s="115">
        <v>1290113</v>
      </c>
      <c r="AF42" s="116">
        <f t="shared" si="14"/>
        <v>57.244220614988684</v>
      </c>
      <c r="AG42" s="249">
        <f t="shared" si="15"/>
        <v>2.0676636056599915</v>
      </c>
      <c r="AH42" s="115">
        <f t="shared" si="16"/>
        <v>62394724</v>
      </c>
      <c r="AI42" s="310">
        <v>22537</v>
      </c>
    </row>
    <row r="43" spans="1:35" x14ac:dyDescent="0.2">
      <c r="A43" s="287">
        <v>37</v>
      </c>
      <c r="B43" s="287" t="s">
        <v>84</v>
      </c>
      <c r="C43" s="118">
        <v>15616243</v>
      </c>
      <c r="D43" s="118">
        <v>380108</v>
      </c>
      <c r="E43" s="118">
        <v>1589765</v>
      </c>
      <c r="F43" s="118">
        <v>0</v>
      </c>
      <c r="G43" s="118">
        <v>1535962</v>
      </c>
      <c r="H43" s="118">
        <v>0</v>
      </c>
      <c r="I43" s="118">
        <v>114404</v>
      </c>
      <c r="J43" s="118">
        <v>50701</v>
      </c>
      <c r="K43" s="118">
        <f t="shared" si="0"/>
        <v>19287183</v>
      </c>
      <c r="L43" s="119">
        <f t="shared" si="1"/>
        <v>1188.8056582840236</v>
      </c>
      <c r="M43" s="123">
        <f t="shared" si="2"/>
        <v>37.699171441175395</v>
      </c>
      <c r="N43" s="118">
        <v>25756432</v>
      </c>
      <c r="O43" s="119">
        <f t="shared" si="3"/>
        <v>1587.551282051282</v>
      </c>
      <c r="P43" s="123">
        <f t="shared" si="4"/>
        <v>50.344114310574859</v>
      </c>
      <c r="Q43" s="118">
        <v>446096</v>
      </c>
      <c r="R43" s="119">
        <f t="shared" si="5"/>
        <v>27.496055226824456</v>
      </c>
      <c r="S43" s="123">
        <f t="shared" si="6"/>
        <v>0.87194950051661668</v>
      </c>
      <c r="T43" s="118">
        <v>187316</v>
      </c>
      <c r="U43" s="119">
        <f t="shared" si="7"/>
        <v>11.54561143984221</v>
      </c>
      <c r="V43" s="123">
        <f t="shared" si="8"/>
        <v>0.36613216132574727</v>
      </c>
      <c r="W43" s="118">
        <v>2449312</v>
      </c>
      <c r="X43" s="119">
        <f t="shared" si="9"/>
        <v>150.96844181459565</v>
      </c>
      <c r="Y43" s="123">
        <f t="shared" si="10"/>
        <v>4.7874815622855964</v>
      </c>
      <c r="Z43" s="118">
        <v>578913</v>
      </c>
      <c r="AA43" s="118">
        <v>786528</v>
      </c>
      <c r="AB43" s="118">
        <f t="shared" si="11"/>
        <v>1365441</v>
      </c>
      <c r="AC43" s="119">
        <f t="shared" si="12"/>
        <v>84.161797337278102</v>
      </c>
      <c r="AD43" s="123">
        <f t="shared" si="13"/>
        <v>2.6689223797902457</v>
      </c>
      <c r="AE43" s="118">
        <v>1668981</v>
      </c>
      <c r="AF43" s="119">
        <f t="shared" si="14"/>
        <v>102.87111686390533</v>
      </c>
      <c r="AG43" s="123">
        <f t="shared" si="15"/>
        <v>3.2622286443315414</v>
      </c>
      <c r="AH43" s="118">
        <f t="shared" si="16"/>
        <v>51160761</v>
      </c>
      <c r="AI43" s="294">
        <v>16224</v>
      </c>
    </row>
    <row r="44" spans="1:35" x14ac:dyDescent="0.2">
      <c r="A44" s="286">
        <v>38</v>
      </c>
      <c r="B44" s="286" t="s">
        <v>86</v>
      </c>
      <c r="C44" s="121">
        <v>33649630</v>
      </c>
      <c r="D44" s="121">
        <v>801258</v>
      </c>
      <c r="E44" s="121">
        <v>14967760</v>
      </c>
      <c r="F44" s="121">
        <v>981</v>
      </c>
      <c r="G44" s="121">
        <v>1530949</v>
      </c>
      <c r="H44" s="121">
        <v>0</v>
      </c>
      <c r="I44" s="121">
        <v>476309</v>
      </c>
      <c r="J44" s="121">
        <v>228809</v>
      </c>
      <c r="K44" s="121">
        <f t="shared" si="0"/>
        <v>51655696</v>
      </c>
      <c r="L44" s="116">
        <f t="shared" si="1"/>
        <v>1817.7744307984658</v>
      </c>
      <c r="M44" s="249">
        <f t="shared" si="2"/>
        <v>50.59480292250371</v>
      </c>
      <c r="N44" s="121">
        <v>38783453</v>
      </c>
      <c r="O44" s="116">
        <f t="shared" si="3"/>
        <v>1364.7975859520709</v>
      </c>
      <c r="P44" s="249">
        <f t="shared" si="4"/>
        <v>37.986927156865441</v>
      </c>
      <c r="Q44" s="121">
        <v>840874</v>
      </c>
      <c r="R44" s="116">
        <f t="shared" si="5"/>
        <v>29.590526797339621</v>
      </c>
      <c r="S44" s="249">
        <f t="shared" si="6"/>
        <v>0.82360431873103379</v>
      </c>
      <c r="T44" s="121">
        <v>98451</v>
      </c>
      <c r="U44" s="116">
        <f t="shared" si="7"/>
        <v>3.464510680226625</v>
      </c>
      <c r="V44" s="249">
        <f t="shared" si="8"/>
        <v>9.6429035483781178E-2</v>
      </c>
      <c r="W44" s="121">
        <v>6785993</v>
      </c>
      <c r="X44" s="116">
        <f t="shared" si="9"/>
        <v>238.80047154872085</v>
      </c>
      <c r="Y44" s="249">
        <f t="shared" si="10"/>
        <v>6.6466238005677001</v>
      </c>
      <c r="Z44" s="121">
        <v>267286</v>
      </c>
      <c r="AA44" s="121">
        <v>502728</v>
      </c>
      <c r="AB44" s="121">
        <f t="shared" si="11"/>
        <v>770014</v>
      </c>
      <c r="AC44" s="116">
        <f t="shared" si="12"/>
        <v>27.096949009395786</v>
      </c>
      <c r="AD44" s="249">
        <f t="shared" si="13"/>
        <v>0.75419962548890596</v>
      </c>
      <c r="AE44" s="121">
        <v>3162361</v>
      </c>
      <c r="AF44" s="116">
        <f t="shared" si="14"/>
        <v>111.28412569940528</v>
      </c>
      <c r="AG44" s="249">
        <f t="shared" si="15"/>
        <v>3.0974131403594245</v>
      </c>
      <c r="AH44" s="121">
        <f t="shared" si="16"/>
        <v>102096842</v>
      </c>
      <c r="AI44" s="310">
        <v>28417</v>
      </c>
    </row>
    <row r="45" spans="1:35" ht="13.5" thickBot="1" x14ac:dyDescent="0.25">
      <c r="A45" s="291">
        <f>A44</f>
        <v>38</v>
      </c>
      <c r="B45" s="292" t="s">
        <v>255</v>
      </c>
      <c r="C45" s="131">
        <f t="shared" ref="C45:K45" si="17">SUM(C7:C44)</f>
        <v>3613771074</v>
      </c>
      <c r="D45" s="131">
        <f t="shared" si="17"/>
        <v>92995428</v>
      </c>
      <c r="E45" s="131">
        <f t="shared" si="17"/>
        <v>745750522</v>
      </c>
      <c r="F45" s="131">
        <f t="shared" si="17"/>
        <v>507643</v>
      </c>
      <c r="G45" s="131">
        <f t="shared" si="17"/>
        <v>92025868</v>
      </c>
      <c r="H45" s="131">
        <f t="shared" si="17"/>
        <v>338239</v>
      </c>
      <c r="I45" s="131">
        <f t="shared" si="17"/>
        <v>32091329</v>
      </c>
      <c r="J45" s="131">
        <f t="shared" si="17"/>
        <v>15828131</v>
      </c>
      <c r="K45" s="131">
        <f t="shared" si="17"/>
        <v>4593308234</v>
      </c>
      <c r="L45" s="253">
        <f>(K45/$AI45)</f>
        <v>1901.0447942680289</v>
      </c>
      <c r="M45" s="254">
        <f t="shared" si="2"/>
        <v>56.995943868149901</v>
      </c>
      <c r="N45" s="131">
        <f>SUM(N7:N44)</f>
        <v>1992570991</v>
      </c>
      <c r="O45" s="253">
        <f>(N45/$AI45)</f>
        <v>824.67069847636913</v>
      </c>
      <c r="P45" s="254">
        <f t="shared" si="4"/>
        <v>24.724764498863326</v>
      </c>
      <c r="Q45" s="131">
        <f>SUM(Q7:Q44)</f>
        <v>59764090</v>
      </c>
      <c r="R45" s="253">
        <f>(Q45/$AI45)</f>
        <v>24.734724166274177</v>
      </c>
      <c r="S45" s="254">
        <f t="shared" si="6"/>
        <v>0.74158113182069951</v>
      </c>
      <c r="T45" s="131">
        <f>SUM(T7:T44)</f>
        <v>34626168</v>
      </c>
      <c r="U45" s="253">
        <f>(T45/$AI45)</f>
        <v>14.330824988970294</v>
      </c>
      <c r="V45" s="254">
        <f t="shared" si="8"/>
        <v>0.42965789081794248</v>
      </c>
      <c r="W45" s="131">
        <f>SUM(W7:W44)</f>
        <v>898804817</v>
      </c>
      <c r="X45" s="253">
        <f>(W45/$AI45)</f>
        <v>371.9907594646474</v>
      </c>
      <c r="Y45" s="254">
        <f t="shared" si="10"/>
        <v>11.152795825666495</v>
      </c>
      <c r="Z45" s="131">
        <f>SUM(Z7:Z44)</f>
        <v>152460407</v>
      </c>
      <c r="AA45" s="131">
        <f>SUM(AA7:AA44)</f>
        <v>59285546</v>
      </c>
      <c r="AB45" s="131">
        <f t="shared" si="11"/>
        <v>211745953</v>
      </c>
      <c r="AC45" s="253">
        <f>(AB45/$AI45)</f>
        <v>87.635865296030715</v>
      </c>
      <c r="AD45" s="254">
        <f t="shared" si="13"/>
        <v>2.6274440635537601</v>
      </c>
      <c r="AE45" s="131">
        <f>SUM(AE7:AE44)</f>
        <v>268188726</v>
      </c>
      <c r="AF45" s="253">
        <f>(AE45/$AI45)</f>
        <v>110.99598709048333</v>
      </c>
      <c r="AG45" s="254">
        <f t="shared" si="15"/>
        <v>3.327812721127879</v>
      </c>
      <c r="AH45" s="131">
        <f t="shared" si="16"/>
        <v>8059008979</v>
      </c>
      <c r="AI45" s="293">
        <f>SUM(AI7:AI44)</f>
        <v>2416202</v>
      </c>
    </row>
    <row r="46" spans="1:35" customFormat="1" x14ac:dyDescent="0.2"/>
    <row r="47" spans="1:35" customFormat="1" x14ac:dyDescent="0.2"/>
    <row r="48" spans="1:35" s="94" customFormat="1" ht="15.75" x14ac:dyDescent="0.2">
      <c r="A48" s="319" t="s">
        <v>0</v>
      </c>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row>
    <row r="49" spans="1:35" s="94" customFormat="1" ht="15.75" x14ac:dyDescent="0.25">
      <c r="A49" s="320" t="s">
        <v>486</v>
      </c>
      <c r="B49" s="279"/>
      <c r="C49" s="279"/>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row>
    <row r="50" spans="1:35" s="94" customFormat="1" ht="15.75" x14ac:dyDescent="0.2">
      <c r="A50" s="321" t="s">
        <v>370</v>
      </c>
      <c r="B50" s="8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row>
    <row r="51" spans="1:35" s="94" customFormat="1" ht="13.5" thickBot="1" x14ac:dyDescent="0.25"/>
    <row r="52" spans="1:35" x14ac:dyDescent="0.2">
      <c r="C52" s="413" t="s">
        <v>479</v>
      </c>
      <c r="D52" s="414"/>
      <c r="E52" s="414"/>
      <c r="F52" s="414"/>
      <c r="G52" s="414"/>
      <c r="H52" s="414"/>
      <c r="I52" s="414"/>
      <c r="J52" s="414"/>
      <c r="K52" s="414"/>
      <c r="L52" s="414"/>
      <c r="M52" s="415"/>
      <c r="O52" s="281"/>
      <c r="P52" s="281"/>
      <c r="R52" s="281"/>
      <c r="S52" s="281"/>
      <c r="U52" s="281"/>
      <c r="V52" s="281"/>
      <c r="X52" s="281"/>
      <c r="Y52" s="281"/>
      <c r="Z52" s="416" t="s">
        <v>408</v>
      </c>
      <c r="AA52" s="417"/>
      <c r="AB52" s="417"/>
      <c r="AC52" s="417"/>
      <c r="AD52" s="418"/>
      <c r="AF52" s="281"/>
      <c r="AG52" s="281"/>
      <c r="AH52" s="281"/>
    </row>
    <row r="53" spans="1:35" ht="60.75" thickBot="1" x14ac:dyDescent="0.3">
      <c r="A53" s="295" t="s">
        <v>1</v>
      </c>
      <c r="B53" s="296" t="s">
        <v>341</v>
      </c>
      <c r="C53" s="271" t="s">
        <v>472</v>
      </c>
      <c r="D53" s="272" t="s">
        <v>473</v>
      </c>
      <c r="E53" s="272" t="s">
        <v>474</v>
      </c>
      <c r="F53" s="272" t="s">
        <v>475</v>
      </c>
      <c r="G53" s="272" t="s">
        <v>476</v>
      </c>
      <c r="H53" s="272" t="s">
        <v>477</v>
      </c>
      <c r="I53" s="272" t="s">
        <v>410</v>
      </c>
      <c r="J53" s="272" t="s">
        <v>411</v>
      </c>
      <c r="K53" s="272" t="s">
        <v>478</v>
      </c>
      <c r="L53" s="272" t="s">
        <v>362</v>
      </c>
      <c r="M53" s="273" t="s">
        <v>480</v>
      </c>
      <c r="N53" s="272" t="s">
        <v>481</v>
      </c>
      <c r="O53" s="272" t="s">
        <v>362</v>
      </c>
      <c r="P53" s="272" t="s">
        <v>480</v>
      </c>
      <c r="Q53" s="272" t="s">
        <v>482</v>
      </c>
      <c r="R53" s="272" t="s">
        <v>362</v>
      </c>
      <c r="S53" s="272" t="s">
        <v>480</v>
      </c>
      <c r="T53" s="272" t="s">
        <v>406</v>
      </c>
      <c r="U53" s="272" t="s">
        <v>362</v>
      </c>
      <c r="V53" s="272" t="s">
        <v>480</v>
      </c>
      <c r="W53" s="272" t="s">
        <v>407</v>
      </c>
      <c r="X53" s="272" t="s">
        <v>362</v>
      </c>
      <c r="Y53" s="272" t="s">
        <v>480</v>
      </c>
      <c r="Z53" s="317" t="s">
        <v>411</v>
      </c>
      <c r="AA53" s="318" t="s">
        <v>483</v>
      </c>
      <c r="AB53" s="318" t="s">
        <v>255</v>
      </c>
      <c r="AC53" s="272" t="s">
        <v>362</v>
      </c>
      <c r="AD53" s="273" t="s">
        <v>480</v>
      </c>
      <c r="AE53" s="272" t="s">
        <v>409</v>
      </c>
      <c r="AF53" s="272" t="s">
        <v>362</v>
      </c>
      <c r="AG53" s="272" t="s">
        <v>480</v>
      </c>
      <c r="AH53" s="272" t="s">
        <v>484</v>
      </c>
      <c r="AI53" s="272" t="s">
        <v>253</v>
      </c>
    </row>
    <row r="54" spans="1:35" x14ac:dyDescent="0.2">
      <c r="A54" s="287">
        <v>1</v>
      </c>
      <c r="B54" s="287" t="s">
        <v>88</v>
      </c>
      <c r="C54" s="263">
        <v>0</v>
      </c>
      <c r="D54" s="263">
        <v>0</v>
      </c>
      <c r="E54" s="263">
        <v>0</v>
      </c>
      <c r="F54" s="263">
        <v>0</v>
      </c>
      <c r="G54" s="263">
        <v>0</v>
      </c>
      <c r="H54" s="263">
        <v>0</v>
      </c>
      <c r="I54" s="263">
        <v>0</v>
      </c>
      <c r="J54" s="263">
        <v>0</v>
      </c>
      <c r="K54" s="263">
        <f t="shared" ref="K54:K85" si="18">SUM(C54:J54)</f>
        <v>0</v>
      </c>
      <c r="L54" s="119">
        <f t="shared" ref="L54:L85" si="19">IFERROR(K54/$AI54,0)</f>
        <v>0</v>
      </c>
      <c r="M54" s="119">
        <f t="shared" ref="M54:M85" si="20">IF($AH54,K54/$AH54*100,0)</f>
        <v>0</v>
      </c>
      <c r="N54" s="263">
        <v>0</v>
      </c>
      <c r="O54" s="119">
        <f t="shared" ref="O54:O85" si="21">IFERROR(N54/$AI54,0)</f>
        <v>0</v>
      </c>
      <c r="P54" s="119">
        <f t="shared" ref="P54:P85" si="22">IF($AH54,N54/$AH54*100,0)</f>
        <v>0</v>
      </c>
      <c r="Q54" s="263">
        <v>0</v>
      </c>
      <c r="R54" s="119">
        <f t="shared" ref="R54:R85" si="23">IFERROR(Q54/$AI54,0)</f>
        <v>0</v>
      </c>
      <c r="S54" s="119">
        <f t="shared" ref="S54:S85" si="24">IF($AH54,Q54/$AH54*100,0)</f>
        <v>0</v>
      </c>
      <c r="T54" s="263">
        <v>0</v>
      </c>
      <c r="U54" s="119">
        <f t="shared" ref="U54:U85" si="25">IFERROR(T54/$AI54,0)</f>
        <v>0</v>
      </c>
      <c r="V54" s="119">
        <f t="shared" ref="V54:V85" si="26">IF($AH54,T54/$AH54*100,0)</f>
        <v>0</v>
      </c>
      <c r="W54" s="263">
        <v>0</v>
      </c>
      <c r="X54" s="119">
        <f t="shared" ref="X54:X85" si="27">IFERROR(W54/$AI54,0)</f>
        <v>0</v>
      </c>
      <c r="Y54" s="119">
        <f t="shared" ref="Y54:Y85" si="28">IF($AH54,W54/$AH54*100,0)</f>
        <v>0</v>
      </c>
      <c r="Z54" s="263">
        <v>0</v>
      </c>
      <c r="AA54" s="263">
        <v>0</v>
      </c>
      <c r="AB54" s="263">
        <f t="shared" ref="AB54:AB85" si="29">(Z54+AA54)</f>
        <v>0</v>
      </c>
      <c r="AC54" s="119">
        <f t="shared" ref="AC54:AC85" si="30">IFERROR(AB54/$AI54,0)</f>
        <v>0</v>
      </c>
      <c r="AD54" s="119">
        <f t="shared" ref="AD54:AD85" si="31">IF($AH54,AB54/$AH54*100,0)</f>
        <v>0</v>
      </c>
      <c r="AE54" s="263">
        <v>0</v>
      </c>
      <c r="AF54" s="119">
        <f t="shared" ref="AF54:AF85" si="32">IFERROR(AE54/$AI54,0)</f>
        <v>0</v>
      </c>
      <c r="AG54" s="119">
        <f t="shared" ref="AG54:AG85" si="33">IF($AH54,AE54/$AH54*100,0)</f>
        <v>0</v>
      </c>
      <c r="AH54" s="263">
        <f t="shared" ref="AH54:AH85" si="34">(K54+N54+Q54+T54+W54+AB54+AE54)</f>
        <v>0</v>
      </c>
      <c r="AI54" s="314">
        <v>0</v>
      </c>
    </row>
    <row r="55" spans="1:35" x14ac:dyDescent="0.2">
      <c r="A55" s="286">
        <v>2</v>
      </c>
      <c r="B55" s="286" t="s">
        <v>89</v>
      </c>
      <c r="C55" s="115">
        <v>211090380</v>
      </c>
      <c r="D55" s="115">
        <v>4977916</v>
      </c>
      <c r="E55" s="275">
        <v>37298807</v>
      </c>
      <c r="F55" s="275">
        <v>92390</v>
      </c>
      <c r="G55" s="115">
        <v>663739</v>
      </c>
      <c r="H55" s="115">
        <v>0</v>
      </c>
      <c r="I55" s="115">
        <v>1720199</v>
      </c>
      <c r="J55" s="115">
        <v>1098576</v>
      </c>
      <c r="K55" s="115">
        <f t="shared" si="18"/>
        <v>256942007</v>
      </c>
      <c r="L55" s="116">
        <f t="shared" si="19"/>
        <v>2224.7024286765659</v>
      </c>
      <c r="M55" s="116">
        <f t="shared" si="20"/>
        <v>69.592951772772622</v>
      </c>
      <c r="N55" s="115">
        <v>78773924</v>
      </c>
      <c r="O55" s="116">
        <f t="shared" si="21"/>
        <v>682.05484220096105</v>
      </c>
      <c r="P55" s="116">
        <f t="shared" si="22"/>
        <v>21.335981445354147</v>
      </c>
      <c r="Q55" s="115">
        <v>3354586</v>
      </c>
      <c r="R55" s="116">
        <f t="shared" si="23"/>
        <v>29.045292003982855</v>
      </c>
      <c r="S55" s="116">
        <f t="shared" si="24"/>
        <v>0.90859234907283248</v>
      </c>
      <c r="T55" s="115">
        <v>418241</v>
      </c>
      <c r="U55" s="116">
        <f t="shared" si="25"/>
        <v>3.621290964976839</v>
      </c>
      <c r="V55" s="116">
        <f t="shared" si="26"/>
        <v>0.11328091534054295</v>
      </c>
      <c r="W55" s="115">
        <v>17514426</v>
      </c>
      <c r="X55" s="116">
        <f t="shared" si="27"/>
        <v>151.64661673665526</v>
      </c>
      <c r="Y55" s="116">
        <f t="shared" si="28"/>
        <v>4.7437965406170219</v>
      </c>
      <c r="Z55" s="115">
        <v>4898839</v>
      </c>
      <c r="AA55" s="115">
        <v>1554451</v>
      </c>
      <c r="AB55" s="115">
        <f t="shared" si="29"/>
        <v>6453290</v>
      </c>
      <c r="AC55" s="116">
        <f t="shared" si="30"/>
        <v>55.875059526386423</v>
      </c>
      <c r="AD55" s="116">
        <f t="shared" si="31"/>
        <v>1.7478788501317954</v>
      </c>
      <c r="AE55" s="115">
        <v>5750465</v>
      </c>
      <c r="AF55" s="116">
        <f t="shared" si="32"/>
        <v>49.789731157192954</v>
      </c>
      <c r="AG55" s="116">
        <f t="shared" si="33"/>
        <v>1.5575181267110474</v>
      </c>
      <c r="AH55" s="115">
        <f t="shared" si="34"/>
        <v>369206939</v>
      </c>
      <c r="AI55" s="310">
        <v>115495</v>
      </c>
    </row>
    <row r="56" spans="1:35" x14ac:dyDescent="0.2">
      <c r="A56" s="287">
        <v>3</v>
      </c>
      <c r="B56" s="287" t="s">
        <v>256</v>
      </c>
      <c r="C56" s="118">
        <v>7761923</v>
      </c>
      <c r="D56" s="118">
        <v>1183135</v>
      </c>
      <c r="E56" s="118">
        <v>3146945</v>
      </c>
      <c r="F56" s="118">
        <v>23113</v>
      </c>
      <c r="G56" s="118">
        <v>6340778</v>
      </c>
      <c r="H56" s="118">
        <v>0</v>
      </c>
      <c r="I56" s="118">
        <v>142221</v>
      </c>
      <c r="J56" s="118">
        <v>103665</v>
      </c>
      <c r="K56" s="118">
        <f t="shared" si="18"/>
        <v>18701780</v>
      </c>
      <c r="L56" s="119">
        <f t="shared" si="19"/>
        <v>1255.3215196670694</v>
      </c>
      <c r="M56" s="119">
        <f t="shared" si="20"/>
        <v>64.034244582876127</v>
      </c>
      <c r="N56" s="118">
        <v>3801523</v>
      </c>
      <c r="O56" s="119">
        <f t="shared" si="21"/>
        <v>255.17002282185527</v>
      </c>
      <c r="P56" s="119">
        <f t="shared" si="22"/>
        <v>13.016282598203432</v>
      </c>
      <c r="Q56" s="118">
        <v>54243</v>
      </c>
      <c r="R56" s="119">
        <f t="shared" si="23"/>
        <v>3.6409585179218689</v>
      </c>
      <c r="S56" s="119">
        <f t="shared" si="24"/>
        <v>0.18572614632986537</v>
      </c>
      <c r="T56" s="118">
        <v>30915</v>
      </c>
      <c r="U56" s="119">
        <f t="shared" si="25"/>
        <v>2.0751107531212245</v>
      </c>
      <c r="V56" s="119">
        <f t="shared" si="26"/>
        <v>0.10585188529004272</v>
      </c>
      <c r="W56" s="118">
        <v>5508605</v>
      </c>
      <c r="X56" s="119">
        <f t="shared" si="27"/>
        <v>369.75466505571217</v>
      </c>
      <c r="Y56" s="119">
        <f t="shared" si="28"/>
        <v>18.861272022259609</v>
      </c>
      <c r="Z56" s="118">
        <v>434393</v>
      </c>
      <c r="AA56" s="118">
        <v>165307</v>
      </c>
      <c r="AB56" s="118">
        <f t="shared" si="29"/>
        <v>599700</v>
      </c>
      <c r="AC56" s="119">
        <f t="shared" si="30"/>
        <v>40.253725332259364</v>
      </c>
      <c r="AD56" s="119">
        <f t="shared" si="31"/>
        <v>2.0533519523997614</v>
      </c>
      <c r="AE56" s="118">
        <v>509138</v>
      </c>
      <c r="AF56" s="119">
        <f t="shared" si="32"/>
        <v>34.174922808430665</v>
      </c>
      <c r="AG56" s="119">
        <f t="shared" si="33"/>
        <v>1.7432708126411702</v>
      </c>
      <c r="AH56" s="118">
        <f t="shared" si="34"/>
        <v>29205904</v>
      </c>
      <c r="AI56" s="294">
        <v>14898</v>
      </c>
    </row>
    <row r="57" spans="1:35" x14ac:dyDescent="0.2">
      <c r="A57" s="286">
        <v>4</v>
      </c>
      <c r="B57" s="286" t="s">
        <v>91</v>
      </c>
      <c r="C57" s="115">
        <v>6496867</v>
      </c>
      <c r="D57" s="115">
        <v>245190</v>
      </c>
      <c r="E57" s="115">
        <v>3854597</v>
      </c>
      <c r="F57" s="115">
        <v>18111</v>
      </c>
      <c r="G57" s="115">
        <v>198034</v>
      </c>
      <c r="H57" s="115">
        <v>0</v>
      </c>
      <c r="I57" s="115">
        <v>163673</v>
      </c>
      <c r="J57" s="115">
        <v>56728</v>
      </c>
      <c r="K57" s="115">
        <f t="shared" si="18"/>
        <v>11033200</v>
      </c>
      <c r="L57" s="116">
        <f t="shared" si="19"/>
        <v>831.87815727965017</v>
      </c>
      <c r="M57" s="116">
        <f t="shared" si="20"/>
        <v>46.294462522347487</v>
      </c>
      <c r="N57" s="115">
        <v>2847564</v>
      </c>
      <c r="O57" s="116">
        <f t="shared" si="21"/>
        <v>214.69984166478173</v>
      </c>
      <c r="P57" s="116">
        <f t="shared" si="22"/>
        <v>11.948160540730331</v>
      </c>
      <c r="Q57" s="115">
        <v>232691</v>
      </c>
      <c r="R57" s="116">
        <f t="shared" si="23"/>
        <v>17.544371559978888</v>
      </c>
      <c r="S57" s="116">
        <f t="shared" si="24"/>
        <v>0.9763536216861437</v>
      </c>
      <c r="T57" s="115">
        <v>139836</v>
      </c>
      <c r="U57" s="116">
        <f t="shared" si="25"/>
        <v>10.543315991857046</v>
      </c>
      <c r="V57" s="116">
        <f t="shared" si="26"/>
        <v>0.58674115046178654</v>
      </c>
      <c r="W57" s="115">
        <v>6462445</v>
      </c>
      <c r="X57" s="116">
        <f t="shared" si="27"/>
        <v>487.25363794013418</v>
      </c>
      <c r="Y57" s="116">
        <f t="shared" si="28"/>
        <v>27.115924469349956</v>
      </c>
      <c r="Z57" s="115">
        <v>273226</v>
      </c>
      <c r="AA57" s="115">
        <v>18823</v>
      </c>
      <c r="AB57" s="115">
        <f t="shared" si="29"/>
        <v>292049</v>
      </c>
      <c r="AC57" s="116">
        <f t="shared" si="30"/>
        <v>22.019829601146046</v>
      </c>
      <c r="AD57" s="116">
        <f t="shared" si="31"/>
        <v>1.2254152453675327</v>
      </c>
      <c r="AE57" s="115">
        <v>2824871</v>
      </c>
      <c r="AF57" s="116">
        <f t="shared" si="32"/>
        <v>212.98884113699765</v>
      </c>
      <c r="AG57" s="116">
        <f t="shared" si="33"/>
        <v>11.852942450056762</v>
      </c>
      <c r="AH57" s="115">
        <f t="shared" si="34"/>
        <v>23832656</v>
      </c>
      <c r="AI57" s="310">
        <v>13263</v>
      </c>
    </row>
    <row r="58" spans="1:35" x14ac:dyDescent="0.2">
      <c r="A58" s="287">
        <v>5</v>
      </c>
      <c r="B58" s="287" t="s">
        <v>92</v>
      </c>
      <c r="C58" s="118">
        <v>0</v>
      </c>
      <c r="D58" s="118">
        <v>0</v>
      </c>
      <c r="E58" s="118">
        <v>0</v>
      </c>
      <c r="F58" s="118">
        <v>0</v>
      </c>
      <c r="G58" s="118">
        <v>0</v>
      </c>
      <c r="H58" s="118">
        <v>0</v>
      </c>
      <c r="I58" s="118">
        <v>0</v>
      </c>
      <c r="J58" s="118">
        <v>0</v>
      </c>
      <c r="K58" s="118">
        <f t="shared" si="18"/>
        <v>0</v>
      </c>
      <c r="L58" s="119">
        <f t="shared" si="19"/>
        <v>0</v>
      </c>
      <c r="M58" s="123">
        <f t="shared" si="20"/>
        <v>0</v>
      </c>
      <c r="N58" s="118">
        <v>0</v>
      </c>
      <c r="O58" s="119">
        <f t="shared" si="21"/>
        <v>0</v>
      </c>
      <c r="P58" s="123">
        <f t="shared" si="22"/>
        <v>0</v>
      </c>
      <c r="Q58" s="118">
        <v>0</v>
      </c>
      <c r="R58" s="119">
        <f t="shared" si="23"/>
        <v>0</v>
      </c>
      <c r="S58" s="123">
        <f t="shared" si="24"/>
        <v>0</v>
      </c>
      <c r="T58" s="118">
        <v>0</v>
      </c>
      <c r="U58" s="119">
        <f t="shared" si="25"/>
        <v>0</v>
      </c>
      <c r="V58" s="123">
        <f t="shared" si="26"/>
        <v>0</v>
      </c>
      <c r="W58" s="118">
        <v>0</v>
      </c>
      <c r="X58" s="119">
        <f t="shared" si="27"/>
        <v>0</v>
      </c>
      <c r="Y58" s="123">
        <f t="shared" si="28"/>
        <v>0</v>
      </c>
      <c r="Z58" s="118">
        <v>0</v>
      </c>
      <c r="AA58" s="118">
        <v>0</v>
      </c>
      <c r="AB58" s="118">
        <f t="shared" si="29"/>
        <v>0</v>
      </c>
      <c r="AC58" s="119">
        <f t="shared" si="30"/>
        <v>0</v>
      </c>
      <c r="AD58" s="123">
        <f t="shared" si="31"/>
        <v>0</v>
      </c>
      <c r="AE58" s="118">
        <v>0</v>
      </c>
      <c r="AF58" s="119">
        <f t="shared" si="32"/>
        <v>0</v>
      </c>
      <c r="AG58" s="123">
        <f t="shared" si="33"/>
        <v>0</v>
      </c>
      <c r="AH58" s="118">
        <f t="shared" si="34"/>
        <v>0</v>
      </c>
      <c r="AI58" s="294">
        <v>0</v>
      </c>
    </row>
    <row r="59" spans="1:35" x14ac:dyDescent="0.2">
      <c r="A59" s="286">
        <v>6</v>
      </c>
      <c r="B59" s="286" t="s">
        <v>93</v>
      </c>
      <c r="C59" s="115">
        <v>9155082</v>
      </c>
      <c r="D59" s="115">
        <v>939514</v>
      </c>
      <c r="E59" s="115">
        <v>5475194</v>
      </c>
      <c r="F59" s="115">
        <v>51963</v>
      </c>
      <c r="G59" s="115">
        <v>155543</v>
      </c>
      <c r="H59" s="115">
        <v>130761</v>
      </c>
      <c r="I59" s="115">
        <v>213318</v>
      </c>
      <c r="J59" s="115">
        <v>145791</v>
      </c>
      <c r="K59" s="115">
        <f t="shared" si="18"/>
        <v>16267166</v>
      </c>
      <c r="L59" s="116">
        <f t="shared" si="19"/>
        <v>983.86149752026131</v>
      </c>
      <c r="M59" s="249">
        <f t="shared" si="20"/>
        <v>69.247922955990703</v>
      </c>
      <c r="N59" s="115">
        <v>3079520</v>
      </c>
      <c r="O59" s="116">
        <f t="shared" si="21"/>
        <v>186.25378008951253</v>
      </c>
      <c r="P59" s="249">
        <f t="shared" si="22"/>
        <v>13.109251095208133</v>
      </c>
      <c r="Q59" s="115">
        <v>133083</v>
      </c>
      <c r="R59" s="116">
        <f t="shared" si="23"/>
        <v>8.0490504415144546</v>
      </c>
      <c r="S59" s="249">
        <f t="shared" si="24"/>
        <v>0.56652285534875046</v>
      </c>
      <c r="T59" s="115">
        <v>93719</v>
      </c>
      <c r="U59" s="116">
        <f t="shared" si="25"/>
        <v>5.6682593443812745</v>
      </c>
      <c r="V59" s="249">
        <f t="shared" si="26"/>
        <v>0.39895370167812227</v>
      </c>
      <c r="W59" s="115">
        <v>2335953</v>
      </c>
      <c r="X59" s="116">
        <f t="shared" si="27"/>
        <v>141.28178299262126</v>
      </c>
      <c r="Y59" s="249">
        <f t="shared" si="28"/>
        <v>9.9439504934550591</v>
      </c>
      <c r="Z59" s="115">
        <v>291254</v>
      </c>
      <c r="AA59" s="115">
        <v>70026</v>
      </c>
      <c r="AB59" s="115">
        <f t="shared" si="29"/>
        <v>361280</v>
      </c>
      <c r="AC59" s="116">
        <f t="shared" si="30"/>
        <v>21.850731825329625</v>
      </c>
      <c r="AD59" s="249">
        <f t="shared" si="31"/>
        <v>1.5379378070857777</v>
      </c>
      <c r="AE59" s="115">
        <v>1220476</v>
      </c>
      <c r="AF59" s="116">
        <f t="shared" si="32"/>
        <v>73.816136446111045</v>
      </c>
      <c r="AG59" s="249">
        <f t="shared" si="33"/>
        <v>5.1954610912334527</v>
      </c>
      <c r="AH59" s="115">
        <f t="shared" si="34"/>
        <v>23491197</v>
      </c>
      <c r="AI59" s="310">
        <v>16534</v>
      </c>
    </row>
    <row r="60" spans="1:35" x14ac:dyDescent="0.2">
      <c r="A60" s="287">
        <v>7</v>
      </c>
      <c r="B60" s="287" t="s">
        <v>94</v>
      </c>
      <c r="C60" s="118">
        <v>892010156</v>
      </c>
      <c r="D60" s="118">
        <v>11754528</v>
      </c>
      <c r="E60" s="118">
        <v>107820180</v>
      </c>
      <c r="F60" s="118">
        <v>0</v>
      </c>
      <c r="G60" s="118">
        <v>312000</v>
      </c>
      <c r="H60" s="118">
        <v>0</v>
      </c>
      <c r="I60" s="118">
        <v>3133614</v>
      </c>
      <c r="J60" s="118">
        <v>210020</v>
      </c>
      <c r="K60" s="118">
        <f t="shared" si="18"/>
        <v>1015240498</v>
      </c>
      <c r="L60" s="119">
        <f t="shared" si="19"/>
        <v>4207.6752112664381</v>
      </c>
      <c r="M60" s="123">
        <f t="shared" si="20"/>
        <v>70.261634956563327</v>
      </c>
      <c r="N60" s="118">
        <v>299157148</v>
      </c>
      <c r="O60" s="119">
        <f t="shared" si="21"/>
        <v>1239.8600315811723</v>
      </c>
      <c r="P60" s="123">
        <f t="shared" si="22"/>
        <v>20.703735094128</v>
      </c>
      <c r="Q60" s="118">
        <v>10975242</v>
      </c>
      <c r="R60" s="119">
        <f t="shared" si="23"/>
        <v>45.487009030889041</v>
      </c>
      <c r="S60" s="123">
        <f t="shared" si="24"/>
        <v>0.7595623386607081</v>
      </c>
      <c r="T60" s="118">
        <v>5161998</v>
      </c>
      <c r="U60" s="119">
        <f t="shared" si="25"/>
        <v>21.393956474347551</v>
      </c>
      <c r="V60" s="123">
        <f t="shared" si="26"/>
        <v>0.35724581499359176</v>
      </c>
      <c r="W60" s="118">
        <v>88447846</v>
      </c>
      <c r="X60" s="119">
        <f t="shared" si="27"/>
        <v>366.57305321966322</v>
      </c>
      <c r="Y60" s="123">
        <f t="shared" si="28"/>
        <v>6.1212001300073533</v>
      </c>
      <c r="Z60" s="118">
        <v>13040159</v>
      </c>
      <c r="AA60" s="118">
        <v>10449764</v>
      </c>
      <c r="AB60" s="118">
        <f t="shared" si="29"/>
        <v>23489923</v>
      </c>
      <c r="AC60" s="119">
        <f t="shared" si="30"/>
        <v>97.354239627325583</v>
      </c>
      <c r="AD60" s="123">
        <f t="shared" si="31"/>
        <v>1.6256644590470037</v>
      </c>
      <c r="AE60" s="118">
        <v>2470234</v>
      </c>
      <c r="AF60" s="119">
        <f t="shared" si="32"/>
        <v>10.23791149811632</v>
      </c>
      <c r="AG60" s="123">
        <f t="shared" si="33"/>
        <v>0.17095720660001809</v>
      </c>
      <c r="AH60" s="118">
        <f t="shared" si="34"/>
        <v>1444942889</v>
      </c>
      <c r="AI60" s="294">
        <v>241283</v>
      </c>
    </row>
    <row r="61" spans="1:35" x14ac:dyDescent="0.2">
      <c r="A61" s="286">
        <v>8</v>
      </c>
      <c r="B61" s="286" t="s">
        <v>95</v>
      </c>
      <c r="C61" s="115">
        <v>49454091</v>
      </c>
      <c r="D61" s="115">
        <v>2469858</v>
      </c>
      <c r="E61" s="115">
        <v>21048364</v>
      </c>
      <c r="F61" s="115">
        <v>221929</v>
      </c>
      <c r="G61" s="115">
        <v>4528754</v>
      </c>
      <c r="H61" s="115">
        <v>0</v>
      </c>
      <c r="I61" s="115">
        <v>724446</v>
      </c>
      <c r="J61" s="115">
        <v>847739</v>
      </c>
      <c r="K61" s="115">
        <f t="shared" si="18"/>
        <v>79295181</v>
      </c>
      <c r="L61" s="116">
        <f t="shared" si="19"/>
        <v>1019.7687826332982</v>
      </c>
      <c r="M61" s="249">
        <f t="shared" si="20"/>
        <v>62.279429454968302</v>
      </c>
      <c r="N61" s="115">
        <v>25297894</v>
      </c>
      <c r="O61" s="116">
        <f t="shared" si="21"/>
        <v>325.34136680470175</v>
      </c>
      <c r="P61" s="249">
        <f t="shared" si="22"/>
        <v>19.869283162772099</v>
      </c>
      <c r="Q61" s="115">
        <v>863409</v>
      </c>
      <c r="R61" s="116">
        <f t="shared" si="23"/>
        <v>11.103796393940174</v>
      </c>
      <c r="S61" s="249">
        <f t="shared" si="24"/>
        <v>0.67813225505197772</v>
      </c>
      <c r="T61" s="115">
        <v>285634</v>
      </c>
      <c r="U61" s="116">
        <f t="shared" si="25"/>
        <v>3.6733712286838651</v>
      </c>
      <c r="V61" s="249">
        <f t="shared" si="26"/>
        <v>0.22434052521981657</v>
      </c>
      <c r="W61" s="115">
        <v>15322848</v>
      </c>
      <c r="X61" s="116">
        <f t="shared" si="27"/>
        <v>197.05815478793178</v>
      </c>
      <c r="Y61" s="249">
        <f t="shared" si="28"/>
        <v>12.034756955346406</v>
      </c>
      <c r="Z61" s="115">
        <v>4142381</v>
      </c>
      <c r="AA61" s="115">
        <v>339449</v>
      </c>
      <c r="AB61" s="115">
        <f t="shared" si="29"/>
        <v>4481830</v>
      </c>
      <c r="AC61" s="116">
        <f t="shared" si="30"/>
        <v>57.63818513850665</v>
      </c>
      <c r="AD61" s="249">
        <f t="shared" si="31"/>
        <v>3.5200854805307857</v>
      </c>
      <c r="AE61" s="115">
        <v>1774828</v>
      </c>
      <c r="AF61" s="116">
        <f t="shared" si="32"/>
        <v>22.825021219681577</v>
      </c>
      <c r="AG61" s="249">
        <f t="shared" si="33"/>
        <v>1.393972166110605</v>
      </c>
      <c r="AH61" s="115">
        <f t="shared" si="34"/>
        <v>127321624</v>
      </c>
      <c r="AI61" s="310">
        <v>77758</v>
      </c>
    </row>
    <row r="62" spans="1:35" x14ac:dyDescent="0.2">
      <c r="A62" s="287">
        <v>9</v>
      </c>
      <c r="B62" s="287" t="s">
        <v>96</v>
      </c>
      <c r="C62" s="118">
        <v>5018323</v>
      </c>
      <c r="D62" s="118">
        <v>6509916</v>
      </c>
      <c r="E62" s="118">
        <v>354534</v>
      </c>
      <c r="F62" s="118">
        <v>5954</v>
      </c>
      <c r="G62" s="118">
        <v>25654</v>
      </c>
      <c r="H62" s="118">
        <v>0</v>
      </c>
      <c r="I62" s="118">
        <v>25154</v>
      </c>
      <c r="J62" s="118">
        <v>25288</v>
      </c>
      <c r="K62" s="118">
        <f t="shared" si="18"/>
        <v>11964823</v>
      </c>
      <c r="L62" s="119">
        <f t="shared" si="19"/>
        <v>2829.9013718070009</v>
      </c>
      <c r="M62" s="123">
        <f t="shared" si="20"/>
        <v>70.827973799240894</v>
      </c>
      <c r="N62" s="118">
        <v>3315708</v>
      </c>
      <c r="O62" s="119">
        <f t="shared" si="21"/>
        <v>784.22611163670763</v>
      </c>
      <c r="P62" s="123">
        <f t="shared" si="22"/>
        <v>19.627944295534789</v>
      </c>
      <c r="Q62" s="118">
        <v>220864</v>
      </c>
      <c r="R62" s="119">
        <f t="shared" si="23"/>
        <v>52.23841059602649</v>
      </c>
      <c r="S62" s="123">
        <f t="shared" si="24"/>
        <v>1.3074451335548833</v>
      </c>
      <c r="T62" s="118">
        <v>6216</v>
      </c>
      <c r="U62" s="119">
        <f t="shared" si="25"/>
        <v>1.4701986754966887</v>
      </c>
      <c r="V62" s="123">
        <f t="shared" si="26"/>
        <v>3.6796757054916855E-2</v>
      </c>
      <c r="W62" s="118">
        <v>636536</v>
      </c>
      <c r="X62" s="119">
        <f t="shared" si="27"/>
        <v>150.55250709555347</v>
      </c>
      <c r="Y62" s="123">
        <f t="shared" si="28"/>
        <v>3.7680921088655972</v>
      </c>
      <c r="Z62" s="118">
        <v>169391</v>
      </c>
      <c r="AA62" s="118">
        <v>1259</v>
      </c>
      <c r="AB62" s="118">
        <f t="shared" si="29"/>
        <v>170650</v>
      </c>
      <c r="AC62" s="119">
        <f t="shared" si="30"/>
        <v>40.361873226111634</v>
      </c>
      <c r="AD62" s="123">
        <f t="shared" si="31"/>
        <v>1.0101941105890542</v>
      </c>
      <c r="AE62" s="118">
        <v>577996</v>
      </c>
      <c r="AF62" s="119">
        <f t="shared" si="32"/>
        <v>136.70671712393568</v>
      </c>
      <c r="AG62" s="123">
        <f t="shared" si="33"/>
        <v>3.4215537951598654</v>
      </c>
      <c r="AH62" s="118">
        <f t="shared" si="34"/>
        <v>16892793</v>
      </c>
      <c r="AI62" s="294">
        <v>4228</v>
      </c>
    </row>
    <row r="63" spans="1:35" x14ac:dyDescent="0.2">
      <c r="A63" s="286">
        <v>10</v>
      </c>
      <c r="B63" s="286" t="s">
        <v>97</v>
      </c>
      <c r="C63" s="115">
        <v>49586052</v>
      </c>
      <c r="D63" s="115">
        <v>1433150</v>
      </c>
      <c r="E63" s="115">
        <v>19185640</v>
      </c>
      <c r="F63" s="115">
        <v>115979</v>
      </c>
      <c r="G63" s="115">
        <v>3464156</v>
      </c>
      <c r="H63" s="115">
        <v>0</v>
      </c>
      <c r="I63" s="115">
        <v>580282</v>
      </c>
      <c r="J63" s="115">
        <v>402998</v>
      </c>
      <c r="K63" s="115">
        <f t="shared" si="18"/>
        <v>74768257</v>
      </c>
      <c r="L63" s="116">
        <f t="shared" si="19"/>
        <v>935.26959208436006</v>
      </c>
      <c r="M63" s="249">
        <f t="shared" si="20"/>
        <v>65.497109111660933</v>
      </c>
      <c r="N63" s="115">
        <v>17680088</v>
      </c>
      <c r="O63" s="116">
        <f t="shared" si="21"/>
        <v>221.15867555633389</v>
      </c>
      <c r="P63" s="249">
        <f t="shared" si="22"/>
        <v>15.487784513149306</v>
      </c>
      <c r="Q63" s="115">
        <v>587713</v>
      </c>
      <c r="R63" s="116">
        <f t="shared" si="23"/>
        <v>7.3516505510175998</v>
      </c>
      <c r="S63" s="249">
        <f t="shared" si="24"/>
        <v>0.51483749965365089</v>
      </c>
      <c r="T63" s="115">
        <v>32200</v>
      </c>
      <c r="U63" s="116">
        <f t="shared" si="25"/>
        <v>0.40278698572733074</v>
      </c>
      <c r="V63" s="249">
        <f t="shared" si="26"/>
        <v>2.8207249948269921E-2</v>
      </c>
      <c r="W63" s="115">
        <v>14609204</v>
      </c>
      <c r="X63" s="116">
        <f t="shared" si="27"/>
        <v>182.74525599489635</v>
      </c>
      <c r="Y63" s="249">
        <f t="shared" si="28"/>
        <v>12.797685365629338</v>
      </c>
      <c r="Z63" s="115">
        <v>1225828</v>
      </c>
      <c r="AA63" s="115">
        <v>705087</v>
      </c>
      <c r="AB63" s="115">
        <f t="shared" si="29"/>
        <v>1930915</v>
      </c>
      <c r="AC63" s="116">
        <f t="shared" si="30"/>
        <v>24.153646973468597</v>
      </c>
      <c r="AD63" s="249">
        <f t="shared" si="31"/>
        <v>1.6914845352131553</v>
      </c>
      <c r="AE63" s="115">
        <v>4546672</v>
      </c>
      <c r="AF63" s="116">
        <f t="shared" si="32"/>
        <v>56.873922669902306</v>
      </c>
      <c r="AG63" s="249">
        <f t="shared" si="33"/>
        <v>3.9828917247453508</v>
      </c>
      <c r="AH63" s="115">
        <f t="shared" si="34"/>
        <v>114155049</v>
      </c>
      <c r="AI63" s="310">
        <v>79943</v>
      </c>
    </row>
    <row r="64" spans="1:35" x14ac:dyDescent="0.2">
      <c r="A64" s="287">
        <v>11</v>
      </c>
      <c r="B64" s="287" t="s">
        <v>257</v>
      </c>
      <c r="C64" s="118">
        <v>2837718</v>
      </c>
      <c r="D64" s="118">
        <v>598086</v>
      </c>
      <c r="E64" s="118">
        <v>1534060</v>
      </c>
      <c r="F64" s="118">
        <v>18301</v>
      </c>
      <c r="G64" s="118">
        <v>274118</v>
      </c>
      <c r="H64" s="118">
        <v>213533</v>
      </c>
      <c r="I64" s="118">
        <v>32708</v>
      </c>
      <c r="J64" s="118">
        <v>29797</v>
      </c>
      <c r="K64" s="118">
        <f t="shared" si="18"/>
        <v>5538321</v>
      </c>
      <c r="L64" s="119">
        <f t="shared" si="19"/>
        <v>879.79682287529783</v>
      </c>
      <c r="M64" s="123">
        <f t="shared" si="20"/>
        <v>41.355412667702609</v>
      </c>
      <c r="N64" s="118">
        <v>1457320</v>
      </c>
      <c r="O64" s="119">
        <f t="shared" si="21"/>
        <v>231.50436854646546</v>
      </c>
      <c r="P64" s="123">
        <f t="shared" si="22"/>
        <v>10.882010990135162</v>
      </c>
      <c r="Q64" s="118">
        <v>17935</v>
      </c>
      <c r="R64" s="119">
        <f t="shared" si="23"/>
        <v>2.8490865766481335</v>
      </c>
      <c r="S64" s="123">
        <f t="shared" si="24"/>
        <v>0.13392313775153991</v>
      </c>
      <c r="T64" s="118">
        <v>363555</v>
      </c>
      <c r="U64" s="119">
        <f t="shared" si="25"/>
        <v>57.752978554408259</v>
      </c>
      <c r="V64" s="123">
        <f t="shared" si="26"/>
        <v>2.7147157148180145</v>
      </c>
      <c r="W64" s="118">
        <v>4602297</v>
      </c>
      <c r="X64" s="119">
        <f t="shared" si="27"/>
        <v>731.10357426528992</v>
      </c>
      <c r="Y64" s="123">
        <f t="shared" si="28"/>
        <v>34.36599136350705</v>
      </c>
      <c r="Z64" s="118">
        <v>124135</v>
      </c>
      <c r="AA64" s="118">
        <v>3648</v>
      </c>
      <c r="AB64" s="118">
        <f t="shared" si="29"/>
        <v>127783</v>
      </c>
      <c r="AC64" s="119">
        <f t="shared" si="30"/>
        <v>20.299126290706909</v>
      </c>
      <c r="AD64" s="123">
        <f t="shared" si="31"/>
        <v>0.95417342131614291</v>
      </c>
      <c r="AE64" s="118">
        <v>1284799</v>
      </c>
      <c r="AF64" s="119">
        <f t="shared" si="32"/>
        <v>204.09833200953136</v>
      </c>
      <c r="AG64" s="123">
        <f t="shared" si="33"/>
        <v>9.5937727047694867</v>
      </c>
      <c r="AH64" s="118">
        <f t="shared" si="34"/>
        <v>13392010</v>
      </c>
      <c r="AI64" s="294">
        <v>6295</v>
      </c>
    </row>
    <row r="65" spans="1:35" x14ac:dyDescent="0.2">
      <c r="A65" s="286">
        <v>12</v>
      </c>
      <c r="B65" s="286" t="s">
        <v>99</v>
      </c>
      <c r="C65" s="115">
        <v>31491227</v>
      </c>
      <c r="D65" s="115">
        <v>3606913</v>
      </c>
      <c r="E65" s="115">
        <v>11947664</v>
      </c>
      <c r="F65" s="115">
        <v>42375</v>
      </c>
      <c r="G65" s="115">
        <v>4822831</v>
      </c>
      <c r="H65" s="115">
        <v>0</v>
      </c>
      <c r="I65" s="115">
        <v>286638</v>
      </c>
      <c r="J65" s="115">
        <v>198827</v>
      </c>
      <c r="K65" s="115">
        <f t="shared" si="18"/>
        <v>52396475</v>
      </c>
      <c r="L65" s="116">
        <f t="shared" si="19"/>
        <v>1563.6071321993434</v>
      </c>
      <c r="M65" s="249">
        <f t="shared" si="20"/>
        <v>70.915922894913422</v>
      </c>
      <c r="N65" s="115">
        <v>10715182</v>
      </c>
      <c r="O65" s="116">
        <f t="shared" si="21"/>
        <v>319.76072814085347</v>
      </c>
      <c r="P65" s="249">
        <f t="shared" si="22"/>
        <v>14.502445451091209</v>
      </c>
      <c r="Q65" s="115">
        <v>460506</v>
      </c>
      <c r="R65" s="116">
        <f t="shared" si="23"/>
        <v>13.742345568487019</v>
      </c>
      <c r="S65" s="249">
        <f t="shared" si="24"/>
        <v>0.62327108815325849</v>
      </c>
      <c r="T65" s="115">
        <v>78336</v>
      </c>
      <c r="U65" s="116">
        <f t="shared" si="25"/>
        <v>2.3376902417188901</v>
      </c>
      <c r="V65" s="249">
        <f t="shared" si="26"/>
        <v>0.10602373033483527</v>
      </c>
      <c r="W65" s="115">
        <v>4637431</v>
      </c>
      <c r="X65" s="116">
        <f t="shared" si="27"/>
        <v>138.38946583109521</v>
      </c>
      <c r="Y65" s="249">
        <f t="shared" si="28"/>
        <v>6.2765233582312785</v>
      </c>
      <c r="Z65" s="115">
        <v>3579186</v>
      </c>
      <c r="AA65" s="115">
        <v>780483</v>
      </c>
      <c r="AB65" s="115">
        <f t="shared" si="29"/>
        <v>4359669</v>
      </c>
      <c r="AC65" s="116">
        <f t="shared" si="30"/>
        <v>130.10053715308862</v>
      </c>
      <c r="AD65" s="249">
        <f t="shared" si="31"/>
        <v>5.9005868362584373</v>
      </c>
      <c r="AE65" s="115">
        <v>1237747</v>
      </c>
      <c r="AF65" s="116">
        <f t="shared" si="32"/>
        <v>36.936645777379887</v>
      </c>
      <c r="AG65" s="249">
        <f t="shared" si="33"/>
        <v>1.6752266410175571</v>
      </c>
      <c r="AH65" s="115">
        <f t="shared" si="34"/>
        <v>73885346</v>
      </c>
      <c r="AI65" s="310">
        <v>33510</v>
      </c>
    </row>
    <row r="66" spans="1:35" x14ac:dyDescent="0.2">
      <c r="A66" s="287">
        <v>13</v>
      </c>
      <c r="B66" s="287" t="s">
        <v>100</v>
      </c>
      <c r="C66" s="118">
        <v>8588838</v>
      </c>
      <c r="D66" s="118">
        <v>5870098</v>
      </c>
      <c r="E66" s="118">
        <v>5621772</v>
      </c>
      <c r="F66" s="118">
        <v>46399</v>
      </c>
      <c r="G66" s="118">
        <v>314497</v>
      </c>
      <c r="H66" s="118">
        <v>0</v>
      </c>
      <c r="I66" s="118">
        <v>171099</v>
      </c>
      <c r="J66" s="118">
        <v>127635</v>
      </c>
      <c r="K66" s="118">
        <f t="shared" si="18"/>
        <v>20740338</v>
      </c>
      <c r="L66" s="119">
        <f t="shared" si="19"/>
        <v>1341.1146459747818</v>
      </c>
      <c r="M66" s="123">
        <f t="shared" si="20"/>
        <v>71.228389456199679</v>
      </c>
      <c r="N66" s="118">
        <v>2010442</v>
      </c>
      <c r="O66" s="119">
        <f t="shared" si="21"/>
        <v>129.99948270287746</v>
      </c>
      <c r="P66" s="123">
        <f t="shared" si="22"/>
        <v>6.9044460970260468</v>
      </c>
      <c r="Q66" s="118">
        <v>73038</v>
      </c>
      <c r="R66" s="119">
        <f t="shared" si="23"/>
        <v>4.7227934044616875</v>
      </c>
      <c r="S66" s="123">
        <f t="shared" si="24"/>
        <v>0.25083386341639718</v>
      </c>
      <c r="T66" s="118">
        <v>1609240</v>
      </c>
      <c r="U66" s="119">
        <f t="shared" si="25"/>
        <v>104.05690268347882</v>
      </c>
      <c r="V66" s="123">
        <f t="shared" si="26"/>
        <v>5.5266010345875163</v>
      </c>
      <c r="W66" s="118">
        <v>3289452</v>
      </c>
      <c r="X66" s="119">
        <f t="shared" si="27"/>
        <v>212.70300678952472</v>
      </c>
      <c r="Y66" s="123">
        <f t="shared" si="28"/>
        <v>11.296940684065754</v>
      </c>
      <c r="Z66" s="118">
        <v>230469</v>
      </c>
      <c r="AA66" s="118">
        <v>40725</v>
      </c>
      <c r="AB66" s="118">
        <f t="shared" si="29"/>
        <v>271194</v>
      </c>
      <c r="AC66" s="119">
        <f t="shared" si="30"/>
        <v>17.535984481086324</v>
      </c>
      <c r="AD66" s="123">
        <f t="shared" si="31"/>
        <v>0.93135954921200503</v>
      </c>
      <c r="AE66" s="118">
        <v>1124374</v>
      </c>
      <c r="AF66" s="119">
        <f t="shared" si="32"/>
        <v>72.704429356611698</v>
      </c>
      <c r="AG66" s="123">
        <f t="shared" si="33"/>
        <v>3.8614293154925954</v>
      </c>
      <c r="AH66" s="118">
        <f t="shared" si="34"/>
        <v>29118078</v>
      </c>
      <c r="AI66" s="294">
        <v>15465</v>
      </c>
    </row>
    <row r="67" spans="1:35" x14ac:dyDescent="0.2">
      <c r="A67" s="286">
        <v>14</v>
      </c>
      <c r="B67" s="286" t="s">
        <v>101</v>
      </c>
      <c r="C67" s="115">
        <v>8389546</v>
      </c>
      <c r="D67" s="115">
        <v>622311</v>
      </c>
      <c r="E67" s="115">
        <v>3841921</v>
      </c>
      <c r="F67" s="115">
        <v>53263</v>
      </c>
      <c r="G67" s="115">
        <v>4053995</v>
      </c>
      <c r="H67" s="115">
        <v>58772</v>
      </c>
      <c r="I67" s="115">
        <v>195581</v>
      </c>
      <c r="J67" s="115">
        <v>428675</v>
      </c>
      <c r="K67" s="115">
        <f t="shared" si="18"/>
        <v>17644064</v>
      </c>
      <c r="L67" s="116">
        <f t="shared" si="19"/>
        <v>907.89667592878459</v>
      </c>
      <c r="M67" s="249">
        <f t="shared" si="20"/>
        <v>32.856707342678362</v>
      </c>
      <c r="N67" s="115">
        <v>28256651</v>
      </c>
      <c r="O67" s="116">
        <f t="shared" si="21"/>
        <v>1453.9801893588556</v>
      </c>
      <c r="P67" s="249">
        <f t="shared" si="22"/>
        <v>52.619425569483312</v>
      </c>
      <c r="Q67" s="115">
        <v>100628</v>
      </c>
      <c r="R67" s="116">
        <f t="shared" si="23"/>
        <v>5.1779355768241224</v>
      </c>
      <c r="S67" s="249">
        <f t="shared" si="24"/>
        <v>0.18738907014160905</v>
      </c>
      <c r="T67" s="115">
        <v>21879</v>
      </c>
      <c r="U67" s="116">
        <f t="shared" si="25"/>
        <v>1.1258104353195431</v>
      </c>
      <c r="V67" s="249">
        <f t="shared" si="26"/>
        <v>4.0742988687326231E-2</v>
      </c>
      <c r="W67" s="115">
        <v>5497148</v>
      </c>
      <c r="X67" s="116">
        <f t="shared" si="27"/>
        <v>282.86240609241537</v>
      </c>
      <c r="Y67" s="249">
        <f t="shared" si="28"/>
        <v>10.236767620849125</v>
      </c>
      <c r="Z67" s="115">
        <v>616714</v>
      </c>
      <c r="AA67" s="115">
        <v>16443</v>
      </c>
      <c r="AB67" s="115">
        <f t="shared" si="29"/>
        <v>633157</v>
      </c>
      <c r="AC67" s="116">
        <f t="shared" si="30"/>
        <v>32.57986003910672</v>
      </c>
      <c r="AD67" s="249">
        <f t="shared" si="31"/>
        <v>1.1790625023219257</v>
      </c>
      <c r="AE67" s="115">
        <v>1546510</v>
      </c>
      <c r="AF67" s="116">
        <f t="shared" si="32"/>
        <v>79.577544509622314</v>
      </c>
      <c r="AG67" s="249">
        <f t="shared" si="33"/>
        <v>2.879904905838333</v>
      </c>
      <c r="AH67" s="115">
        <f t="shared" si="34"/>
        <v>53700037</v>
      </c>
      <c r="AI67" s="310">
        <v>19434</v>
      </c>
    </row>
    <row r="68" spans="1:35" x14ac:dyDescent="0.2">
      <c r="A68" s="287">
        <v>15</v>
      </c>
      <c r="B68" s="287" t="s">
        <v>102</v>
      </c>
      <c r="C68" s="118">
        <v>0</v>
      </c>
      <c r="D68" s="118">
        <v>0</v>
      </c>
      <c r="E68" s="118">
        <v>0</v>
      </c>
      <c r="F68" s="118">
        <v>0</v>
      </c>
      <c r="G68" s="118">
        <v>0</v>
      </c>
      <c r="H68" s="118">
        <v>0</v>
      </c>
      <c r="I68" s="118">
        <v>0</v>
      </c>
      <c r="J68" s="118">
        <v>0</v>
      </c>
      <c r="K68" s="118">
        <f t="shared" si="18"/>
        <v>0</v>
      </c>
      <c r="L68" s="119">
        <f t="shared" si="19"/>
        <v>0</v>
      </c>
      <c r="M68" s="123">
        <f t="shared" si="20"/>
        <v>0</v>
      </c>
      <c r="N68" s="118">
        <v>0</v>
      </c>
      <c r="O68" s="119">
        <f t="shared" si="21"/>
        <v>0</v>
      </c>
      <c r="P68" s="123">
        <f t="shared" si="22"/>
        <v>0</v>
      </c>
      <c r="Q68" s="118">
        <v>0</v>
      </c>
      <c r="R68" s="119">
        <f t="shared" si="23"/>
        <v>0</v>
      </c>
      <c r="S68" s="123">
        <f t="shared" si="24"/>
        <v>0</v>
      </c>
      <c r="T68" s="118">
        <v>0</v>
      </c>
      <c r="U68" s="119">
        <f t="shared" si="25"/>
        <v>0</v>
      </c>
      <c r="V68" s="123">
        <f t="shared" si="26"/>
        <v>0</v>
      </c>
      <c r="W68" s="118">
        <v>0</v>
      </c>
      <c r="X68" s="119">
        <f t="shared" si="27"/>
        <v>0</v>
      </c>
      <c r="Y68" s="123">
        <f t="shared" si="28"/>
        <v>0</v>
      </c>
      <c r="Z68" s="118">
        <v>0</v>
      </c>
      <c r="AA68" s="118">
        <v>0</v>
      </c>
      <c r="AB68" s="118">
        <f t="shared" si="29"/>
        <v>0</v>
      </c>
      <c r="AC68" s="119">
        <f t="shared" si="30"/>
        <v>0</v>
      </c>
      <c r="AD68" s="123">
        <f t="shared" si="31"/>
        <v>0</v>
      </c>
      <c r="AE68" s="118">
        <v>0</v>
      </c>
      <c r="AF68" s="119">
        <f t="shared" si="32"/>
        <v>0</v>
      </c>
      <c r="AG68" s="123">
        <f t="shared" si="33"/>
        <v>0</v>
      </c>
      <c r="AH68" s="118">
        <f t="shared" si="34"/>
        <v>0</v>
      </c>
      <c r="AI68" s="294">
        <v>0</v>
      </c>
    </row>
    <row r="69" spans="1:35" x14ac:dyDescent="0.2">
      <c r="A69" s="286">
        <v>16</v>
      </c>
      <c r="B69" s="286" t="s">
        <v>103</v>
      </c>
      <c r="C69" s="115">
        <v>33734857</v>
      </c>
      <c r="D69" s="115">
        <v>2280424</v>
      </c>
      <c r="E69" s="115">
        <v>17609293</v>
      </c>
      <c r="F69" s="115">
        <v>896767</v>
      </c>
      <c r="G69" s="115">
        <v>6527811</v>
      </c>
      <c r="H69" s="115">
        <v>0</v>
      </c>
      <c r="I69" s="115">
        <v>517895</v>
      </c>
      <c r="J69" s="115">
        <v>253954</v>
      </c>
      <c r="K69" s="115">
        <f t="shared" si="18"/>
        <v>61821001</v>
      </c>
      <c r="L69" s="116">
        <f t="shared" si="19"/>
        <v>1104.8342596729515</v>
      </c>
      <c r="M69" s="249">
        <f t="shared" si="20"/>
        <v>61.930004000040469</v>
      </c>
      <c r="N69" s="115">
        <v>18664424</v>
      </c>
      <c r="O69" s="116">
        <f t="shared" si="21"/>
        <v>333.56132606558845</v>
      </c>
      <c r="P69" s="249">
        <f t="shared" si="22"/>
        <v>18.697333176123294</v>
      </c>
      <c r="Q69" s="115">
        <v>384449</v>
      </c>
      <c r="R69" s="116">
        <f t="shared" si="23"/>
        <v>6.8706817978732913</v>
      </c>
      <c r="S69" s="249">
        <f t="shared" si="24"/>
        <v>0.38512686178943561</v>
      </c>
      <c r="T69" s="115">
        <v>97695</v>
      </c>
      <c r="U69" s="116">
        <f t="shared" si="25"/>
        <v>1.7459565722455546</v>
      </c>
      <c r="V69" s="249">
        <f t="shared" si="26"/>
        <v>9.7867256157562921E-2</v>
      </c>
      <c r="W69" s="115">
        <v>12038603</v>
      </c>
      <c r="X69" s="116">
        <f t="shared" si="27"/>
        <v>215.14794030917702</v>
      </c>
      <c r="Y69" s="249">
        <f t="shared" si="28"/>
        <v>12.059829505913358</v>
      </c>
      <c r="Z69" s="115">
        <v>2415041</v>
      </c>
      <c r="AA69" s="115">
        <v>253401</v>
      </c>
      <c r="AB69" s="115">
        <f t="shared" si="29"/>
        <v>2668442</v>
      </c>
      <c r="AC69" s="116">
        <f t="shared" si="30"/>
        <v>47.68907157537307</v>
      </c>
      <c r="AD69" s="249">
        <f t="shared" si="31"/>
        <v>2.6731470060453404</v>
      </c>
      <c r="AE69" s="115">
        <v>4149376</v>
      </c>
      <c r="AF69" s="116">
        <f t="shared" si="32"/>
        <v>74.155589312840675</v>
      </c>
      <c r="AG69" s="249">
        <f t="shared" si="33"/>
        <v>4.156692193930537</v>
      </c>
      <c r="AH69" s="115">
        <f t="shared" si="34"/>
        <v>99823990</v>
      </c>
      <c r="AI69" s="310">
        <v>55955</v>
      </c>
    </row>
    <row r="70" spans="1:35" x14ac:dyDescent="0.2">
      <c r="A70" s="287">
        <v>17</v>
      </c>
      <c r="B70" s="287" t="s">
        <v>104</v>
      </c>
      <c r="C70" s="118">
        <v>26045296</v>
      </c>
      <c r="D70" s="118">
        <v>3071293</v>
      </c>
      <c r="E70" s="118">
        <v>14482156</v>
      </c>
      <c r="F70" s="118">
        <v>53944</v>
      </c>
      <c r="G70" s="118">
        <v>544741</v>
      </c>
      <c r="H70" s="118">
        <v>0</v>
      </c>
      <c r="I70" s="118">
        <v>686510</v>
      </c>
      <c r="J70" s="118">
        <v>570986</v>
      </c>
      <c r="K70" s="118">
        <f t="shared" si="18"/>
        <v>45454926</v>
      </c>
      <c r="L70" s="119">
        <f t="shared" si="19"/>
        <v>1405.7934681759139</v>
      </c>
      <c r="M70" s="123">
        <f t="shared" si="20"/>
        <v>69.188793975634908</v>
      </c>
      <c r="N70" s="118">
        <v>9279759</v>
      </c>
      <c r="O70" s="119">
        <f t="shared" si="21"/>
        <v>286.99693820745966</v>
      </c>
      <c r="P70" s="123">
        <f t="shared" si="22"/>
        <v>14.125099083750436</v>
      </c>
      <c r="Q70" s="118">
        <v>1003153</v>
      </c>
      <c r="R70" s="119">
        <f t="shared" si="23"/>
        <v>31.024710830704521</v>
      </c>
      <c r="S70" s="123">
        <f t="shared" si="24"/>
        <v>1.5269400338049188</v>
      </c>
      <c r="T70" s="118">
        <v>289840</v>
      </c>
      <c r="U70" s="119">
        <f t="shared" si="25"/>
        <v>8.9639388878579815</v>
      </c>
      <c r="V70" s="123">
        <f t="shared" si="26"/>
        <v>0.4411772674736732</v>
      </c>
      <c r="W70" s="118">
        <v>4314699</v>
      </c>
      <c r="X70" s="119">
        <f t="shared" si="27"/>
        <v>133.44154759695675</v>
      </c>
      <c r="Y70" s="123">
        <f t="shared" si="28"/>
        <v>6.5675790601414237</v>
      </c>
      <c r="Z70" s="118">
        <v>1497656</v>
      </c>
      <c r="AA70" s="118">
        <v>88313</v>
      </c>
      <c r="AB70" s="118">
        <f t="shared" si="29"/>
        <v>1585969</v>
      </c>
      <c r="AC70" s="119">
        <f t="shared" si="30"/>
        <v>49.04957629739593</v>
      </c>
      <c r="AD70" s="123">
        <f t="shared" si="31"/>
        <v>2.4140680020630487</v>
      </c>
      <c r="AE70" s="118">
        <v>3768602</v>
      </c>
      <c r="AF70" s="119">
        <f t="shared" si="32"/>
        <v>116.55229789076513</v>
      </c>
      <c r="AG70" s="123">
        <f t="shared" si="33"/>
        <v>5.7363425771315892</v>
      </c>
      <c r="AH70" s="118">
        <f t="shared" si="34"/>
        <v>65696948</v>
      </c>
      <c r="AI70" s="294">
        <v>32334</v>
      </c>
    </row>
    <row r="71" spans="1:35" x14ac:dyDescent="0.2">
      <c r="A71" s="286">
        <v>18</v>
      </c>
      <c r="B71" s="286" t="s">
        <v>105</v>
      </c>
      <c r="C71" s="115">
        <v>14952773</v>
      </c>
      <c r="D71" s="115">
        <v>831130</v>
      </c>
      <c r="E71" s="115">
        <v>6780339</v>
      </c>
      <c r="F71" s="115">
        <v>83148</v>
      </c>
      <c r="G71" s="115">
        <v>1492375</v>
      </c>
      <c r="H71" s="115">
        <v>222343</v>
      </c>
      <c r="I71" s="115">
        <v>316002</v>
      </c>
      <c r="J71" s="115">
        <v>439278</v>
      </c>
      <c r="K71" s="115">
        <f t="shared" si="18"/>
        <v>25117388</v>
      </c>
      <c r="L71" s="116">
        <f t="shared" si="19"/>
        <v>871.85907181783466</v>
      </c>
      <c r="M71" s="249">
        <f t="shared" si="20"/>
        <v>51.949096173733203</v>
      </c>
      <c r="N71" s="115">
        <v>5302584</v>
      </c>
      <c r="O71" s="116">
        <f t="shared" si="21"/>
        <v>184.05998125585754</v>
      </c>
      <c r="P71" s="249">
        <f t="shared" si="22"/>
        <v>10.967081695966909</v>
      </c>
      <c r="Q71" s="115">
        <v>162904</v>
      </c>
      <c r="R71" s="116">
        <f t="shared" si="23"/>
        <v>5.6546218195702735</v>
      </c>
      <c r="S71" s="249">
        <f t="shared" si="24"/>
        <v>0.33692657704239914</v>
      </c>
      <c r="T71" s="115">
        <v>1073504</v>
      </c>
      <c r="U71" s="116">
        <f t="shared" si="25"/>
        <v>37.262799819500849</v>
      </c>
      <c r="V71" s="249">
        <f t="shared" si="26"/>
        <v>2.2202771458117891</v>
      </c>
      <c r="W71" s="115">
        <v>15136952</v>
      </c>
      <c r="X71" s="116">
        <f t="shared" si="27"/>
        <v>525.42441598111702</v>
      </c>
      <c r="Y71" s="249">
        <f t="shared" si="28"/>
        <v>31.307036194415716</v>
      </c>
      <c r="Z71" s="115">
        <v>751066</v>
      </c>
      <c r="AA71" s="115">
        <v>58345</v>
      </c>
      <c r="AB71" s="115">
        <f t="shared" si="29"/>
        <v>809411</v>
      </c>
      <c r="AC71" s="116">
        <f t="shared" si="30"/>
        <v>28.095768683397548</v>
      </c>
      <c r="AD71" s="249">
        <f t="shared" si="31"/>
        <v>1.6740661840744571</v>
      </c>
      <c r="AE71" s="115">
        <v>747257</v>
      </c>
      <c r="AF71" s="116">
        <f t="shared" si="32"/>
        <v>25.938317886771497</v>
      </c>
      <c r="AG71" s="249">
        <f t="shared" si="33"/>
        <v>1.5455160289555325</v>
      </c>
      <c r="AH71" s="115">
        <f t="shared" si="34"/>
        <v>48350000</v>
      </c>
      <c r="AI71" s="310">
        <v>28809</v>
      </c>
    </row>
    <row r="72" spans="1:35" x14ac:dyDescent="0.2">
      <c r="A72" s="287">
        <v>19</v>
      </c>
      <c r="B72" s="287" t="s">
        <v>106</v>
      </c>
      <c r="C72" s="118">
        <v>6794840</v>
      </c>
      <c r="D72" s="118">
        <v>1107958</v>
      </c>
      <c r="E72" s="118">
        <v>2687128</v>
      </c>
      <c r="F72" s="118">
        <v>7006</v>
      </c>
      <c r="G72" s="118">
        <v>161776</v>
      </c>
      <c r="H72" s="118">
        <v>65279</v>
      </c>
      <c r="I72" s="118">
        <v>149530</v>
      </c>
      <c r="J72" s="118">
        <v>74869</v>
      </c>
      <c r="K72" s="118">
        <f t="shared" si="18"/>
        <v>11048386</v>
      </c>
      <c r="L72" s="119">
        <f t="shared" si="19"/>
        <v>1677.301654774556</v>
      </c>
      <c r="M72" s="123">
        <f t="shared" si="20"/>
        <v>57.665305827609416</v>
      </c>
      <c r="N72" s="118">
        <v>1908353</v>
      </c>
      <c r="O72" s="119">
        <f t="shared" si="21"/>
        <v>289.71504478518295</v>
      </c>
      <c r="P72" s="123">
        <f t="shared" si="22"/>
        <v>9.9603470925106983</v>
      </c>
      <c r="Q72" s="118">
        <v>285357</v>
      </c>
      <c r="R72" s="119">
        <f t="shared" si="23"/>
        <v>43.321238803704269</v>
      </c>
      <c r="S72" s="123">
        <f t="shared" si="24"/>
        <v>1.4893757943512418</v>
      </c>
      <c r="T72" s="118">
        <v>19233</v>
      </c>
      <c r="U72" s="119">
        <f t="shared" si="25"/>
        <v>2.9198421132533778</v>
      </c>
      <c r="V72" s="123">
        <f t="shared" si="26"/>
        <v>0.10038360598393394</v>
      </c>
      <c r="W72" s="118">
        <v>5083394</v>
      </c>
      <c r="X72" s="119">
        <f t="shared" si="27"/>
        <v>771.73128890238343</v>
      </c>
      <c r="Y72" s="123">
        <f t="shared" si="28"/>
        <v>26.531972149799504</v>
      </c>
      <c r="Z72" s="118">
        <v>204708</v>
      </c>
      <c r="AA72" s="118">
        <v>48193</v>
      </c>
      <c r="AB72" s="118">
        <f t="shared" si="29"/>
        <v>252901</v>
      </c>
      <c r="AC72" s="119">
        <f t="shared" si="30"/>
        <v>38.393957795658118</v>
      </c>
      <c r="AD72" s="123">
        <f t="shared" si="31"/>
        <v>1.3199768282089572</v>
      </c>
      <c r="AE72" s="118">
        <v>561879</v>
      </c>
      <c r="AF72" s="119">
        <f t="shared" si="32"/>
        <v>85.301199332017617</v>
      </c>
      <c r="AG72" s="123">
        <f t="shared" si="33"/>
        <v>2.9326387015362561</v>
      </c>
      <c r="AH72" s="118">
        <f t="shared" si="34"/>
        <v>19159503</v>
      </c>
      <c r="AI72" s="294">
        <v>6587</v>
      </c>
    </row>
    <row r="73" spans="1:35" x14ac:dyDescent="0.2">
      <c r="A73" s="286">
        <v>20</v>
      </c>
      <c r="B73" s="286" t="s">
        <v>107</v>
      </c>
      <c r="C73" s="115">
        <v>6394287</v>
      </c>
      <c r="D73" s="115">
        <v>721473</v>
      </c>
      <c r="E73" s="115">
        <v>4093999</v>
      </c>
      <c r="F73" s="115">
        <v>28266</v>
      </c>
      <c r="G73" s="115">
        <v>709803</v>
      </c>
      <c r="H73" s="115">
        <v>49315</v>
      </c>
      <c r="I73" s="115">
        <v>136756</v>
      </c>
      <c r="J73" s="115">
        <v>66524</v>
      </c>
      <c r="K73" s="115">
        <f t="shared" si="18"/>
        <v>12200423</v>
      </c>
      <c r="L73" s="116">
        <f t="shared" si="19"/>
        <v>1067.1235021429195</v>
      </c>
      <c r="M73" s="249">
        <f t="shared" si="20"/>
        <v>56.690507141269329</v>
      </c>
      <c r="N73" s="115">
        <v>2367833</v>
      </c>
      <c r="O73" s="116">
        <f t="shared" si="21"/>
        <v>207.10513426047407</v>
      </c>
      <c r="P73" s="249">
        <f t="shared" si="22"/>
        <v>11.002377015602917</v>
      </c>
      <c r="Q73" s="115">
        <v>137229</v>
      </c>
      <c r="R73" s="116">
        <f t="shared" si="23"/>
        <v>12.002886381527158</v>
      </c>
      <c r="S73" s="249">
        <f t="shared" si="24"/>
        <v>0.6376485146858637</v>
      </c>
      <c r="T73" s="115">
        <v>145638</v>
      </c>
      <c r="U73" s="116">
        <f t="shared" si="25"/>
        <v>12.738388874311205</v>
      </c>
      <c r="V73" s="249">
        <f t="shared" si="26"/>
        <v>0.67672178899372448</v>
      </c>
      <c r="W73" s="115">
        <v>2950444</v>
      </c>
      <c r="X73" s="116">
        <f t="shared" si="27"/>
        <v>258.06385025802501</v>
      </c>
      <c r="Y73" s="249">
        <f t="shared" si="28"/>
        <v>13.709538321082412</v>
      </c>
      <c r="Z73" s="115">
        <v>707425</v>
      </c>
      <c r="AA73" s="115">
        <v>212256</v>
      </c>
      <c r="AB73" s="115">
        <f t="shared" si="29"/>
        <v>919681</v>
      </c>
      <c r="AC73" s="116">
        <f t="shared" si="30"/>
        <v>80.44091664480014</v>
      </c>
      <c r="AD73" s="249">
        <f t="shared" si="31"/>
        <v>4.2733913650526478</v>
      </c>
      <c r="AE73" s="115">
        <v>2799856</v>
      </c>
      <c r="AF73" s="116">
        <f t="shared" si="32"/>
        <v>244.89250415464008</v>
      </c>
      <c r="AG73" s="249">
        <f t="shared" si="33"/>
        <v>13.0098158533131</v>
      </c>
      <c r="AH73" s="115">
        <f t="shared" si="34"/>
        <v>21521104</v>
      </c>
      <c r="AI73" s="310">
        <v>11433</v>
      </c>
    </row>
    <row r="74" spans="1:35" x14ac:dyDescent="0.2">
      <c r="A74" s="287">
        <v>21</v>
      </c>
      <c r="B74" s="287" t="s">
        <v>108</v>
      </c>
      <c r="C74" s="118">
        <v>476584974</v>
      </c>
      <c r="D74" s="118">
        <v>16063127</v>
      </c>
      <c r="E74" s="118">
        <v>127455862</v>
      </c>
      <c r="F74" s="118">
        <v>186059</v>
      </c>
      <c r="G74" s="118">
        <v>3348088</v>
      </c>
      <c r="H74" s="118">
        <v>0</v>
      </c>
      <c r="I74" s="118">
        <v>5090351</v>
      </c>
      <c r="J74" s="118">
        <v>1861111</v>
      </c>
      <c r="K74" s="118">
        <f t="shared" si="18"/>
        <v>630589572</v>
      </c>
      <c r="L74" s="119">
        <f t="shared" si="19"/>
        <v>1651.3719026444385</v>
      </c>
      <c r="M74" s="123">
        <f t="shared" si="20"/>
        <v>67.978927964732932</v>
      </c>
      <c r="N74" s="118">
        <v>168234128</v>
      </c>
      <c r="O74" s="119">
        <f t="shared" si="21"/>
        <v>440.56724751085483</v>
      </c>
      <c r="P74" s="123">
        <f t="shared" si="22"/>
        <v>18.136005059915043</v>
      </c>
      <c r="Q74" s="118">
        <v>9601195</v>
      </c>
      <c r="R74" s="119">
        <f t="shared" si="23"/>
        <v>25.143364811003043</v>
      </c>
      <c r="S74" s="123">
        <f t="shared" si="24"/>
        <v>1.0350297122901899</v>
      </c>
      <c r="T74" s="118">
        <v>2464907</v>
      </c>
      <c r="U74" s="119">
        <f t="shared" si="25"/>
        <v>6.455035641521194</v>
      </c>
      <c r="V74" s="123">
        <f t="shared" si="26"/>
        <v>0.2657223380039751</v>
      </c>
      <c r="W74" s="118">
        <v>74549354</v>
      </c>
      <c r="X74" s="119">
        <f t="shared" si="27"/>
        <v>195.22794860916886</v>
      </c>
      <c r="Y74" s="123">
        <f t="shared" si="28"/>
        <v>8.036582573527518</v>
      </c>
      <c r="Z74" s="118">
        <v>20804164</v>
      </c>
      <c r="AA74" s="118">
        <v>921921</v>
      </c>
      <c r="AB74" s="118">
        <f t="shared" si="29"/>
        <v>21726085</v>
      </c>
      <c r="AC74" s="119">
        <f t="shared" si="30"/>
        <v>56.895717779907713</v>
      </c>
      <c r="AD74" s="123">
        <f t="shared" si="31"/>
        <v>2.3421192369014703</v>
      </c>
      <c r="AE74" s="118">
        <v>20459820</v>
      </c>
      <c r="AF74" s="119">
        <f t="shared" si="32"/>
        <v>53.579655264522415</v>
      </c>
      <c r="AG74" s="123">
        <f t="shared" si="33"/>
        <v>2.2056131146288642</v>
      </c>
      <c r="AH74" s="118">
        <f t="shared" si="34"/>
        <v>927625061</v>
      </c>
      <c r="AI74" s="294">
        <v>381858</v>
      </c>
    </row>
    <row r="75" spans="1:35" x14ac:dyDescent="0.2">
      <c r="A75" s="286">
        <v>22</v>
      </c>
      <c r="B75" s="286" t="s">
        <v>109</v>
      </c>
      <c r="C75" s="115">
        <v>15400514</v>
      </c>
      <c r="D75" s="115">
        <v>475374</v>
      </c>
      <c r="E75" s="115">
        <v>7948625</v>
      </c>
      <c r="F75" s="115">
        <v>1603</v>
      </c>
      <c r="G75" s="115">
        <v>200351</v>
      </c>
      <c r="H75" s="115">
        <v>0</v>
      </c>
      <c r="I75" s="115">
        <v>333903</v>
      </c>
      <c r="J75" s="115">
        <v>213884</v>
      </c>
      <c r="K75" s="115">
        <f t="shared" si="18"/>
        <v>24574254</v>
      </c>
      <c r="L75" s="116">
        <f t="shared" si="19"/>
        <v>1601.8678052278208</v>
      </c>
      <c r="M75" s="249">
        <f t="shared" si="20"/>
        <v>76.436902648467438</v>
      </c>
      <c r="N75" s="115">
        <v>3283617</v>
      </c>
      <c r="O75" s="116">
        <f t="shared" si="21"/>
        <v>214.04191382569584</v>
      </c>
      <c r="P75" s="249">
        <f t="shared" si="22"/>
        <v>10.213515045618585</v>
      </c>
      <c r="Q75" s="115">
        <v>390501</v>
      </c>
      <c r="R75" s="116">
        <f t="shared" si="23"/>
        <v>25.45472915716055</v>
      </c>
      <c r="S75" s="249">
        <f t="shared" si="24"/>
        <v>1.2146324735281562</v>
      </c>
      <c r="T75" s="115">
        <v>197171</v>
      </c>
      <c r="U75" s="116">
        <f t="shared" si="25"/>
        <v>12.852551984877127</v>
      </c>
      <c r="V75" s="249">
        <f t="shared" si="26"/>
        <v>0.61328984929109032</v>
      </c>
      <c r="W75" s="115">
        <v>2520559</v>
      </c>
      <c r="X75" s="116">
        <f t="shared" si="27"/>
        <v>164.3021315429242</v>
      </c>
      <c r="Y75" s="249">
        <f t="shared" si="28"/>
        <v>7.8400639507802943</v>
      </c>
      <c r="Z75" s="115">
        <v>299133</v>
      </c>
      <c r="AA75" s="115">
        <v>102529</v>
      </c>
      <c r="AB75" s="115">
        <f t="shared" si="29"/>
        <v>401662</v>
      </c>
      <c r="AC75" s="116">
        <f t="shared" si="30"/>
        <v>26.182256697738087</v>
      </c>
      <c r="AD75" s="249">
        <f t="shared" si="31"/>
        <v>1.2493481670527509</v>
      </c>
      <c r="AE75" s="115">
        <v>781961</v>
      </c>
      <c r="AF75" s="116">
        <f t="shared" si="32"/>
        <v>50.971970536470891</v>
      </c>
      <c r="AG75" s="249">
        <f t="shared" si="33"/>
        <v>2.4322478652616777</v>
      </c>
      <c r="AH75" s="115">
        <f t="shared" si="34"/>
        <v>32149725</v>
      </c>
      <c r="AI75" s="310">
        <v>15341</v>
      </c>
    </row>
    <row r="76" spans="1:35" x14ac:dyDescent="0.2">
      <c r="A76" s="287">
        <v>23</v>
      </c>
      <c r="B76" s="287" t="s">
        <v>110</v>
      </c>
      <c r="C76" s="118">
        <v>3330724</v>
      </c>
      <c r="D76" s="118">
        <v>137684</v>
      </c>
      <c r="E76" s="118">
        <v>1347685</v>
      </c>
      <c r="F76" s="118">
        <v>21891</v>
      </c>
      <c r="G76" s="118">
        <v>54778</v>
      </c>
      <c r="H76" s="118">
        <v>13137</v>
      </c>
      <c r="I76" s="118">
        <v>47295</v>
      </c>
      <c r="J76" s="118">
        <v>22510</v>
      </c>
      <c r="K76" s="118">
        <f t="shared" si="18"/>
        <v>4975704</v>
      </c>
      <c r="L76" s="119">
        <f t="shared" si="19"/>
        <v>1014.207908683245</v>
      </c>
      <c r="M76" s="123">
        <f t="shared" si="20"/>
        <v>74.267309260397781</v>
      </c>
      <c r="N76" s="118">
        <v>647110</v>
      </c>
      <c r="O76" s="119">
        <f t="shared" si="21"/>
        <v>131.9017529555646</v>
      </c>
      <c r="P76" s="123">
        <f t="shared" si="22"/>
        <v>9.6587575337069911</v>
      </c>
      <c r="Q76" s="118">
        <v>31248</v>
      </c>
      <c r="R76" s="119">
        <f t="shared" si="23"/>
        <v>6.369343660823481</v>
      </c>
      <c r="S76" s="123">
        <f t="shared" si="24"/>
        <v>0.46640734251251881</v>
      </c>
      <c r="T76" s="118">
        <v>10993</v>
      </c>
      <c r="U76" s="119">
        <f t="shared" si="25"/>
        <v>2.2407256420709336</v>
      </c>
      <c r="V76" s="123">
        <f t="shared" si="26"/>
        <v>0.16408141052995773</v>
      </c>
      <c r="W76" s="118">
        <v>442247</v>
      </c>
      <c r="X76" s="119">
        <f t="shared" si="27"/>
        <v>90.144109253974719</v>
      </c>
      <c r="Y76" s="123">
        <f t="shared" si="28"/>
        <v>6.600974398493789</v>
      </c>
      <c r="Z76" s="118">
        <v>71273</v>
      </c>
      <c r="AA76" s="118">
        <v>35139</v>
      </c>
      <c r="AB76" s="118">
        <f t="shared" si="29"/>
        <v>106412</v>
      </c>
      <c r="AC76" s="119">
        <f t="shared" si="30"/>
        <v>21.690175295556461</v>
      </c>
      <c r="AD76" s="123">
        <f t="shared" si="31"/>
        <v>1.5883044716923371</v>
      </c>
      <c r="AE76" s="118">
        <v>486009</v>
      </c>
      <c r="AF76" s="119">
        <f t="shared" si="32"/>
        <v>99.06420709335508</v>
      </c>
      <c r="AG76" s="123">
        <f t="shared" si="33"/>
        <v>7.2541655826666256</v>
      </c>
      <c r="AH76" s="118">
        <f t="shared" si="34"/>
        <v>6699723</v>
      </c>
      <c r="AI76" s="294">
        <v>4906</v>
      </c>
    </row>
    <row r="77" spans="1:35" x14ac:dyDescent="0.2">
      <c r="A77" s="286">
        <v>24</v>
      </c>
      <c r="B77" s="286" t="s">
        <v>111</v>
      </c>
      <c r="C77" s="115">
        <v>36221367</v>
      </c>
      <c r="D77" s="115">
        <v>1539515</v>
      </c>
      <c r="E77" s="115">
        <v>31371711</v>
      </c>
      <c r="F77" s="115">
        <v>16906</v>
      </c>
      <c r="G77" s="115">
        <v>2236912</v>
      </c>
      <c r="H77" s="115">
        <v>0</v>
      </c>
      <c r="I77" s="115">
        <v>712398</v>
      </c>
      <c r="J77" s="115">
        <v>430318</v>
      </c>
      <c r="K77" s="115">
        <f t="shared" si="18"/>
        <v>72529127</v>
      </c>
      <c r="L77" s="116">
        <f t="shared" si="19"/>
        <v>1340.9219434635509</v>
      </c>
      <c r="M77" s="249">
        <f t="shared" si="20"/>
        <v>67.725072041276547</v>
      </c>
      <c r="N77" s="115">
        <v>11152671</v>
      </c>
      <c r="O77" s="116">
        <f t="shared" si="21"/>
        <v>206.19111094677291</v>
      </c>
      <c r="P77" s="249">
        <f t="shared" si="22"/>
        <v>10.413960269060672</v>
      </c>
      <c r="Q77" s="115">
        <v>2475652</v>
      </c>
      <c r="R77" s="116">
        <f t="shared" si="23"/>
        <v>45.769971713287362</v>
      </c>
      <c r="S77" s="249">
        <f t="shared" si="24"/>
        <v>2.3116741781426704</v>
      </c>
      <c r="T77" s="115">
        <v>117237</v>
      </c>
      <c r="U77" s="116">
        <f t="shared" si="25"/>
        <v>2.1674832220969145</v>
      </c>
      <c r="V77" s="249">
        <f t="shared" si="26"/>
        <v>0.10947166468587355</v>
      </c>
      <c r="W77" s="115">
        <v>11174406</v>
      </c>
      <c r="X77" s="116">
        <f t="shared" si="27"/>
        <v>206.59294865869217</v>
      </c>
      <c r="Y77" s="249">
        <f t="shared" si="28"/>
        <v>10.434255624894986</v>
      </c>
      <c r="Z77" s="115">
        <v>3252820</v>
      </c>
      <c r="AA77" s="115">
        <v>769081</v>
      </c>
      <c r="AB77" s="115">
        <f t="shared" si="29"/>
        <v>4021901</v>
      </c>
      <c r="AC77" s="116">
        <f t="shared" si="30"/>
        <v>74.357096637024171</v>
      </c>
      <c r="AD77" s="249">
        <f t="shared" si="31"/>
        <v>3.7555054946115947</v>
      </c>
      <c r="AE77" s="115">
        <v>5622472</v>
      </c>
      <c r="AF77" s="116">
        <f t="shared" si="32"/>
        <v>103.94852927582318</v>
      </c>
      <c r="AG77" s="249">
        <f t="shared" si="33"/>
        <v>5.2500607273276598</v>
      </c>
      <c r="AH77" s="115">
        <f t="shared" si="34"/>
        <v>107093466</v>
      </c>
      <c r="AI77" s="310">
        <v>54089</v>
      </c>
    </row>
    <row r="78" spans="1:35" x14ac:dyDescent="0.2">
      <c r="A78" s="287">
        <v>25</v>
      </c>
      <c r="B78" s="287" t="s">
        <v>112</v>
      </c>
      <c r="C78" s="118">
        <v>7181970</v>
      </c>
      <c r="D78" s="118">
        <v>808771</v>
      </c>
      <c r="E78" s="118">
        <v>3036657</v>
      </c>
      <c r="F78" s="118">
        <v>31771</v>
      </c>
      <c r="G78" s="118">
        <v>220245</v>
      </c>
      <c r="H78" s="118">
        <v>0</v>
      </c>
      <c r="I78" s="118">
        <v>153860</v>
      </c>
      <c r="J78" s="118">
        <v>184189</v>
      </c>
      <c r="K78" s="118">
        <f t="shared" si="18"/>
        <v>11617463</v>
      </c>
      <c r="L78" s="119">
        <f t="shared" si="19"/>
        <v>1176.2137288650399</v>
      </c>
      <c r="M78" s="123">
        <f t="shared" si="20"/>
        <v>62.502295927672606</v>
      </c>
      <c r="N78" s="118">
        <v>1488916</v>
      </c>
      <c r="O78" s="119">
        <f t="shared" si="21"/>
        <v>150.74577300799837</v>
      </c>
      <c r="P78" s="123">
        <f t="shared" si="22"/>
        <v>8.0104122942717009</v>
      </c>
      <c r="Q78" s="118">
        <v>180175</v>
      </c>
      <c r="R78" s="119">
        <f t="shared" si="23"/>
        <v>18.241875063278325</v>
      </c>
      <c r="S78" s="123">
        <f t="shared" si="24"/>
        <v>0.96934685040687563</v>
      </c>
      <c r="T78" s="118">
        <v>81991</v>
      </c>
      <c r="U78" s="119">
        <f t="shared" si="25"/>
        <v>8.3012048192771086</v>
      </c>
      <c r="V78" s="123">
        <f t="shared" si="26"/>
        <v>0.44111401477291595</v>
      </c>
      <c r="W78" s="118">
        <v>2207352</v>
      </c>
      <c r="X78" s="119">
        <f t="shared" si="27"/>
        <v>223.48405386250886</v>
      </c>
      <c r="Y78" s="123">
        <f t="shared" si="28"/>
        <v>11.875619308668336</v>
      </c>
      <c r="Z78" s="118">
        <v>367622</v>
      </c>
      <c r="AA78" s="118">
        <v>41838</v>
      </c>
      <c r="AB78" s="118">
        <f t="shared" si="29"/>
        <v>409460</v>
      </c>
      <c r="AC78" s="119">
        <f t="shared" si="30"/>
        <v>41.455907664270526</v>
      </c>
      <c r="AD78" s="123">
        <f t="shared" si="31"/>
        <v>2.2029069591652517</v>
      </c>
      <c r="AE78" s="118">
        <v>2601901</v>
      </c>
      <c r="AF78" s="119">
        <f t="shared" si="32"/>
        <v>263.4302925989673</v>
      </c>
      <c r="AG78" s="123">
        <f t="shared" si="33"/>
        <v>13.998304645042319</v>
      </c>
      <c r="AH78" s="118">
        <f t="shared" si="34"/>
        <v>18587258</v>
      </c>
      <c r="AI78" s="294">
        <v>9877</v>
      </c>
    </row>
    <row r="79" spans="1:35" x14ac:dyDescent="0.2">
      <c r="A79" s="286">
        <v>26</v>
      </c>
      <c r="B79" s="286" t="s">
        <v>113</v>
      </c>
      <c r="C79" s="115">
        <v>0</v>
      </c>
      <c r="D79" s="115">
        <v>0</v>
      </c>
      <c r="E79" s="115">
        <v>0</v>
      </c>
      <c r="F79" s="115">
        <v>0</v>
      </c>
      <c r="G79" s="115">
        <v>0</v>
      </c>
      <c r="H79" s="115">
        <v>0</v>
      </c>
      <c r="I79" s="115">
        <v>0</v>
      </c>
      <c r="J79" s="115">
        <v>0</v>
      </c>
      <c r="K79" s="115">
        <f t="shared" si="18"/>
        <v>0</v>
      </c>
      <c r="L79" s="116">
        <f t="shared" si="19"/>
        <v>0</v>
      </c>
      <c r="M79" s="249">
        <f t="shared" si="20"/>
        <v>0</v>
      </c>
      <c r="N79" s="115">
        <v>0</v>
      </c>
      <c r="O79" s="116">
        <f t="shared" si="21"/>
        <v>0</v>
      </c>
      <c r="P79" s="249">
        <f t="shared" si="22"/>
        <v>0</v>
      </c>
      <c r="Q79" s="115">
        <v>0</v>
      </c>
      <c r="R79" s="116">
        <f t="shared" si="23"/>
        <v>0</v>
      </c>
      <c r="S79" s="249">
        <f t="shared" si="24"/>
        <v>0</v>
      </c>
      <c r="T79" s="115">
        <v>0</v>
      </c>
      <c r="U79" s="116">
        <f t="shared" si="25"/>
        <v>0</v>
      </c>
      <c r="V79" s="249">
        <f t="shared" si="26"/>
        <v>0</v>
      </c>
      <c r="W79" s="115">
        <v>0</v>
      </c>
      <c r="X79" s="116">
        <f t="shared" si="27"/>
        <v>0</v>
      </c>
      <c r="Y79" s="249">
        <f t="shared" si="28"/>
        <v>0</v>
      </c>
      <c r="Z79" s="115">
        <v>0</v>
      </c>
      <c r="AA79" s="115">
        <v>0</v>
      </c>
      <c r="AB79" s="115">
        <f t="shared" si="29"/>
        <v>0</v>
      </c>
      <c r="AC79" s="116">
        <f t="shared" si="30"/>
        <v>0</v>
      </c>
      <c r="AD79" s="249">
        <f t="shared" si="31"/>
        <v>0</v>
      </c>
      <c r="AE79" s="115">
        <v>0</v>
      </c>
      <c r="AF79" s="116">
        <f t="shared" si="32"/>
        <v>0</v>
      </c>
      <c r="AG79" s="249">
        <f t="shared" si="33"/>
        <v>0</v>
      </c>
      <c r="AH79" s="115">
        <f t="shared" si="34"/>
        <v>0</v>
      </c>
      <c r="AI79" s="310">
        <v>0</v>
      </c>
    </row>
    <row r="80" spans="1:35" x14ac:dyDescent="0.2">
      <c r="A80" s="287">
        <v>27</v>
      </c>
      <c r="B80" s="287" t="s">
        <v>114</v>
      </c>
      <c r="C80" s="118">
        <v>20232900</v>
      </c>
      <c r="D80" s="118">
        <v>1663774</v>
      </c>
      <c r="E80" s="118">
        <v>14770395</v>
      </c>
      <c r="F80" s="118">
        <v>35819</v>
      </c>
      <c r="G80" s="118">
        <v>1477748</v>
      </c>
      <c r="H80" s="118">
        <v>0</v>
      </c>
      <c r="I80" s="118">
        <v>546604</v>
      </c>
      <c r="J80" s="118">
        <v>343323</v>
      </c>
      <c r="K80" s="118">
        <f t="shared" si="18"/>
        <v>39070563</v>
      </c>
      <c r="L80" s="119">
        <f t="shared" si="19"/>
        <v>1368.4002171476604</v>
      </c>
      <c r="M80" s="123">
        <f t="shared" si="20"/>
        <v>73.084244418100582</v>
      </c>
      <c r="N80" s="118">
        <v>7809320</v>
      </c>
      <c r="O80" s="119">
        <f t="shared" si="21"/>
        <v>273.51218828803587</v>
      </c>
      <c r="P80" s="123">
        <f t="shared" si="22"/>
        <v>14.607883987214651</v>
      </c>
      <c r="Q80" s="118">
        <v>341726</v>
      </c>
      <c r="R80" s="119">
        <f t="shared" si="23"/>
        <v>11.968548613056878</v>
      </c>
      <c r="S80" s="123">
        <f t="shared" si="24"/>
        <v>0.63922259088050093</v>
      </c>
      <c r="T80" s="118">
        <v>520515</v>
      </c>
      <c r="U80" s="119">
        <f t="shared" si="25"/>
        <v>18.23042168674699</v>
      </c>
      <c r="V80" s="123">
        <f t="shared" si="26"/>
        <v>0.97366002847943667</v>
      </c>
      <c r="W80" s="118">
        <v>3836730</v>
      </c>
      <c r="X80" s="119">
        <f t="shared" si="27"/>
        <v>134.37692630989073</v>
      </c>
      <c r="Y80" s="123">
        <f t="shared" si="28"/>
        <v>7.1768741363225041</v>
      </c>
      <c r="Z80" s="118">
        <v>890258</v>
      </c>
      <c r="AA80" s="118">
        <v>264592</v>
      </c>
      <c r="AB80" s="118">
        <f t="shared" si="29"/>
        <v>1154850</v>
      </c>
      <c r="AC80" s="119">
        <f t="shared" si="30"/>
        <v>40.447254132810308</v>
      </c>
      <c r="AD80" s="123">
        <f t="shared" si="31"/>
        <v>2.1602283966638374</v>
      </c>
      <c r="AE80" s="118">
        <v>725921</v>
      </c>
      <c r="AF80" s="119">
        <f t="shared" si="32"/>
        <v>25.424523676099749</v>
      </c>
      <c r="AG80" s="123">
        <f t="shared" si="33"/>
        <v>1.3578864423384938</v>
      </c>
      <c r="AH80" s="118">
        <f t="shared" si="34"/>
        <v>53459625</v>
      </c>
      <c r="AI80" s="294">
        <v>28552</v>
      </c>
    </row>
    <row r="81" spans="1:35" x14ac:dyDescent="0.2">
      <c r="A81" s="286">
        <v>28</v>
      </c>
      <c r="B81" s="286" t="s">
        <v>115</v>
      </c>
      <c r="C81" s="115">
        <v>11354434</v>
      </c>
      <c r="D81" s="115">
        <v>365647</v>
      </c>
      <c r="E81" s="115">
        <v>4580152</v>
      </c>
      <c r="F81" s="115">
        <v>43417</v>
      </c>
      <c r="G81" s="115">
        <v>164463</v>
      </c>
      <c r="H81" s="115">
        <v>93902</v>
      </c>
      <c r="I81" s="115">
        <v>195559</v>
      </c>
      <c r="J81" s="115">
        <v>142835</v>
      </c>
      <c r="K81" s="115">
        <f t="shared" si="18"/>
        <v>16940409</v>
      </c>
      <c r="L81" s="116">
        <f t="shared" si="19"/>
        <v>1601.4756097560976</v>
      </c>
      <c r="M81" s="249">
        <f t="shared" si="20"/>
        <v>69.767863951502036</v>
      </c>
      <c r="N81" s="115">
        <v>3337763</v>
      </c>
      <c r="O81" s="116">
        <f t="shared" si="21"/>
        <v>315.538192474948</v>
      </c>
      <c r="P81" s="249">
        <f t="shared" si="22"/>
        <v>13.746338408143352</v>
      </c>
      <c r="Q81" s="115">
        <v>147579</v>
      </c>
      <c r="R81" s="116">
        <f t="shared" si="23"/>
        <v>13.951503119682359</v>
      </c>
      <c r="S81" s="249">
        <f t="shared" si="24"/>
        <v>0.60779356591087741</v>
      </c>
      <c r="T81" s="115">
        <v>23092</v>
      </c>
      <c r="U81" s="116">
        <f t="shared" si="25"/>
        <v>2.183021365097372</v>
      </c>
      <c r="V81" s="249">
        <f t="shared" si="26"/>
        <v>9.5102751909241695E-2</v>
      </c>
      <c r="W81" s="115">
        <v>2262703</v>
      </c>
      <c r="X81" s="116">
        <f t="shared" si="27"/>
        <v>213.90650406504065</v>
      </c>
      <c r="Y81" s="249">
        <f t="shared" si="28"/>
        <v>9.3187806189718039</v>
      </c>
      <c r="Z81" s="115">
        <v>333528</v>
      </c>
      <c r="AA81" s="115">
        <v>40548</v>
      </c>
      <c r="AB81" s="115">
        <f t="shared" si="29"/>
        <v>374076</v>
      </c>
      <c r="AC81" s="116">
        <f t="shared" si="30"/>
        <v>35.363584798638684</v>
      </c>
      <c r="AD81" s="249">
        <f t="shared" si="31"/>
        <v>1.5406052755586999</v>
      </c>
      <c r="AE81" s="115">
        <v>1195484</v>
      </c>
      <c r="AF81" s="116">
        <f t="shared" si="32"/>
        <v>113.01607109094347</v>
      </c>
      <c r="AG81" s="249">
        <f t="shared" si="33"/>
        <v>4.9235154280039799</v>
      </c>
      <c r="AH81" s="115">
        <f t="shared" si="34"/>
        <v>24281106</v>
      </c>
      <c r="AI81" s="310">
        <v>10578</v>
      </c>
    </row>
    <row r="82" spans="1:35" x14ac:dyDescent="0.2">
      <c r="A82" s="287">
        <v>29</v>
      </c>
      <c r="B82" s="287" t="s">
        <v>30</v>
      </c>
      <c r="C82" s="118">
        <v>3269647741</v>
      </c>
      <c r="D82" s="118">
        <v>67514669</v>
      </c>
      <c r="E82" s="118">
        <v>488491601</v>
      </c>
      <c r="F82" s="118">
        <v>2342728</v>
      </c>
      <c r="G82" s="118">
        <v>238979</v>
      </c>
      <c r="H82" s="118">
        <v>0</v>
      </c>
      <c r="I82" s="118">
        <v>20489816</v>
      </c>
      <c r="J82" s="118">
        <v>2420326</v>
      </c>
      <c r="K82" s="118">
        <f t="shared" si="18"/>
        <v>3851145860</v>
      </c>
      <c r="L82" s="119">
        <f t="shared" si="19"/>
        <v>3378.9242951336032</v>
      </c>
      <c r="M82" s="123">
        <f t="shared" si="20"/>
        <v>72.590787824289464</v>
      </c>
      <c r="N82" s="118">
        <v>602011719</v>
      </c>
      <c r="O82" s="119">
        <f t="shared" si="21"/>
        <v>528.19397063403972</v>
      </c>
      <c r="P82" s="123">
        <f t="shared" si="22"/>
        <v>11.347403227585042</v>
      </c>
      <c r="Q82" s="118">
        <v>73097150</v>
      </c>
      <c r="R82" s="119">
        <f t="shared" si="23"/>
        <v>64.134090221144021</v>
      </c>
      <c r="S82" s="123">
        <f t="shared" si="24"/>
        <v>1.377818420570095</v>
      </c>
      <c r="T82" s="118">
        <v>9610176</v>
      </c>
      <c r="U82" s="119">
        <f t="shared" si="25"/>
        <v>8.4317910428118328</v>
      </c>
      <c r="V82" s="123">
        <f t="shared" si="26"/>
        <v>0.1811435537188609</v>
      </c>
      <c r="W82" s="118">
        <v>532494783</v>
      </c>
      <c r="X82" s="119">
        <f t="shared" si="27"/>
        <v>467.20109409478351</v>
      </c>
      <c r="Y82" s="123">
        <f t="shared" si="28"/>
        <v>10.037068762255103</v>
      </c>
      <c r="Z82" s="118">
        <v>124173343</v>
      </c>
      <c r="AA82" s="118">
        <v>68965183</v>
      </c>
      <c r="AB82" s="118">
        <f t="shared" si="29"/>
        <v>193138526</v>
      </c>
      <c r="AC82" s="119">
        <f t="shared" si="30"/>
        <v>169.45617786278629</v>
      </c>
      <c r="AD82" s="123">
        <f t="shared" si="31"/>
        <v>3.6404951334567248</v>
      </c>
      <c r="AE82" s="118">
        <v>43783593</v>
      </c>
      <c r="AF82" s="119">
        <f t="shared" si="32"/>
        <v>38.414916363604462</v>
      </c>
      <c r="AG82" s="123">
        <f t="shared" si="33"/>
        <v>0.82528307812471302</v>
      </c>
      <c r="AH82" s="118">
        <f t="shared" si="34"/>
        <v>5305281807</v>
      </c>
      <c r="AI82" s="294">
        <v>1139755</v>
      </c>
    </row>
    <row r="83" spans="1:35" x14ac:dyDescent="0.2">
      <c r="A83" s="286">
        <v>30</v>
      </c>
      <c r="B83" s="286" t="s">
        <v>116</v>
      </c>
      <c r="C83" s="115">
        <v>139851452</v>
      </c>
      <c r="D83" s="115">
        <v>7995798</v>
      </c>
      <c r="E83" s="115">
        <v>42081846</v>
      </c>
      <c r="F83" s="115">
        <v>82004</v>
      </c>
      <c r="G83" s="115">
        <v>1169909</v>
      </c>
      <c r="H83" s="115">
        <v>0</v>
      </c>
      <c r="I83" s="115">
        <v>1215741</v>
      </c>
      <c r="J83" s="115">
        <v>486362</v>
      </c>
      <c r="K83" s="115">
        <f t="shared" si="18"/>
        <v>192883112</v>
      </c>
      <c r="L83" s="116">
        <f t="shared" si="19"/>
        <v>2622.9753046127066</v>
      </c>
      <c r="M83" s="249">
        <f t="shared" si="20"/>
        <v>78.698380470745661</v>
      </c>
      <c r="N83" s="115">
        <v>25995690</v>
      </c>
      <c r="O83" s="116">
        <f t="shared" si="21"/>
        <v>353.5097095300261</v>
      </c>
      <c r="P83" s="249">
        <f t="shared" si="22"/>
        <v>10.606520607255435</v>
      </c>
      <c r="Q83" s="115">
        <v>1923754</v>
      </c>
      <c r="R83" s="116">
        <f t="shared" si="23"/>
        <v>26.16071040034813</v>
      </c>
      <c r="S83" s="249">
        <f t="shared" si="24"/>
        <v>0.78491228523997914</v>
      </c>
      <c r="T83" s="115">
        <v>466769</v>
      </c>
      <c r="U83" s="116">
        <f t="shared" si="25"/>
        <v>6.3474896649260231</v>
      </c>
      <c r="V83" s="249">
        <f t="shared" si="26"/>
        <v>0.19044676318759041</v>
      </c>
      <c r="W83" s="115">
        <v>12493639</v>
      </c>
      <c r="X83" s="116">
        <f t="shared" si="27"/>
        <v>169.89826751523063</v>
      </c>
      <c r="Y83" s="249">
        <f t="shared" si="28"/>
        <v>5.0975388425200556</v>
      </c>
      <c r="Z83" s="115">
        <v>4016588</v>
      </c>
      <c r="AA83" s="115">
        <v>523864</v>
      </c>
      <c r="AB83" s="115">
        <f t="shared" si="29"/>
        <v>4540452</v>
      </c>
      <c r="AC83" s="116">
        <f t="shared" si="30"/>
        <v>61.744614882506525</v>
      </c>
      <c r="AD83" s="249">
        <f t="shared" si="31"/>
        <v>1.8525531618608375</v>
      </c>
      <c r="AE83" s="115">
        <v>6788174</v>
      </c>
      <c r="AF83" s="116">
        <f t="shared" si="32"/>
        <v>92.310895343777204</v>
      </c>
      <c r="AG83" s="249">
        <f t="shared" si="33"/>
        <v>2.7696478691904525</v>
      </c>
      <c r="AH83" s="115">
        <f t="shared" si="34"/>
        <v>245091590</v>
      </c>
      <c r="AI83" s="310">
        <v>73536</v>
      </c>
    </row>
    <row r="84" spans="1:35" x14ac:dyDescent="0.2">
      <c r="A84" s="287">
        <v>31</v>
      </c>
      <c r="B84" s="287" t="s">
        <v>117</v>
      </c>
      <c r="C84" s="118">
        <v>11556949</v>
      </c>
      <c r="D84" s="118">
        <v>489363</v>
      </c>
      <c r="E84" s="118">
        <v>4828321</v>
      </c>
      <c r="F84" s="118">
        <v>61358</v>
      </c>
      <c r="G84" s="118">
        <v>212393</v>
      </c>
      <c r="H84" s="118">
        <v>85426</v>
      </c>
      <c r="I84" s="118">
        <v>107699</v>
      </c>
      <c r="J84" s="118">
        <v>75175</v>
      </c>
      <c r="K84" s="118">
        <f t="shared" si="18"/>
        <v>17416684</v>
      </c>
      <c r="L84" s="119">
        <f t="shared" si="19"/>
        <v>1148.8577836411609</v>
      </c>
      <c r="M84" s="123">
        <f t="shared" si="20"/>
        <v>66.129219530438704</v>
      </c>
      <c r="N84" s="118">
        <v>2801606</v>
      </c>
      <c r="O84" s="119">
        <f t="shared" si="21"/>
        <v>184.80250659630607</v>
      </c>
      <c r="P84" s="123">
        <f t="shared" si="22"/>
        <v>10.637387588348867</v>
      </c>
      <c r="Q84" s="118">
        <v>141232</v>
      </c>
      <c r="R84" s="119">
        <f t="shared" si="23"/>
        <v>9.3160949868073875</v>
      </c>
      <c r="S84" s="123">
        <f t="shared" si="24"/>
        <v>0.53624225671907011</v>
      </c>
      <c r="T84" s="118">
        <v>24982</v>
      </c>
      <c r="U84" s="119">
        <f t="shared" si="25"/>
        <v>1.6478891820580475</v>
      </c>
      <c r="V84" s="123">
        <f t="shared" si="26"/>
        <v>9.4853886211027305E-2</v>
      </c>
      <c r="W84" s="118">
        <v>3941366</v>
      </c>
      <c r="X84" s="119">
        <f t="shared" si="27"/>
        <v>259.98456464379944</v>
      </c>
      <c r="Y84" s="123">
        <f t="shared" si="28"/>
        <v>14.964930032824105</v>
      </c>
      <c r="Z84" s="118">
        <v>481763</v>
      </c>
      <c r="AA84" s="118">
        <v>350315</v>
      </c>
      <c r="AB84" s="118">
        <f t="shared" si="29"/>
        <v>832078</v>
      </c>
      <c r="AC84" s="119">
        <f t="shared" si="30"/>
        <v>54.88641160949868</v>
      </c>
      <c r="AD84" s="123">
        <f t="shared" si="31"/>
        <v>3.1593079789728278</v>
      </c>
      <c r="AE84" s="118">
        <v>1179402</v>
      </c>
      <c r="AF84" s="119">
        <f t="shared" si="32"/>
        <v>77.796965699208442</v>
      </c>
      <c r="AG84" s="123">
        <f t="shared" si="33"/>
        <v>4.4780587264853908</v>
      </c>
      <c r="AH84" s="118">
        <f t="shared" si="34"/>
        <v>26337350</v>
      </c>
      <c r="AI84" s="294">
        <v>15160</v>
      </c>
    </row>
    <row r="85" spans="1:35" x14ac:dyDescent="0.2">
      <c r="A85" s="286">
        <v>32</v>
      </c>
      <c r="B85" s="286" t="s">
        <v>118</v>
      </c>
      <c r="C85" s="115">
        <v>27479596</v>
      </c>
      <c r="D85" s="115">
        <v>3517709</v>
      </c>
      <c r="E85" s="115">
        <v>10657073</v>
      </c>
      <c r="F85" s="115">
        <v>16303</v>
      </c>
      <c r="G85" s="115">
        <v>40877</v>
      </c>
      <c r="H85" s="115">
        <v>0</v>
      </c>
      <c r="I85" s="115">
        <v>309563</v>
      </c>
      <c r="J85" s="115">
        <v>280764</v>
      </c>
      <c r="K85" s="115">
        <f t="shared" si="18"/>
        <v>42301885</v>
      </c>
      <c r="L85" s="116">
        <f t="shared" si="19"/>
        <v>1519.300542326617</v>
      </c>
      <c r="M85" s="249">
        <f t="shared" si="20"/>
        <v>78.490361395640434</v>
      </c>
      <c r="N85" s="115">
        <v>5257571</v>
      </c>
      <c r="O85" s="116">
        <f t="shared" si="21"/>
        <v>188.82918507344755</v>
      </c>
      <c r="P85" s="249">
        <f t="shared" si="22"/>
        <v>9.7553252734065765</v>
      </c>
      <c r="Q85" s="115">
        <v>410101</v>
      </c>
      <c r="R85" s="116">
        <f t="shared" si="23"/>
        <v>14.72905218546852</v>
      </c>
      <c r="S85" s="249">
        <f t="shared" si="24"/>
        <v>0.76093478337226661</v>
      </c>
      <c r="T85" s="115">
        <v>56019</v>
      </c>
      <c r="U85" s="116">
        <f t="shared" si="25"/>
        <v>2.0119599181122725</v>
      </c>
      <c r="V85" s="249">
        <f t="shared" si="26"/>
        <v>0.1039422133321572</v>
      </c>
      <c r="W85" s="115">
        <v>3495630</v>
      </c>
      <c r="X85" s="116">
        <f t="shared" si="27"/>
        <v>125.5478935459541</v>
      </c>
      <c r="Y85" s="249">
        <f t="shared" si="28"/>
        <v>6.4860764953013916</v>
      </c>
      <c r="Z85" s="115">
        <v>938107</v>
      </c>
      <c r="AA85" s="115">
        <v>93141</v>
      </c>
      <c r="AB85" s="115">
        <f t="shared" si="29"/>
        <v>1031248</v>
      </c>
      <c r="AC85" s="116">
        <f t="shared" si="30"/>
        <v>37.037962863197215</v>
      </c>
      <c r="AD85" s="249">
        <f t="shared" si="31"/>
        <v>1.9134614972484416</v>
      </c>
      <c r="AE85" s="115">
        <v>1341915</v>
      </c>
      <c r="AF85" s="116">
        <f t="shared" si="32"/>
        <v>48.195776317207198</v>
      </c>
      <c r="AG85" s="249">
        <f t="shared" si="33"/>
        <v>2.4898983416987401</v>
      </c>
      <c r="AH85" s="115">
        <f t="shared" si="34"/>
        <v>53894369</v>
      </c>
      <c r="AI85" s="310">
        <v>27843</v>
      </c>
    </row>
    <row r="86" spans="1:35" x14ac:dyDescent="0.2">
      <c r="A86" s="287">
        <v>33</v>
      </c>
      <c r="B86" s="287" t="s">
        <v>34</v>
      </c>
      <c r="C86" s="118">
        <v>44819043</v>
      </c>
      <c r="D86" s="118">
        <v>1018861</v>
      </c>
      <c r="E86" s="118">
        <v>16363957</v>
      </c>
      <c r="F86" s="118">
        <v>265406</v>
      </c>
      <c r="G86" s="118">
        <v>1083440</v>
      </c>
      <c r="H86" s="118">
        <v>783789</v>
      </c>
      <c r="I86" s="118">
        <v>664282</v>
      </c>
      <c r="J86" s="118">
        <v>268574</v>
      </c>
      <c r="K86" s="118">
        <f t="shared" ref="K86:K117" si="35">SUM(C86:J86)</f>
        <v>65267352</v>
      </c>
      <c r="L86" s="119">
        <f t="shared" ref="L86:L117" si="36">IFERROR(K86/$AI86,0)</f>
        <v>1205.1953097590251</v>
      </c>
      <c r="M86" s="123">
        <f t="shared" ref="M86:M117" si="37">IF($AH86,K86/$AH86*100,0)</f>
        <v>67.765457134138302</v>
      </c>
      <c r="N86" s="118">
        <v>13806989</v>
      </c>
      <c r="O86" s="119">
        <f t="shared" ref="O86:O117" si="38">IFERROR(N86/$AI86,0)</f>
        <v>254.9531714523128</v>
      </c>
      <c r="P86" s="123">
        <f t="shared" ref="P86:P117" si="39">IF($AH86,N86/$AH86*100,0)</f>
        <v>14.335450919335891</v>
      </c>
      <c r="Q86" s="118">
        <v>613220</v>
      </c>
      <c r="R86" s="119">
        <f t="shared" ref="R86:R117" si="40">IFERROR(Q86/$AI86,0)</f>
        <v>11.323423506601422</v>
      </c>
      <c r="S86" s="123">
        <f t="shared" ref="S86:S117" si="41">IF($AH86,Q86/$AH86*100,0)</f>
        <v>0.6366909695339914</v>
      </c>
      <c r="T86" s="118">
        <v>58412</v>
      </c>
      <c r="U86" s="119">
        <f t="shared" ref="U86:U117" si="42">IFERROR(T86/$AI86,0)</f>
        <v>1.0786077001200258</v>
      </c>
      <c r="V86" s="123">
        <f t="shared" ref="V86:V117" si="43">IF($AH86,T86/$AH86*100,0)</f>
        <v>6.0647716826619333E-2</v>
      </c>
      <c r="W86" s="118">
        <v>13156112</v>
      </c>
      <c r="X86" s="119">
        <f t="shared" ref="X86:X117" si="44">IFERROR(W86/$AI86,0)</f>
        <v>242.93439202289724</v>
      </c>
      <c r="Y86" s="123">
        <f t="shared" ref="Y86:Y117" si="45">IF($AH86,W86/$AH86*100,0)</f>
        <v>13.659661629721434</v>
      </c>
      <c r="Z86" s="118">
        <v>2082488</v>
      </c>
      <c r="AA86" s="118">
        <v>212224</v>
      </c>
      <c r="AB86" s="118">
        <f t="shared" ref="AB86:AB117" si="46">(Z86+AA86)</f>
        <v>2294712</v>
      </c>
      <c r="AC86" s="119">
        <f t="shared" ref="AC86:AC117" si="47">IFERROR(AB86/$AI86,0)</f>
        <v>42.373040347151694</v>
      </c>
      <c r="AD86" s="123">
        <f t="shared" ref="AD86:AD117" si="48">IF($AH86,AB86/$AH86*100,0)</f>
        <v>2.3825420046333852</v>
      </c>
      <c r="AE86" s="118">
        <v>1116804</v>
      </c>
      <c r="AF86" s="119">
        <f t="shared" ref="AF86:AF117" si="49">IFERROR(AE86/$AI86,0)</f>
        <v>20.622361739451573</v>
      </c>
      <c r="AG86" s="123">
        <f t="shared" ref="AG86:AG117" si="50">IF($AH86,AE86/$AH86*100,0)</f>
        <v>1.1595496258103775</v>
      </c>
      <c r="AH86" s="118">
        <f t="shared" ref="AH86:AH117" si="51">(K86+N86+Q86+T86+W86+AB86+AE86)</f>
        <v>96313601</v>
      </c>
      <c r="AI86" s="294">
        <v>54155</v>
      </c>
    </row>
    <row r="87" spans="1:35" x14ac:dyDescent="0.2">
      <c r="A87" s="286">
        <v>34</v>
      </c>
      <c r="B87" s="286" t="s">
        <v>119</v>
      </c>
      <c r="C87" s="115">
        <v>78230422</v>
      </c>
      <c r="D87" s="115">
        <v>2612395</v>
      </c>
      <c r="E87" s="115">
        <v>58301123</v>
      </c>
      <c r="F87" s="115">
        <v>191146</v>
      </c>
      <c r="G87" s="115">
        <v>9391217</v>
      </c>
      <c r="H87" s="115">
        <v>0</v>
      </c>
      <c r="I87" s="115">
        <v>1692340</v>
      </c>
      <c r="J87" s="115">
        <v>724851</v>
      </c>
      <c r="K87" s="115">
        <f t="shared" si="35"/>
        <v>151143494</v>
      </c>
      <c r="L87" s="116">
        <f t="shared" si="36"/>
        <v>1593.1474739382952</v>
      </c>
      <c r="M87" s="249">
        <f t="shared" si="37"/>
        <v>62.156805435470119</v>
      </c>
      <c r="N87" s="115">
        <v>51412033</v>
      </c>
      <c r="O87" s="116">
        <f t="shared" si="38"/>
        <v>541.91515847835478</v>
      </c>
      <c r="P87" s="249">
        <f t="shared" si="39"/>
        <v>21.142873223659691</v>
      </c>
      <c r="Q87" s="115">
        <v>3368665</v>
      </c>
      <c r="R87" s="116">
        <f t="shared" si="40"/>
        <v>35.507847498181739</v>
      </c>
      <c r="S87" s="249">
        <f t="shared" si="41"/>
        <v>1.3853421635355203</v>
      </c>
      <c r="T87" s="115">
        <v>204131</v>
      </c>
      <c r="U87" s="116">
        <f t="shared" si="42"/>
        <v>2.1516691085790178</v>
      </c>
      <c r="V87" s="249">
        <f t="shared" si="43"/>
        <v>8.3947581960411424E-2</v>
      </c>
      <c r="W87" s="115">
        <v>23645580</v>
      </c>
      <c r="X87" s="116">
        <f t="shared" si="44"/>
        <v>249.23928281561277</v>
      </c>
      <c r="Y87" s="249">
        <f t="shared" si="45"/>
        <v>9.7240951401377789</v>
      </c>
      <c r="Z87" s="115">
        <v>7824616</v>
      </c>
      <c r="AA87" s="115">
        <v>145900</v>
      </c>
      <c r="AB87" s="115">
        <f t="shared" si="46"/>
        <v>7970516</v>
      </c>
      <c r="AC87" s="116">
        <f t="shared" si="47"/>
        <v>84.014250930210494</v>
      </c>
      <c r="AD87" s="249">
        <f t="shared" si="48"/>
        <v>3.2778242656763088</v>
      </c>
      <c r="AE87" s="115">
        <v>5420417</v>
      </c>
      <c r="AF87" s="116">
        <f t="shared" si="49"/>
        <v>57.134603830464528</v>
      </c>
      <c r="AG87" s="249">
        <f t="shared" si="50"/>
        <v>2.2291121895601713</v>
      </c>
      <c r="AH87" s="115">
        <f t="shared" si="51"/>
        <v>243164836</v>
      </c>
      <c r="AI87" s="310">
        <v>94871</v>
      </c>
    </row>
    <row r="88" spans="1:35" x14ac:dyDescent="0.2">
      <c r="A88" s="287">
        <v>35</v>
      </c>
      <c r="B88" s="287" t="s">
        <v>120</v>
      </c>
      <c r="C88" s="118">
        <v>8077217</v>
      </c>
      <c r="D88" s="118">
        <v>761216</v>
      </c>
      <c r="E88" s="118">
        <v>3537064</v>
      </c>
      <c r="F88" s="118">
        <v>83108</v>
      </c>
      <c r="G88" s="118">
        <v>5783485</v>
      </c>
      <c r="H88" s="118">
        <v>223902</v>
      </c>
      <c r="I88" s="118">
        <v>160403</v>
      </c>
      <c r="J88" s="118">
        <v>73827</v>
      </c>
      <c r="K88" s="118">
        <f t="shared" si="35"/>
        <v>18700222</v>
      </c>
      <c r="L88" s="119">
        <f t="shared" si="36"/>
        <v>1122.6644653899261</v>
      </c>
      <c r="M88" s="123">
        <f t="shared" si="37"/>
        <v>63.180944393894656</v>
      </c>
      <c r="N88" s="118">
        <v>2875709</v>
      </c>
      <c r="O88" s="119">
        <f t="shared" si="38"/>
        <v>172.64267275019512</v>
      </c>
      <c r="P88" s="123">
        <f t="shared" si="39"/>
        <v>9.7159279939041578</v>
      </c>
      <c r="Q88" s="118">
        <v>64167</v>
      </c>
      <c r="R88" s="119">
        <f t="shared" si="40"/>
        <v>3.8522543074983489</v>
      </c>
      <c r="S88" s="123">
        <f t="shared" si="41"/>
        <v>0.21679591070753271</v>
      </c>
      <c r="T88" s="118">
        <v>50280</v>
      </c>
      <c r="U88" s="119">
        <f t="shared" si="42"/>
        <v>3.0185507594404757</v>
      </c>
      <c r="V88" s="123">
        <f t="shared" si="43"/>
        <v>0.16987701451485565</v>
      </c>
      <c r="W88" s="118">
        <v>6016009</v>
      </c>
      <c r="X88" s="119">
        <f t="shared" si="44"/>
        <v>361.17001861079427</v>
      </c>
      <c r="Y88" s="123">
        <f t="shared" si="45"/>
        <v>20.325808437042607</v>
      </c>
      <c r="Z88" s="118">
        <v>832677</v>
      </c>
      <c r="AA88" s="118">
        <v>327415</v>
      </c>
      <c r="AB88" s="118">
        <f t="shared" si="46"/>
        <v>1160092</v>
      </c>
      <c r="AC88" s="119">
        <f t="shared" si="47"/>
        <v>69.645914630485677</v>
      </c>
      <c r="AD88" s="123">
        <f t="shared" si="48"/>
        <v>3.9195100541481294</v>
      </c>
      <c r="AE88" s="118">
        <v>731404</v>
      </c>
      <c r="AF88" s="119">
        <f t="shared" si="49"/>
        <v>43.90970763042565</v>
      </c>
      <c r="AG88" s="123">
        <f t="shared" si="50"/>
        <v>2.4711361957880569</v>
      </c>
      <c r="AH88" s="118">
        <f t="shared" si="51"/>
        <v>29597883</v>
      </c>
      <c r="AI88" s="294">
        <v>16657</v>
      </c>
    </row>
    <row r="89" spans="1:35" x14ac:dyDescent="0.2">
      <c r="A89" s="286">
        <v>36</v>
      </c>
      <c r="B89" s="286" t="s">
        <v>121</v>
      </c>
      <c r="C89" s="115">
        <v>33852844</v>
      </c>
      <c r="D89" s="115">
        <v>835345</v>
      </c>
      <c r="E89" s="115">
        <v>13039779</v>
      </c>
      <c r="F89" s="115">
        <v>66792</v>
      </c>
      <c r="G89" s="115">
        <v>283342</v>
      </c>
      <c r="H89" s="115">
        <v>0</v>
      </c>
      <c r="I89" s="115">
        <v>510141</v>
      </c>
      <c r="J89" s="115">
        <v>302972</v>
      </c>
      <c r="K89" s="115">
        <f t="shared" si="35"/>
        <v>48891215</v>
      </c>
      <c r="L89" s="116">
        <f t="shared" si="36"/>
        <v>1260.1153380241758</v>
      </c>
      <c r="M89" s="249">
        <f t="shared" si="37"/>
        <v>59.68585851182204</v>
      </c>
      <c r="N89" s="115">
        <v>21072100</v>
      </c>
      <c r="O89" s="116">
        <f t="shared" si="38"/>
        <v>543.10935848862084</v>
      </c>
      <c r="P89" s="249">
        <f t="shared" si="39"/>
        <v>25.724588336513328</v>
      </c>
      <c r="Q89" s="115">
        <v>440967</v>
      </c>
      <c r="R89" s="116">
        <f t="shared" si="40"/>
        <v>11.365421789221372</v>
      </c>
      <c r="S89" s="249">
        <f t="shared" si="41"/>
        <v>0.53832767237186951</v>
      </c>
      <c r="T89" s="115">
        <v>65227</v>
      </c>
      <c r="U89" s="116">
        <f t="shared" si="42"/>
        <v>1.6811515760715483</v>
      </c>
      <c r="V89" s="249">
        <f t="shared" si="43"/>
        <v>7.962840549474208E-2</v>
      </c>
      <c r="W89" s="115">
        <v>8349175</v>
      </c>
      <c r="X89" s="116">
        <f t="shared" si="44"/>
        <v>215.19046882651614</v>
      </c>
      <c r="Y89" s="249">
        <f t="shared" si="45"/>
        <v>10.192581177220527</v>
      </c>
      <c r="Z89" s="115">
        <v>893857</v>
      </c>
      <c r="AA89" s="115">
        <v>134447</v>
      </c>
      <c r="AB89" s="115">
        <f t="shared" si="46"/>
        <v>1028304</v>
      </c>
      <c r="AC89" s="116">
        <f t="shared" si="47"/>
        <v>26.503363488749709</v>
      </c>
      <c r="AD89" s="249">
        <f t="shared" si="48"/>
        <v>1.2553422337968214</v>
      </c>
      <c r="AE89" s="115">
        <v>2067248</v>
      </c>
      <c r="AF89" s="116">
        <f t="shared" si="49"/>
        <v>53.280960849506428</v>
      </c>
      <c r="AG89" s="249">
        <f t="shared" si="50"/>
        <v>2.5236736627806673</v>
      </c>
      <c r="AH89" s="115">
        <f t="shared" si="51"/>
        <v>81914236</v>
      </c>
      <c r="AI89" s="310">
        <v>38799</v>
      </c>
    </row>
    <row r="90" spans="1:35" x14ac:dyDescent="0.2">
      <c r="A90" s="287">
        <v>37</v>
      </c>
      <c r="B90" s="287" t="s">
        <v>122</v>
      </c>
      <c r="C90" s="118">
        <v>36905252</v>
      </c>
      <c r="D90" s="118">
        <v>955362</v>
      </c>
      <c r="E90" s="118">
        <v>20388550</v>
      </c>
      <c r="F90" s="118">
        <v>4411</v>
      </c>
      <c r="G90" s="118">
        <v>505412</v>
      </c>
      <c r="H90" s="118">
        <v>0</v>
      </c>
      <c r="I90" s="118">
        <v>465398</v>
      </c>
      <c r="J90" s="118">
        <v>177201</v>
      </c>
      <c r="K90" s="118">
        <f t="shared" si="35"/>
        <v>59401586</v>
      </c>
      <c r="L90" s="119">
        <f t="shared" si="36"/>
        <v>2268.7081694229082</v>
      </c>
      <c r="M90" s="123">
        <f t="shared" si="37"/>
        <v>72.992431489062497</v>
      </c>
      <c r="N90" s="118">
        <v>12788076</v>
      </c>
      <c r="O90" s="119">
        <f t="shared" si="38"/>
        <v>488.41141198487566</v>
      </c>
      <c r="P90" s="123">
        <f t="shared" si="39"/>
        <v>15.713936683557982</v>
      </c>
      <c r="Q90" s="118">
        <v>1911713</v>
      </c>
      <c r="R90" s="119">
        <f t="shared" si="40"/>
        <v>73.013520223045489</v>
      </c>
      <c r="S90" s="123">
        <f t="shared" si="41"/>
        <v>2.3491052945833824</v>
      </c>
      <c r="T90" s="118">
        <v>113865</v>
      </c>
      <c r="U90" s="119">
        <f t="shared" si="42"/>
        <v>4.3488141160294846</v>
      </c>
      <c r="V90" s="123">
        <f t="shared" si="43"/>
        <v>0.1399168569590398</v>
      </c>
      <c r="W90" s="118">
        <v>3329994</v>
      </c>
      <c r="X90" s="119">
        <f t="shared" si="44"/>
        <v>127.18153000038193</v>
      </c>
      <c r="Y90" s="123">
        <f t="shared" si="45"/>
        <v>4.0918833194788631</v>
      </c>
      <c r="Z90" s="118">
        <v>3297272</v>
      </c>
      <c r="AA90" s="118">
        <v>116353</v>
      </c>
      <c r="AB90" s="118">
        <f t="shared" si="46"/>
        <v>3413625</v>
      </c>
      <c r="AC90" s="119">
        <f t="shared" si="47"/>
        <v>130.37562540579765</v>
      </c>
      <c r="AD90" s="123">
        <f t="shared" si="48"/>
        <v>4.1946487580626375</v>
      </c>
      <c r="AE90" s="118">
        <v>421614</v>
      </c>
      <c r="AF90" s="119">
        <f t="shared" si="49"/>
        <v>16.102585647175648</v>
      </c>
      <c r="AG90" s="123">
        <f t="shared" si="50"/>
        <v>0.51807759829560096</v>
      </c>
      <c r="AH90" s="118">
        <f t="shared" si="51"/>
        <v>81380473</v>
      </c>
      <c r="AI90" s="294">
        <v>26183</v>
      </c>
    </row>
    <row r="91" spans="1:35" x14ac:dyDescent="0.2">
      <c r="A91" s="286">
        <v>38</v>
      </c>
      <c r="B91" s="286" t="s">
        <v>123</v>
      </c>
      <c r="C91" s="115">
        <v>10223927</v>
      </c>
      <c r="D91" s="115">
        <v>346661</v>
      </c>
      <c r="E91" s="115">
        <v>3047628</v>
      </c>
      <c r="F91" s="115">
        <v>28206</v>
      </c>
      <c r="G91" s="115">
        <v>403708</v>
      </c>
      <c r="H91" s="115">
        <v>20123</v>
      </c>
      <c r="I91" s="115">
        <v>91296</v>
      </c>
      <c r="J91" s="115">
        <v>181088</v>
      </c>
      <c r="K91" s="115">
        <f t="shared" si="35"/>
        <v>14342637</v>
      </c>
      <c r="L91" s="116">
        <f t="shared" si="36"/>
        <v>934.55639538672051</v>
      </c>
      <c r="M91" s="249">
        <f t="shared" si="37"/>
        <v>56.177182846063026</v>
      </c>
      <c r="N91" s="115">
        <v>1909441</v>
      </c>
      <c r="O91" s="116">
        <f t="shared" si="38"/>
        <v>124.41786668404248</v>
      </c>
      <c r="P91" s="249">
        <f t="shared" si="39"/>
        <v>7.4788908197822632</v>
      </c>
      <c r="Q91" s="115">
        <v>89314</v>
      </c>
      <c r="R91" s="116">
        <f t="shared" si="40"/>
        <v>5.8196390173975372</v>
      </c>
      <c r="S91" s="249">
        <f t="shared" si="41"/>
        <v>0.34982471554660927</v>
      </c>
      <c r="T91" s="115">
        <v>14252</v>
      </c>
      <c r="U91" s="116">
        <f t="shared" si="42"/>
        <v>0.92865055059620771</v>
      </c>
      <c r="V91" s="249">
        <f t="shared" si="43"/>
        <v>5.5822176209443922E-2</v>
      </c>
      <c r="W91" s="115">
        <v>7371908</v>
      </c>
      <c r="X91" s="116">
        <f t="shared" si="44"/>
        <v>480.34847201407439</v>
      </c>
      <c r="Y91" s="249">
        <f t="shared" si="45"/>
        <v>28.874259568889233</v>
      </c>
      <c r="Z91" s="115">
        <v>497644</v>
      </c>
      <c r="AA91" s="115">
        <v>49775</v>
      </c>
      <c r="AB91" s="115">
        <f t="shared" si="46"/>
        <v>547419</v>
      </c>
      <c r="AC91" s="116">
        <f t="shared" si="47"/>
        <v>35.669446797419688</v>
      </c>
      <c r="AD91" s="249">
        <f t="shared" si="48"/>
        <v>2.1441285348300299</v>
      </c>
      <c r="AE91" s="115">
        <v>1256101</v>
      </c>
      <c r="AF91" s="116">
        <f t="shared" si="49"/>
        <v>81.846680132925002</v>
      </c>
      <c r="AG91" s="249">
        <f t="shared" si="50"/>
        <v>4.9198913386793937</v>
      </c>
      <c r="AH91" s="115">
        <f t="shared" si="51"/>
        <v>25531072</v>
      </c>
      <c r="AI91" s="310">
        <v>15347</v>
      </c>
    </row>
    <row r="92" spans="1:35" x14ac:dyDescent="0.2">
      <c r="A92" s="287">
        <v>39</v>
      </c>
      <c r="B92" s="287" t="s">
        <v>125</v>
      </c>
      <c r="C92" s="118">
        <v>19752028</v>
      </c>
      <c r="D92" s="118">
        <v>517456</v>
      </c>
      <c r="E92" s="118">
        <v>7202698</v>
      </c>
      <c r="F92" s="118">
        <v>0</v>
      </c>
      <c r="G92" s="118">
        <v>337491</v>
      </c>
      <c r="H92" s="118">
        <v>0</v>
      </c>
      <c r="I92" s="118">
        <v>309486</v>
      </c>
      <c r="J92" s="118">
        <v>118101</v>
      </c>
      <c r="K92" s="118">
        <f t="shared" si="35"/>
        <v>28237260</v>
      </c>
      <c r="L92" s="119">
        <f t="shared" si="36"/>
        <v>1334.1488306165841</v>
      </c>
      <c r="M92" s="123">
        <f t="shared" si="37"/>
        <v>65.280064317274878</v>
      </c>
      <c r="N92" s="118">
        <v>7757401</v>
      </c>
      <c r="O92" s="119">
        <f t="shared" si="38"/>
        <v>366.52024568863692</v>
      </c>
      <c r="P92" s="123">
        <f t="shared" si="39"/>
        <v>17.933880136206291</v>
      </c>
      <c r="Q92" s="118">
        <v>408279</v>
      </c>
      <c r="R92" s="119">
        <f t="shared" si="40"/>
        <v>19.29029057406095</v>
      </c>
      <c r="S92" s="123">
        <f t="shared" si="41"/>
        <v>0.94387626063551033</v>
      </c>
      <c r="T92" s="118">
        <v>67978</v>
      </c>
      <c r="U92" s="119">
        <f t="shared" si="42"/>
        <v>3.2118119536971417</v>
      </c>
      <c r="V92" s="123">
        <f t="shared" si="43"/>
        <v>0.15715434897577571</v>
      </c>
      <c r="W92" s="118">
        <v>5113337</v>
      </c>
      <c r="X92" s="119">
        <f t="shared" si="44"/>
        <v>241.59399952752185</v>
      </c>
      <c r="Y92" s="123">
        <f t="shared" si="45"/>
        <v>11.821223738985347</v>
      </c>
      <c r="Z92" s="118">
        <v>355239</v>
      </c>
      <c r="AA92" s="118">
        <v>38857</v>
      </c>
      <c r="AB92" s="118">
        <f t="shared" si="46"/>
        <v>394096</v>
      </c>
      <c r="AC92" s="119">
        <f t="shared" si="47"/>
        <v>18.620174816914719</v>
      </c>
      <c r="AD92" s="123">
        <f t="shared" si="48"/>
        <v>0.91108741525136505</v>
      </c>
      <c r="AE92" s="118">
        <v>1277213</v>
      </c>
      <c r="AF92" s="119">
        <f t="shared" si="49"/>
        <v>60.345523269548785</v>
      </c>
      <c r="AG92" s="123">
        <f t="shared" si="50"/>
        <v>2.9527137826708261</v>
      </c>
      <c r="AH92" s="118">
        <f t="shared" si="51"/>
        <v>43255564</v>
      </c>
      <c r="AI92" s="294">
        <v>21165</v>
      </c>
    </row>
    <row r="93" spans="1:35" x14ac:dyDescent="0.2">
      <c r="A93" s="286">
        <v>40</v>
      </c>
      <c r="B93" s="286" t="s">
        <v>127</v>
      </c>
      <c r="C93" s="115">
        <v>0</v>
      </c>
      <c r="D93" s="115">
        <v>0</v>
      </c>
      <c r="E93" s="115">
        <v>0</v>
      </c>
      <c r="F93" s="115">
        <v>0</v>
      </c>
      <c r="G93" s="115">
        <v>0</v>
      </c>
      <c r="H93" s="115">
        <v>0</v>
      </c>
      <c r="I93" s="115">
        <v>0</v>
      </c>
      <c r="J93" s="115">
        <v>0</v>
      </c>
      <c r="K93" s="115">
        <f t="shared" si="35"/>
        <v>0</v>
      </c>
      <c r="L93" s="116">
        <f t="shared" si="36"/>
        <v>0</v>
      </c>
      <c r="M93" s="249">
        <f t="shared" si="37"/>
        <v>0</v>
      </c>
      <c r="N93" s="115">
        <v>0</v>
      </c>
      <c r="O93" s="116">
        <f t="shared" si="38"/>
        <v>0</v>
      </c>
      <c r="P93" s="249">
        <f t="shared" si="39"/>
        <v>0</v>
      </c>
      <c r="Q93" s="115">
        <v>0</v>
      </c>
      <c r="R93" s="116">
        <f t="shared" si="40"/>
        <v>0</v>
      </c>
      <c r="S93" s="249">
        <f t="shared" si="41"/>
        <v>0</v>
      </c>
      <c r="T93" s="115">
        <v>0</v>
      </c>
      <c r="U93" s="116">
        <f t="shared" si="42"/>
        <v>0</v>
      </c>
      <c r="V93" s="249">
        <f t="shared" si="43"/>
        <v>0</v>
      </c>
      <c r="W93" s="115">
        <v>0</v>
      </c>
      <c r="X93" s="116">
        <f t="shared" si="44"/>
        <v>0</v>
      </c>
      <c r="Y93" s="249">
        <f t="shared" si="45"/>
        <v>0</v>
      </c>
      <c r="Z93" s="115">
        <v>0</v>
      </c>
      <c r="AA93" s="115">
        <v>0</v>
      </c>
      <c r="AB93" s="115">
        <f t="shared" si="46"/>
        <v>0</v>
      </c>
      <c r="AC93" s="116">
        <f t="shared" si="47"/>
        <v>0</v>
      </c>
      <c r="AD93" s="249">
        <f t="shared" si="48"/>
        <v>0</v>
      </c>
      <c r="AE93" s="115">
        <v>0</v>
      </c>
      <c r="AF93" s="116">
        <f t="shared" si="49"/>
        <v>0</v>
      </c>
      <c r="AG93" s="249">
        <f t="shared" si="50"/>
        <v>0</v>
      </c>
      <c r="AH93" s="115">
        <f t="shared" si="51"/>
        <v>0</v>
      </c>
      <c r="AI93" s="310">
        <v>0</v>
      </c>
    </row>
    <row r="94" spans="1:35" x14ac:dyDescent="0.2">
      <c r="A94" s="287">
        <v>41</v>
      </c>
      <c r="B94" s="287" t="s">
        <v>258</v>
      </c>
      <c r="C94" s="118">
        <v>14496215</v>
      </c>
      <c r="D94" s="118">
        <v>6317651</v>
      </c>
      <c r="E94" s="118">
        <v>9696338</v>
      </c>
      <c r="F94" s="118">
        <v>73749</v>
      </c>
      <c r="G94" s="118">
        <v>1639648</v>
      </c>
      <c r="H94" s="118">
        <v>0</v>
      </c>
      <c r="I94" s="118">
        <v>794790</v>
      </c>
      <c r="J94" s="118">
        <v>370777</v>
      </c>
      <c r="K94" s="118">
        <f t="shared" si="35"/>
        <v>33389168</v>
      </c>
      <c r="L94" s="119">
        <f t="shared" si="36"/>
        <v>1003.9741407823917</v>
      </c>
      <c r="M94" s="123">
        <f t="shared" si="37"/>
        <v>56.855403383387767</v>
      </c>
      <c r="N94" s="118">
        <v>14510664</v>
      </c>
      <c r="O94" s="119">
        <f t="shared" si="38"/>
        <v>436.31909071774362</v>
      </c>
      <c r="P94" s="123">
        <f t="shared" si="39"/>
        <v>24.708901254466813</v>
      </c>
      <c r="Q94" s="118">
        <v>606167</v>
      </c>
      <c r="R94" s="119">
        <f t="shared" si="40"/>
        <v>18.226749255795774</v>
      </c>
      <c r="S94" s="123">
        <f t="shared" si="41"/>
        <v>1.0321871243601521</v>
      </c>
      <c r="T94" s="118">
        <v>27954</v>
      </c>
      <c r="U94" s="119">
        <f t="shared" si="42"/>
        <v>0.84054484770123583</v>
      </c>
      <c r="V94" s="123">
        <f t="shared" si="43"/>
        <v>4.7600345901977002E-2</v>
      </c>
      <c r="W94" s="118">
        <v>6620361</v>
      </c>
      <c r="X94" s="119">
        <f t="shared" si="44"/>
        <v>199.06669272634332</v>
      </c>
      <c r="Y94" s="123">
        <f t="shared" si="45"/>
        <v>11.273215768618385</v>
      </c>
      <c r="Z94" s="118">
        <v>646077</v>
      </c>
      <c r="AA94" s="118">
        <v>272989</v>
      </c>
      <c r="AB94" s="118">
        <f t="shared" si="46"/>
        <v>919066</v>
      </c>
      <c r="AC94" s="119">
        <f t="shared" si="47"/>
        <v>27.635264756291907</v>
      </c>
      <c r="AD94" s="123">
        <f t="shared" si="48"/>
        <v>1.5649946163964514</v>
      </c>
      <c r="AE94" s="118">
        <v>2653084</v>
      </c>
      <c r="AF94" s="119">
        <f t="shared" si="49"/>
        <v>79.775205219953691</v>
      </c>
      <c r="AG94" s="123">
        <f t="shared" si="50"/>
        <v>4.5176975068684539</v>
      </c>
      <c r="AH94" s="118">
        <f t="shared" si="51"/>
        <v>58726464</v>
      </c>
      <c r="AI94" s="294">
        <v>33257</v>
      </c>
    </row>
    <row r="95" spans="1:35" x14ac:dyDescent="0.2">
      <c r="A95" s="286">
        <v>42</v>
      </c>
      <c r="B95" s="286" t="s">
        <v>131</v>
      </c>
      <c r="C95" s="115">
        <v>150199155</v>
      </c>
      <c r="D95" s="115">
        <v>6258292</v>
      </c>
      <c r="E95" s="115">
        <v>53869372</v>
      </c>
      <c r="F95" s="115">
        <v>39717</v>
      </c>
      <c r="G95" s="115">
        <v>1788541</v>
      </c>
      <c r="H95" s="115">
        <v>1970575</v>
      </c>
      <c r="I95" s="115">
        <v>1382737</v>
      </c>
      <c r="J95" s="115">
        <v>599876</v>
      </c>
      <c r="K95" s="115">
        <f t="shared" si="35"/>
        <v>216108265</v>
      </c>
      <c r="L95" s="116">
        <f t="shared" si="36"/>
        <v>1922.5174585664849</v>
      </c>
      <c r="M95" s="249">
        <f t="shared" si="37"/>
        <v>70.108722661470324</v>
      </c>
      <c r="N95" s="115">
        <v>57161567</v>
      </c>
      <c r="O95" s="116">
        <f t="shared" si="38"/>
        <v>508.51414922292702</v>
      </c>
      <c r="P95" s="249">
        <f t="shared" si="39"/>
        <v>18.544059144142658</v>
      </c>
      <c r="Q95" s="115">
        <v>3179777</v>
      </c>
      <c r="R95" s="116">
        <f t="shared" si="40"/>
        <v>28.287565942228824</v>
      </c>
      <c r="S95" s="249">
        <f t="shared" si="41"/>
        <v>1.0315667650116118</v>
      </c>
      <c r="T95" s="115">
        <v>789529</v>
      </c>
      <c r="U95" s="116">
        <f t="shared" si="42"/>
        <v>7.0237169621649516</v>
      </c>
      <c r="V95" s="249">
        <f t="shared" si="43"/>
        <v>0.25613490392969473</v>
      </c>
      <c r="W95" s="115">
        <v>19306851</v>
      </c>
      <c r="X95" s="116">
        <f t="shared" si="44"/>
        <v>171.7553843553452</v>
      </c>
      <c r="Y95" s="249">
        <f t="shared" si="45"/>
        <v>6.2634284821329311</v>
      </c>
      <c r="Z95" s="115">
        <v>5095596</v>
      </c>
      <c r="AA95" s="115">
        <v>937654</v>
      </c>
      <c r="AB95" s="115">
        <f t="shared" si="46"/>
        <v>6033250</v>
      </c>
      <c r="AC95" s="116">
        <f t="shared" si="47"/>
        <v>53.672303819089215</v>
      </c>
      <c r="AD95" s="249">
        <f t="shared" si="48"/>
        <v>1.9572756784536485</v>
      </c>
      <c r="AE95" s="115">
        <v>5668090</v>
      </c>
      <c r="AF95" s="116">
        <f t="shared" si="49"/>
        <v>50.423809481447215</v>
      </c>
      <c r="AG95" s="249">
        <f t="shared" si="50"/>
        <v>1.838812364859129</v>
      </c>
      <c r="AH95" s="115">
        <f t="shared" si="51"/>
        <v>308247329</v>
      </c>
      <c r="AI95" s="310">
        <v>112409</v>
      </c>
    </row>
    <row r="96" spans="1:35" x14ac:dyDescent="0.2">
      <c r="A96" s="287">
        <v>43</v>
      </c>
      <c r="B96" s="287" t="s">
        <v>133</v>
      </c>
      <c r="C96" s="118">
        <v>447492635</v>
      </c>
      <c r="D96" s="118">
        <v>11144701</v>
      </c>
      <c r="E96" s="118">
        <v>143347925</v>
      </c>
      <c r="F96" s="118">
        <v>9894</v>
      </c>
      <c r="G96" s="118">
        <v>1086174</v>
      </c>
      <c r="H96" s="118">
        <v>0</v>
      </c>
      <c r="I96" s="118">
        <v>3729031</v>
      </c>
      <c r="J96" s="118">
        <v>778072</v>
      </c>
      <c r="K96" s="118">
        <f t="shared" si="35"/>
        <v>607588432</v>
      </c>
      <c r="L96" s="119">
        <f t="shared" si="36"/>
        <v>1807.9007361473962</v>
      </c>
      <c r="M96" s="123">
        <f t="shared" si="37"/>
        <v>65.311180825208709</v>
      </c>
      <c r="N96" s="118">
        <v>221772892</v>
      </c>
      <c r="O96" s="119">
        <f t="shared" si="38"/>
        <v>659.89303546242797</v>
      </c>
      <c r="P96" s="123">
        <f t="shared" si="39"/>
        <v>23.838915767147917</v>
      </c>
      <c r="Q96" s="118">
        <v>10059483</v>
      </c>
      <c r="R96" s="119">
        <f t="shared" si="40"/>
        <v>29.932345257294525</v>
      </c>
      <c r="S96" s="123">
        <f t="shared" si="41"/>
        <v>1.081318666746955</v>
      </c>
      <c r="T96" s="118">
        <v>1683002</v>
      </c>
      <c r="U96" s="119">
        <f t="shared" si="42"/>
        <v>5.0078316085147918</v>
      </c>
      <c r="V96" s="123">
        <f t="shared" si="43"/>
        <v>0.18091004068225561</v>
      </c>
      <c r="W96" s="118">
        <v>36389641</v>
      </c>
      <c r="X96" s="119">
        <f t="shared" si="44"/>
        <v>108.27865589126205</v>
      </c>
      <c r="Y96" s="123">
        <f t="shared" si="45"/>
        <v>3.9116123651205861</v>
      </c>
      <c r="Z96" s="118">
        <v>27230970</v>
      </c>
      <c r="AA96" s="118">
        <v>1660229</v>
      </c>
      <c r="AB96" s="118">
        <f t="shared" si="46"/>
        <v>28891199</v>
      </c>
      <c r="AC96" s="119">
        <f t="shared" si="47"/>
        <v>85.966778150050288</v>
      </c>
      <c r="AD96" s="123">
        <f t="shared" si="48"/>
        <v>3.1055863192373763</v>
      </c>
      <c r="AE96" s="118">
        <v>23913080</v>
      </c>
      <c r="AF96" s="119">
        <f t="shared" si="49"/>
        <v>71.154210084683726</v>
      </c>
      <c r="AG96" s="123">
        <f t="shared" si="50"/>
        <v>2.5704760158562099</v>
      </c>
      <c r="AH96" s="118">
        <f t="shared" si="51"/>
        <v>930297729</v>
      </c>
      <c r="AI96" s="294">
        <v>336074</v>
      </c>
    </row>
    <row r="97" spans="1:35" x14ac:dyDescent="0.2">
      <c r="A97" s="286">
        <v>44</v>
      </c>
      <c r="B97" s="286" t="s">
        <v>135</v>
      </c>
      <c r="C97" s="115">
        <v>16049964</v>
      </c>
      <c r="D97" s="115">
        <v>1329392</v>
      </c>
      <c r="E97" s="115">
        <v>7019350</v>
      </c>
      <c r="F97" s="115">
        <v>108231</v>
      </c>
      <c r="G97" s="115">
        <v>6093019</v>
      </c>
      <c r="H97" s="115">
        <v>0</v>
      </c>
      <c r="I97" s="115">
        <v>556322</v>
      </c>
      <c r="J97" s="115">
        <v>140093</v>
      </c>
      <c r="K97" s="115">
        <f t="shared" si="35"/>
        <v>31296371</v>
      </c>
      <c r="L97" s="116">
        <f t="shared" si="36"/>
        <v>640.85944507013414</v>
      </c>
      <c r="M97" s="249">
        <f t="shared" si="37"/>
        <v>41.713608470257249</v>
      </c>
      <c r="N97" s="115">
        <v>23107460</v>
      </c>
      <c r="O97" s="116">
        <f t="shared" si="38"/>
        <v>473.17415787857072</v>
      </c>
      <c r="P97" s="249">
        <f t="shared" si="39"/>
        <v>30.798955546064128</v>
      </c>
      <c r="Q97" s="115">
        <v>189573</v>
      </c>
      <c r="R97" s="116">
        <f t="shared" si="40"/>
        <v>3.8819084672878059</v>
      </c>
      <c r="S97" s="249">
        <f t="shared" si="41"/>
        <v>0.25267382913284347</v>
      </c>
      <c r="T97" s="115">
        <v>126817</v>
      </c>
      <c r="U97" s="116">
        <f t="shared" si="42"/>
        <v>2.5968465240094196</v>
      </c>
      <c r="V97" s="249">
        <f t="shared" si="43"/>
        <v>0.16902901251306782</v>
      </c>
      <c r="W97" s="115">
        <v>11764356</v>
      </c>
      <c r="X97" s="116">
        <f t="shared" si="44"/>
        <v>240.9000921470257</v>
      </c>
      <c r="Y97" s="249">
        <f t="shared" si="45"/>
        <v>15.680212254919962</v>
      </c>
      <c r="Z97" s="115">
        <v>2127328</v>
      </c>
      <c r="AA97" s="115">
        <v>712216</v>
      </c>
      <c r="AB97" s="115">
        <f t="shared" si="46"/>
        <v>2839544</v>
      </c>
      <c r="AC97" s="116">
        <f t="shared" si="47"/>
        <v>58.145674209071366</v>
      </c>
      <c r="AD97" s="249">
        <f t="shared" si="48"/>
        <v>3.784708030527506</v>
      </c>
      <c r="AE97" s="115">
        <v>5702644</v>
      </c>
      <c r="AF97" s="116">
        <f t="shared" si="49"/>
        <v>116.77370738200061</v>
      </c>
      <c r="AG97" s="249">
        <f t="shared" si="50"/>
        <v>7.6008128565852466</v>
      </c>
      <c r="AH97" s="115">
        <f t="shared" si="51"/>
        <v>75026765</v>
      </c>
      <c r="AI97" s="310">
        <v>48835</v>
      </c>
    </row>
    <row r="98" spans="1:35" x14ac:dyDescent="0.2">
      <c r="A98" s="287">
        <v>45</v>
      </c>
      <c r="B98" s="287" t="s">
        <v>137</v>
      </c>
      <c r="C98" s="118">
        <v>3264190</v>
      </c>
      <c r="D98" s="118">
        <v>113318</v>
      </c>
      <c r="E98" s="118">
        <v>609450</v>
      </c>
      <c r="F98" s="118">
        <v>3486</v>
      </c>
      <c r="G98" s="118">
        <v>1088</v>
      </c>
      <c r="H98" s="118">
        <v>3698</v>
      </c>
      <c r="I98" s="118">
        <v>25283</v>
      </c>
      <c r="J98" s="118">
        <v>18253</v>
      </c>
      <c r="K98" s="118">
        <f t="shared" si="35"/>
        <v>4038766</v>
      </c>
      <c r="L98" s="119">
        <f t="shared" si="36"/>
        <v>1807.8630259623992</v>
      </c>
      <c r="M98" s="123">
        <f t="shared" si="37"/>
        <v>67.305531322049546</v>
      </c>
      <c r="N98" s="118">
        <v>379652</v>
      </c>
      <c r="O98" s="119">
        <f t="shared" si="38"/>
        <v>169.94270367054611</v>
      </c>
      <c r="P98" s="123">
        <f t="shared" si="39"/>
        <v>6.3268531966146968</v>
      </c>
      <c r="Q98" s="118">
        <v>17580</v>
      </c>
      <c r="R98" s="119">
        <f t="shared" si="40"/>
        <v>7.8692927484333035</v>
      </c>
      <c r="S98" s="123">
        <f t="shared" si="41"/>
        <v>0.29296850588561729</v>
      </c>
      <c r="T98" s="118">
        <v>2513</v>
      </c>
      <c r="U98" s="119">
        <f t="shared" si="42"/>
        <v>1.1248880931065353</v>
      </c>
      <c r="V98" s="123">
        <f t="shared" si="43"/>
        <v>4.1878831358962247E-2</v>
      </c>
      <c r="W98" s="118">
        <v>1021812</v>
      </c>
      <c r="X98" s="119">
        <f t="shared" si="44"/>
        <v>457.39122649955237</v>
      </c>
      <c r="Y98" s="123">
        <f t="shared" si="45"/>
        <v>17.028369450284096</v>
      </c>
      <c r="Z98" s="118">
        <v>203509</v>
      </c>
      <c r="AA98" s="118">
        <v>7098</v>
      </c>
      <c r="AB98" s="118">
        <f t="shared" si="46"/>
        <v>210607</v>
      </c>
      <c r="AC98" s="119">
        <f t="shared" si="47"/>
        <v>94.273500447627569</v>
      </c>
      <c r="AD98" s="123">
        <f t="shared" si="48"/>
        <v>3.5097393696844255</v>
      </c>
      <c r="AE98" s="118">
        <v>329715</v>
      </c>
      <c r="AF98" s="119">
        <f t="shared" si="49"/>
        <v>147.58952551477171</v>
      </c>
      <c r="AG98" s="123">
        <f t="shared" si="50"/>
        <v>5.4946593241226571</v>
      </c>
      <c r="AH98" s="118">
        <f t="shared" si="51"/>
        <v>6000645</v>
      </c>
      <c r="AI98" s="294">
        <v>2234</v>
      </c>
    </row>
    <row r="99" spans="1:35" x14ac:dyDescent="0.2">
      <c r="A99" s="286">
        <v>46</v>
      </c>
      <c r="B99" s="286" t="s">
        <v>139</v>
      </c>
      <c r="C99" s="115">
        <v>42022519</v>
      </c>
      <c r="D99" s="115">
        <v>1462882</v>
      </c>
      <c r="E99" s="115">
        <v>16527639</v>
      </c>
      <c r="F99" s="115">
        <v>178278</v>
      </c>
      <c r="G99" s="115">
        <v>-349385</v>
      </c>
      <c r="H99" s="115">
        <v>0</v>
      </c>
      <c r="I99" s="115">
        <v>601420</v>
      </c>
      <c r="J99" s="115">
        <v>261995</v>
      </c>
      <c r="K99" s="115">
        <f t="shared" si="35"/>
        <v>60705348</v>
      </c>
      <c r="L99" s="116">
        <f t="shared" si="36"/>
        <v>1519.5331163954943</v>
      </c>
      <c r="M99" s="249">
        <f t="shared" si="37"/>
        <v>65.889207062427218</v>
      </c>
      <c r="N99" s="115">
        <v>9209138</v>
      </c>
      <c r="O99" s="116">
        <f t="shared" si="38"/>
        <v>230.51659574468084</v>
      </c>
      <c r="P99" s="249">
        <f t="shared" si="39"/>
        <v>9.995541093817085</v>
      </c>
      <c r="Q99" s="115">
        <v>1234665</v>
      </c>
      <c r="R99" s="116">
        <f t="shared" si="40"/>
        <v>30.905256570713391</v>
      </c>
      <c r="S99" s="249">
        <f t="shared" si="41"/>
        <v>1.3400977099699962</v>
      </c>
      <c r="T99" s="115">
        <v>94481</v>
      </c>
      <c r="U99" s="116">
        <f t="shared" si="42"/>
        <v>2.3649812265331667</v>
      </c>
      <c r="V99" s="249">
        <f t="shared" si="43"/>
        <v>0.10254908961999831</v>
      </c>
      <c r="W99" s="115">
        <v>14091409</v>
      </c>
      <c r="X99" s="116">
        <f t="shared" si="44"/>
        <v>352.72613266583227</v>
      </c>
      <c r="Y99" s="249">
        <f t="shared" si="45"/>
        <v>15.294727663901217</v>
      </c>
      <c r="Z99" s="115">
        <v>1337765</v>
      </c>
      <c r="AA99" s="115">
        <v>703025</v>
      </c>
      <c r="AB99" s="115">
        <f t="shared" si="46"/>
        <v>2040790</v>
      </c>
      <c r="AC99" s="116">
        <f t="shared" si="47"/>
        <v>51.083604505632039</v>
      </c>
      <c r="AD99" s="249">
        <f t="shared" si="48"/>
        <v>2.2150607699494751</v>
      </c>
      <c r="AE99" s="115">
        <v>4756630</v>
      </c>
      <c r="AF99" s="116">
        <f t="shared" si="49"/>
        <v>119.06458072590739</v>
      </c>
      <c r="AG99" s="249">
        <f t="shared" si="50"/>
        <v>5.1628166103150113</v>
      </c>
      <c r="AH99" s="115">
        <f t="shared" si="51"/>
        <v>92132461</v>
      </c>
      <c r="AI99" s="310">
        <v>39950</v>
      </c>
    </row>
    <row r="100" spans="1:35" x14ac:dyDescent="0.2">
      <c r="A100" s="287">
        <v>47</v>
      </c>
      <c r="B100" s="287" t="s">
        <v>141</v>
      </c>
      <c r="C100" s="118">
        <v>116005636</v>
      </c>
      <c r="D100" s="118">
        <v>4348034</v>
      </c>
      <c r="E100" s="118">
        <v>36130681</v>
      </c>
      <c r="F100" s="118">
        <v>0</v>
      </c>
      <c r="G100" s="118">
        <v>6551940</v>
      </c>
      <c r="H100" s="118">
        <v>0</v>
      </c>
      <c r="I100" s="118">
        <v>973834</v>
      </c>
      <c r="J100" s="118">
        <v>351044</v>
      </c>
      <c r="K100" s="118">
        <f t="shared" si="35"/>
        <v>164361169</v>
      </c>
      <c r="L100" s="119">
        <f t="shared" si="36"/>
        <v>2067.7482009863124</v>
      </c>
      <c r="M100" s="123">
        <f t="shared" si="37"/>
        <v>69.200887801162196</v>
      </c>
      <c r="N100" s="118">
        <v>46904944</v>
      </c>
      <c r="O100" s="119">
        <f t="shared" si="38"/>
        <v>590.08836553945252</v>
      </c>
      <c r="P100" s="123">
        <f t="shared" si="39"/>
        <v>19.748361409280289</v>
      </c>
      <c r="Q100" s="118">
        <v>2227922</v>
      </c>
      <c r="R100" s="119">
        <f t="shared" si="40"/>
        <v>28.028406803542673</v>
      </c>
      <c r="S100" s="123">
        <f t="shared" si="41"/>
        <v>0.93802070945200478</v>
      </c>
      <c r="T100" s="118">
        <v>188209</v>
      </c>
      <c r="U100" s="119">
        <f t="shared" si="42"/>
        <v>2.3677662037037037</v>
      </c>
      <c r="V100" s="123">
        <f t="shared" si="43"/>
        <v>7.9241526276616681E-2</v>
      </c>
      <c r="W100" s="118">
        <v>14710287</v>
      </c>
      <c r="X100" s="119">
        <f t="shared" si="44"/>
        <v>185.06299064009661</v>
      </c>
      <c r="Y100" s="123">
        <f t="shared" si="45"/>
        <v>6.19346361676154</v>
      </c>
      <c r="Z100" s="118">
        <v>469816</v>
      </c>
      <c r="AA100" s="118">
        <v>846187</v>
      </c>
      <c r="AB100" s="118">
        <f t="shared" si="46"/>
        <v>1316003</v>
      </c>
      <c r="AC100" s="119">
        <f t="shared" si="47"/>
        <v>16.555995873590984</v>
      </c>
      <c r="AD100" s="123">
        <f t="shared" si="48"/>
        <v>0.55407598098181476</v>
      </c>
      <c r="AE100" s="118">
        <v>7804559</v>
      </c>
      <c r="AF100" s="119">
        <f t="shared" si="49"/>
        <v>98.185373892914654</v>
      </c>
      <c r="AG100" s="123">
        <f t="shared" si="50"/>
        <v>3.2859489560855493</v>
      </c>
      <c r="AH100" s="118">
        <f t="shared" si="51"/>
        <v>237513093</v>
      </c>
      <c r="AI100" s="294">
        <v>79488</v>
      </c>
    </row>
    <row r="101" spans="1:35" x14ac:dyDescent="0.2">
      <c r="A101" s="286">
        <v>48</v>
      </c>
      <c r="B101" s="286" t="s">
        <v>143</v>
      </c>
      <c r="C101" s="115">
        <v>5049538</v>
      </c>
      <c r="D101" s="115">
        <v>247909</v>
      </c>
      <c r="E101" s="115">
        <v>2891509</v>
      </c>
      <c r="F101" s="115">
        <v>36802</v>
      </c>
      <c r="G101" s="115">
        <v>335958</v>
      </c>
      <c r="H101" s="115">
        <v>43067</v>
      </c>
      <c r="I101" s="115">
        <v>130143</v>
      </c>
      <c r="J101" s="115">
        <v>49963</v>
      </c>
      <c r="K101" s="115">
        <f t="shared" si="35"/>
        <v>8784889</v>
      </c>
      <c r="L101" s="116">
        <f t="shared" si="36"/>
        <v>1318.4585021761968</v>
      </c>
      <c r="M101" s="249">
        <f t="shared" si="37"/>
        <v>56.191042235153752</v>
      </c>
      <c r="N101" s="115">
        <v>898694</v>
      </c>
      <c r="O101" s="116">
        <f t="shared" si="38"/>
        <v>134.87828305568061</v>
      </c>
      <c r="P101" s="249">
        <f t="shared" si="39"/>
        <v>5.7483426951073904</v>
      </c>
      <c r="Q101" s="115">
        <v>129470</v>
      </c>
      <c r="R101" s="116">
        <f t="shared" si="40"/>
        <v>19.431187152934115</v>
      </c>
      <c r="S101" s="249">
        <f t="shared" si="41"/>
        <v>0.82813274455549257</v>
      </c>
      <c r="T101" s="115">
        <v>218108</v>
      </c>
      <c r="U101" s="116">
        <f t="shared" si="42"/>
        <v>32.734203812096652</v>
      </c>
      <c r="V101" s="249">
        <f t="shared" si="43"/>
        <v>1.3950905742605186</v>
      </c>
      <c r="W101" s="115">
        <v>4245947</v>
      </c>
      <c r="X101" s="116">
        <f t="shared" si="44"/>
        <v>637.24253339336633</v>
      </c>
      <c r="Y101" s="249">
        <f t="shared" si="45"/>
        <v>27.158474877169692</v>
      </c>
      <c r="Z101" s="115">
        <v>843650</v>
      </c>
      <c r="AA101" s="115">
        <v>57204</v>
      </c>
      <c r="AB101" s="115">
        <f t="shared" si="46"/>
        <v>900854</v>
      </c>
      <c r="AC101" s="116">
        <f t="shared" si="47"/>
        <v>135.20246135374455</v>
      </c>
      <c r="AD101" s="249">
        <f t="shared" si="48"/>
        <v>5.762158766229966</v>
      </c>
      <c r="AE101" s="115">
        <v>456005</v>
      </c>
      <c r="AF101" s="116">
        <f t="shared" si="49"/>
        <v>68.438391115113319</v>
      </c>
      <c r="AG101" s="249">
        <f t="shared" si="50"/>
        <v>2.9167581075231896</v>
      </c>
      <c r="AH101" s="115">
        <f t="shared" si="51"/>
        <v>15633967</v>
      </c>
      <c r="AI101" s="310">
        <v>6663</v>
      </c>
    </row>
    <row r="102" spans="1:35" x14ac:dyDescent="0.2">
      <c r="A102" s="287">
        <v>49</v>
      </c>
      <c r="B102" s="287" t="s">
        <v>145</v>
      </c>
      <c r="C102" s="118">
        <v>26047126</v>
      </c>
      <c r="D102" s="118">
        <v>797958</v>
      </c>
      <c r="E102" s="118">
        <v>10791543</v>
      </c>
      <c r="F102" s="118">
        <v>20524</v>
      </c>
      <c r="G102" s="118">
        <v>156569</v>
      </c>
      <c r="H102" s="118">
        <v>0</v>
      </c>
      <c r="I102" s="118">
        <v>352442</v>
      </c>
      <c r="J102" s="118">
        <v>223442</v>
      </c>
      <c r="K102" s="118">
        <f t="shared" si="35"/>
        <v>38389604</v>
      </c>
      <c r="L102" s="119">
        <f t="shared" si="36"/>
        <v>1388.6635557967084</v>
      </c>
      <c r="M102" s="123">
        <f t="shared" si="37"/>
        <v>59.069847869030568</v>
      </c>
      <c r="N102" s="118">
        <v>12472326</v>
      </c>
      <c r="O102" s="119">
        <f t="shared" si="38"/>
        <v>451.16028214867066</v>
      </c>
      <c r="P102" s="123">
        <f t="shared" si="39"/>
        <v>19.191091405708548</v>
      </c>
      <c r="Q102" s="118">
        <v>6510957</v>
      </c>
      <c r="R102" s="119">
        <f t="shared" si="40"/>
        <v>235.52023874118285</v>
      </c>
      <c r="S102" s="123">
        <f t="shared" si="41"/>
        <v>10.018369542749115</v>
      </c>
      <c r="T102" s="118">
        <v>318044</v>
      </c>
      <c r="U102" s="119">
        <f t="shared" si="42"/>
        <v>11.504575872671369</v>
      </c>
      <c r="V102" s="123">
        <f t="shared" si="43"/>
        <v>0.48937234923439055</v>
      </c>
      <c r="W102" s="118">
        <v>3995702</v>
      </c>
      <c r="X102" s="119">
        <f t="shared" si="44"/>
        <v>144.5361548200398</v>
      </c>
      <c r="Y102" s="123">
        <f t="shared" si="45"/>
        <v>6.1481621240474675</v>
      </c>
      <c r="Z102" s="118">
        <v>820261</v>
      </c>
      <c r="AA102" s="118">
        <v>99294</v>
      </c>
      <c r="AB102" s="118">
        <f t="shared" si="46"/>
        <v>919555</v>
      </c>
      <c r="AC102" s="119">
        <f t="shared" si="47"/>
        <v>33.262977030204375</v>
      </c>
      <c r="AD102" s="123">
        <f t="shared" si="48"/>
        <v>1.4149136301902567</v>
      </c>
      <c r="AE102" s="118">
        <v>2383998</v>
      </c>
      <c r="AF102" s="119">
        <f t="shared" si="49"/>
        <v>86.236136733586548</v>
      </c>
      <c r="AG102" s="123">
        <f t="shared" si="50"/>
        <v>3.668243079039657</v>
      </c>
      <c r="AH102" s="118">
        <f t="shared" si="51"/>
        <v>64990186</v>
      </c>
      <c r="AI102" s="294">
        <v>27645</v>
      </c>
    </row>
    <row r="103" spans="1:35" x14ac:dyDescent="0.2">
      <c r="A103" s="286">
        <v>50</v>
      </c>
      <c r="B103" s="286" t="s">
        <v>147</v>
      </c>
      <c r="C103" s="115">
        <v>13790507</v>
      </c>
      <c r="D103" s="115">
        <v>356948</v>
      </c>
      <c r="E103" s="115">
        <v>5293730</v>
      </c>
      <c r="F103" s="115">
        <v>4991</v>
      </c>
      <c r="G103" s="115">
        <v>2244262</v>
      </c>
      <c r="H103" s="115">
        <v>0</v>
      </c>
      <c r="I103" s="115">
        <v>281026</v>
      </c>
      <c r="J103" s="115">
        <v>313353</v>
      </c>
      <c r="K103" s="115">
        <f t="shared" si="35"/>
        <v>22284817</v>
      </c>
      <c r="L103" s="116">
        <f t="shared" si="36"/>
        <v>1230.7293864251394</v>
      </c>
      <c r="M103" s="249">
        <f t="shared" si="37"/>
        <v>71.903171751259123</v>
      </c>
      <c r="N103" s="115">
        <v>3003184</v>
      </c>
      <c r="O103" s="116">
        <f t="shared" si="38"/>
        <v>165.85762412326724</v>
      </c>
      <c r="P103" s="249">
        <f t="shared" si="39"/>
        <v>9.6899361997288729</v>
      </c>
      <c r="Q103" s="115">
        <v>393295</v>
      </c>
      <c r="R103" s="116">
        <f t="shared" si="40"/>
        <v>21.720605290771523</v>
      </c>
      <c r="S103" s="249">
        <f t="shared" si="41"/>
        <v>1.268987666980234</v>
      </c>
      <c r="T103" s="115">
        <v>125385</v>
      </c>
      <c r="U103" s="116">
        <f t="shared" si="42"/>
        <v>6.9246700171204507</v>
      </c>
      <c r="V103" s="249">
        <f t="shared" si="43"/>
        <v>0.40456150885293901</v>
      </c>
      <c r="W103" s="115">
        <v>3664300</v>
      </c>
      <c r="X103" s="116">
        <f t="shared" si="44"/>
        <v>202.36924946153422</v>
      </c>
      <c r="Y103" s="249">
        <f t="shared" si="45"/>
        <v>11.823062861505159</v>
      </c>
      <c r="Z103" s="115">
        <v>492795</v>
      </c>
      <c r="AA103" s="115">
        <v>75219</v>
      </c>
      <c r="AB103" s="115">
        <f t="shared" si="46"/>
        <v>568014</v>
      </c>
      <c r="AC103" s="116">
        <f t="shared" si="47"/>
        <v>31.369856961396145</v>
      </c>
      <c r="AD103" s="249">
        <f t="shared" si="48"/>
        <v>1.8327280048617718</v>
      </c>
      <c r="AE103" s="115">
        <v>953820</v>
      </c>
      <c r="AF103" s="116">
        <f t="shared" si="49"/>
        <v>52.676865300712429</v>
      </c>
      <c r="AG103" s="249">
        <f t="shared" si="50"/>
        <v>3.0775520068119016</v>
      </c>
      <c r="AH103" s="115">
        <f t="shared" si="51"/>
        <v>30992815</v>
      </c>
      <c r="AI103" s="310">
        <v>18107</v>
      </c>
    </row>
    <row r="104" spans="1:35" x14ac:dyDescent="0.2">
      <c r="A104" s="287">
        <v>51</v>
      </c>
      <c r="B104" s="287" t="s">
        <v>149</v>
      </c>
      <c r="C104" s="118">
        <v>17026116</v>
      </c>
      <c r="D104" s="118">
        <v>533869</v>
      </c>
      <c r="E104" s="118">
        <v>2812177</v>
      </c>
      <c r="F104" s="118">
        <v>33166</v>
      </c>
      <c r="G104" s="118">
        <v>7583</v>
      </c>
      <c r="H104" s="118">
        <v>129613</v>
      </c>
      <c r="I104" s="118">
        <v>253962</v>
      </c>
      <c r="J104" s="118">
        <v>89094</v>
      </c>
      <c r="K104" s="118">
        <f t="shared" si="35"/>
        <v>20885580</v>
      </c>
      <c r="L104" s="119">
        <f t="shared" si="36"/>
        <v>1941.5803662731246</v>
      </c>
      <c r="M104" s="123">
        <f t="shared" si="37"/>
        <v>78.05591638259051</v>
      </c>
      <c r="N104" s="118">
        <v>3141632</v>
      </c>
      <c r="O104" s="119">
        <f t="shared" si="38"/>
        <v>292.05466208050569</v>
      </c>
      <c r="P104" s="123">
        <f t="shared" si="39"/>
        <v>11.741257111215997</v>
      </c>
      <c r="Q104" s="118">
        <v>256007</v>
      </c>
      <c r="R104" s="119">
        <f t="shared" si="40"/>
        <v>23.799107557869295</v>
      </c>
      <c r="S104" s="123">
        <f t="shared" si="41"/>
        <v>0.9567778814549488</v>
      </c>
      <c r="T104" s="118">
        <v>38879</v>
      </c>
      <c r="U104" s="119">
        <f t="shared" si="42"/>
        <v>3.6142976666356792</v>
      </c>
      <c r="V104" s="123">
        <f t="shared" si="43"/>
        <v>0.14530293020537313</v>
      </c>
      <c r="W104" s="118">
        <v>1425864</v>
      </c>
      <c r="X104" s="119">
        <f t="shared" si="44"/>
        <v>132.55219856837408</v>
      </c>
      <c r="Y104" s="123">
        <f t="shared" si="45"/>
        <v>5.3288977924934828</v>
      </c>
      <c r="Z104" s="118">
        <v>479178</v>
      </c>
      <c r="AA104" s="118">
        <v>70030</v>
      </c>
      <c r="AB104" s="118">
        <f t="shared" si="46"/>
        <v>549208</v>
      </c>
      <c r="AC104" s="119">
        <f t="shared" si="47"/>
        <v>51.055870595891051</v>
      </c>
      <c r="AD104" s="123">
        <f t="shared" si="48"/>
        <v>2.0525613233939288</v>
      </c>
      <c r="AE104" s="118">
        <v>460033</v>
      </c>
      <c r="AF104" s="119">
        <f t="shared" si="49"/>
        <v>42.765919866133679</v>
      </c>
      <c r="AG104" s="123">
        <f t="shared" si="50"/>
        <v>1.7192865786457574</v>
      </c>
      <c r="AH104" s="118">
        <f t="shared" si="51"/>
        <v>26757203</v>
      </c>
      <c r="AI104" s="294">
        <v>10757</v>
      </c>
    </row>
    <row r="105" spans="1:35" x14ac:dyDescent="0.2">
      <c r="A105" s="286">
        <v>52</v>
      </c>
      <c r="B105" s="286" t="s">
        <v>151</v>
      </c>
      <c r="C105" s="115">
        <v>0</v>
      </c>
      <c r="D105" s="115">
        <v>0</v>
      </c>
      <c r="E105" s="115">
        <v>0</v>
      </c>
      <c r="F105" s="115">
        <v>0</v>
      </c>
      <c r="G105" s="115">
        <v>0</v>
      </c>
      <c r="H105" s="115">
        <v>0</v>
      </c>
      <c r="I105" s="115">
        <v>0</v>
      </c>
      <c r="J105" s="115">
        <v>0</v>
      </c>
      <c r="K105" s="115">
        <f t="shared" si="35"/>
        <v>0</v>
      </c>
      <c r="L105" s="116">
        <f t="shared" si="36"/>
        <v>0</v>
      </c>
      <c r="M105" s="116">
        <f t="shared" si="37"/>
        <v>0</v>
      </c>
      <c r="N105" s="115">
        <v>0</v>
      </c>
      <c r="O105" s="116">
        <f t="shared" si="38"/>
        <v>0</v>
      </c>
      <c r="P105" s="116">
        <f t="shared" si="39"/>
        <v>0</v>
      </c>
      <c r="Q105" s="115">
        <v>0</v>
      </c>
      <c r="R105" s="116">
        <f t="shared" si="40"/>
        <v>0</v>
      </c>
      <c r="S105" s="116">
        <f t="shared" si="41"/>
        <v>0</v>
      </c>
      <c r="T105" s="115">
        <v>0</v>
      </c>
      <c r="U105" s="116">
        <f t="shared" si="42"/>
        <v>0</v>
      </c>
      <c r="V105" s="116">
        <f t="shared" si="43"/>
        <v>0</v>
      </c>
      <c r="W105" s="115">
        <v>0</v>
      </c>
      <c r="X105" s="116">
        <f t="shared" si="44"/>
        <v>0</v>
      </c>
      <c r="Y105" s="116">
        <f t="shared" si="45"/>
        <v>0</v>
      </c>
      <c r="Z105" s="115">
        <v>0</v>
      </c>
      <c r="AA105" s="115">
        <v>0</v>
      </c>
      <c r="AB105" s="115">
        <f t="shared" si="46"/>
        <v>0</v>
      </c>
      <c r="AC105" s="116">
        <f t="shared" si="47"/>
        <v>0</v>
      </c>
      <c r="AD105" s="116">
        <f t="shared" si="48"/>
        <v>0</v>
      </c>
      <c r="AE105" s="115">
        <v>0</v>
      </c>
      <c r="AF105" s="116">
        <f t="shared" si="49"/>
        <v>0</v>
      </c>
      <c r="AG105" s="116">
        <f t="shared" si="50"/>
        <v>0</v>
      </c>
      <c r="AH105" s="115">
        <f t="shared" si="51"/>
        <v>0</v>
      </c>
      <c r="AI105" s="310">
        <v>0</v>
      </c>
    </row>
    <row r="106" spans="1:35" x14ac:dyDescent="0.2">
      <c r="A106" s="287">
        <v>53</v>
      </c>
      <c r="B106" s="287" t="s">
        <v>153</v>
      </c>
      <c r="C106" s="118">
        <v>1109347543</v>
      </c>
      <c r="D106" s="118">
        <v>33229759</v>
      </c>
      <c r="E106" s="118">
        <v>805332084</v>
      </c>
      <c r="F106" s="118">
        <v>18305</v>
      </c>
      <c r="G106" s="118">
        <v>2026308</v>
      </c>
      <c r="H106" s="118">
        <v>0</v>
      </c>
      <c r="I106" s="118">
        <v>12173734</v>
      </c>
      <c r="J106" s="118">
        <v>3349338</v>
      </c>
      <c r="K106" s="118">
        <f t="shared" si="35"/>
        <v>1965477071</v>
      </c>
      <c r="L106" s="119">
        <f t="shared" si="36"/>
        <v>4560.2081432741079</v>
      </c>
      <c r="M106" s="119">
        <f t="shared" si="37"/>
        <v>82.178447669362995</v>
      </c>
      <c r="N106" s="118">
        <v>237592496</v>
      </c>
      <c r="O106" s="119">
        <f t="shared" si="38"/>
        <v>551.2510173872289</v>
      </c>
      <c r="P106" s="119">
        <f t="shared" si="39"/>
        <v>9.9339660519343376</v>
      </c>
      <c r="Q106" s="118">
        <v>24350515</v>
      </c>
      <c r="R106" s="119">
        <f t="shared" si="40"/>
        <v>56.496928117009972</v>
      </c>
      <c r="S106" s="119">
        <f t="shared" si="41"/>
        <v>1.0181179684947537</v>
      </c>
      <c r="T106" s="118">
        <v>1738942</v>
      </c>
      <c r="U106" s="119">
        <f t="shared" si="42"/>
        <v>4.0346120471640763</v>
      </c>
      <c r="V106" s="119">
        <f t="shared" si="43"/>
        <v>7.2706802971937309E-2</v>
      </c>
      <c r="W106" s="118">
        <v>65865816</v>
      </c>
      <c r="X106" s="119">
        <f t="shared" si="44"/>
        <v>152.81879138573476</v>
      </c>
      <c r="Y106" s="119">
        <f t="shared" si="45"/>
        <v>2.7539118075806299</v>
      </c>
      <c r="Z106" s="118">
        <v>43271252</v>
      </c>
      <c r="AA106" s="118">
        <v>4049217</v>
      </c>
      <c r="AB106" s="118">
        <f t="shared" si="46"/>
        <v>47320469</v>
      </c>
      <c r="AC106" s="119">
        <f t="shared" si="47"/>
        <v>109.7907430523009</v>
      </c>
      <c r="AD106" s="119">
        <f t="shared" si="48"/>
        <v>1.9785133811953861</v>
      </c>
      <c r="AE106" s="118">
        <v>49373112</v>
      </c>
      <c r="AF106" s="119">
        <f t="shared" si="49"/>
        <v>114.55318951476313</v>
      </c>
      <c r="AG106" s="119">
        <f t="shared" si="50"/>
        <v>2.0643363184599561</v>
      </c>
      <c r="AH106" s="118">
        <f t="shared" si="51"/>
        <v>2391718421</v>
      </c>
      <c r="AI106" s="294">
        <v>431006</v>
      </c>
    </row>
    <row r="107" spans="1:35" x14ac:dyDescent="0.2">
      <c r="A107" s="286">
        <v>54</v>
      </c>
      <c r="B107" s="286" t="s">
        <v>155</v>
      </c>
      <c r="C107" s="115">
        <v>46312043</v>
      </c>
      <c r="D107" s="115">
        <v>16363937</v>
      </c>
      <c r="E107" s="115">
        <v>13185546</v>
      </c>
      <c r="F107" s="115">
        <v>65372</v>
      </c>
      <c r="G107" s="115">
        <v>363004</v>
      </c>
      <c r="H107" s="115">
        <v>468312</v>
      </c>
      <c r="I107" s="115">
        <v>530079</v>
      </c>
      <c r="J107" s="115">
        <v>358530</v>
      </c>
      <c r="K107" s="115">
        <f t="shared" si="35"/>
        <v>77646823</v>
      </c>
      <c r="L107" s="116">
        <f t="shared" si="36"/>
        <v>1954.6085084959093</v>
      </c>
      <c r="M107" s="116">
        <f t="shared" si="37"/>
        <v>74.046226037007614</v>
      </c>
      <c r="N107" s="115">
        <v>12644690</v>
      </c>
      <c r="O107" s="116">
        <f t="shared" si="38"/>
        <v>318.30560100692259</v>
      </c>
      <c r="P107" s="116">
        <f t="shared" si="39"/>
        <v>12.058337195687836</v>
      </c>
      <c r="Q107" s="115">
        <v>1213203</v>
      </c>
      <c r="R107" s="116">
        <f t="shared" si="40"/>
        <v>30.540037759597229</v>
      </c>
      <c r="S107" s="116">
        <f t="shared" si="41"/>
        <v>1.1569449991118859</v>
      </c>
      <c r="T107" s="115">
        <v>123308</v>
      </c>
      <c r="U107" s="116">
        <f t="shared" si="42"/>
        <v>3.1040402769037132</v>
      </c>
      <c r="V107" s="116">
        <f t="shared" si="43"/>
        <v>0.11759002734949418</v>
      </c>
      <c r="W107" s="115">
        <v>6376137</v>
      </c>
      <c r="X107" s="116">
        <f t="shared" si="44"/>
        <v>160.50691000629325</v>
      </c>
      <c r="Y107" s="116">
        <f t="shared" si="45"/>
        <v>6.0804661839793193</v>
      </c>
      <c r="Z107" s="115">
        <v>1886650</v>
      </c>
      <c r="AA107" s="115">
        <v>225364</v>
      </c>
      <c r="AB107" s="115">
        <f t="shared" si="46"/>
        <v>2112014</v>
      </c>
      <c r="AC107" s="116">
        <f t="shared" si="47"/>
        <v>53.165865324103208</v>
      </c>
      <c r="AD107" s="116">
        <f t="shared" si="48"/>
        <v>2.0140768159609648</v>
      </c>
      <c r="AE107" s="115">
        <v>4746459</v>
      </c>
      <c r="AF107" s="116">
        <f t="shared" si="49"/>
        <v>119.48292007551919</v>
      </c>
      <c r="AG107" s="116">
        <f t="shared" si="50"/>
        <v>4.5263587409028849</v>
      </c>
      <c r="AH107" s="115">
        <f t="shared" si="51"/>
        <v>104862634</v>
      </c>
      <c r="AI107" s="310">
        <v>39725</v>
      </c>
    </row>
    <row r="108" spans="1:35" x14ac:dyDescent="0.2">
      <c r="A108" s="287">
        <v>55</v>
      </c>
      <c r="B108" s="287" t="s">
        <v>157</v>
      </c>
      <c r="C108" s="118">
        <v>3647224</v>
      </c>
      <c r="D108" s="118">
        <v>223941</v>
      </c>
      <c r="E108" s="118">
        <v>3008471</v>
      </c>
      <c r="F108" s="118">
        <v>23019</v>
      </c>
      <c r="G108" s="118">
        <v>372702</v>
      </c>
      <c r="H108" s="118">
        <v>150459</v>
      </c>
      <c r="I108" s="118">
        <v>102280</v>
      </c>
      <c r="J108" s="118">
        <v>48956</v>
      </c>
      <c r="K108" s="118">
        <f t="shared" si="35"/>
        <v>7577052</v>
      </c>
      <c r="L108" s="119">
        <f t="shared" si="36"/>
        <v>633.63873557451075</v>
      </c>
      <c r="M108" s="123">
        <f t="shared" si="37"/>
        <v>52.704079095223868</v>
      </c>
      <c r="N108" s="118">
        <v>1166115</v>
      </c>
      <c r="O108" s="119">
        <f t="shared" si="38"/>
        <v>97.517561465127955</v>
      </c>
      <c r="P108" s="123">
        <f t="shared" si="39"/>
        <v>8.1112043568035403</v>
      </c>
      <c r="Q108" s="118">
        <v>52302</v>
      </c>
      <c r="R108" s="119">
        <f t="shared" si="40"/>
        <v>4.3738083291520322</v>
      </c>
      <c r="S108" s="123">
        <f t="shared" si="41"/>
        <v>0.36379963405799498</v>
      </c>
      <c r="T108" s="118">
        <v>9742</v>
      </c>
      <c r="U108" s="119">
        <f t="shared" si="42"/>
        <v>0.81468472988794116</v>
      </c>
      <c r="V108" s="123">
        <f t="shared" si="43"/>
        <v>6.7762916045141425E-2</v>
      </c>
      <c r="W108" s="118">
        <v>3323682</v>
      </c>
      <c r="X108" s="119">
        <f t="shared" si="44"/>
        <v>277.94631209232313</v>
      </c>
      <c r="Y108" s="123">
        <f t="shared" si="45"/>
        <v>23.118700916315721</v>
      </c>
      <c r="Z108" s="118">
        <v>72426</v>
      </c>
      <c r="AA108" s="118">
        <v>39703</v>
      </c>
      <c r="AB108" s="118">
        <f t="shared" si="46"/>
        <v>112129</v>
      </c>
      <c r="AC108" s="119">
        <f t="shared" si="47"/>
        <v>9.3769024920555282</v>
      </c>
      <c r="AD108" s="123">
        <f t="shared" si="48"/>
        <v>0.77994128651464412</v>
      </c>
      <c r="AE108" s="118">
        <v>2135573</v>
      </c>
      <c r="AF108" s="119">
        <f t="shared" si="49"/>
        <v>178.58947984612811</v>
      </c>
      <c r="AG108" s="123">
        <f t="shared" si="50"/>
        <v>14.854511795039091</v>
      </c>
      <c r="AH108" s="118">
        <f t="shared" si="51"/>
        <v>14376595</v>
      </c>
      <c r="AI108" s="294">
        <v>11958</v>
      </c>
    </row>
    <row r="109" spans="1:35" x14ac:dyDescent="0.2">
      <c r="A109" s="286">
        <v>56</v>
      </c>
      <c r="B109" s="286" t="s">
        <v>159</v>
      </c>
      <c r="C109" s="115">
        <v>13449733</v>
      </c>
      <c r="D109" s="115">
        <v>342579</v>
      </c>
      <c r="E109" s="115">
        <v>5466820</v>
      </c>
      <c r="F109" s="115">
        <v>0</v>
      </c>
      <c r="G109" s="115">
        <v>136790</v>
      </c>
      <c r="H109" s="115">
        <v>289929</v>
      </c>
      <c r="I109" s="115">
        <v>196424</v>
      </c>
      <c r="J109" s="115">
        <v>192642</v>
      </c>
      <c r="K109" s="115">
        <f t="shared" si="35"/>
        <v>20074917</v>
      </c>
      <c r="L109" s="116">
        <f t="shared" si="36"/>
        <v>1432.18356281658</v>
      </c>
      <c r="M109" s="249">
        <f t="shared" si="37"/>
        <v>67.609857547882882</v>
      </c>
      <c r="N109" s="115">
        <v>4205478</v>
      </c>
      <c r="O109" s="116">
        <f t="shared" si="38"/>
        <v>300.02696725404866</v>
      </c>
      <c r="P109" s="249">
        <f t="shared" si="39"/>
        <v>14.16353395138597</v>
      </c>
      <c r="Q109" s="115">
        <v>305842</v>
      </c>
      <c r="R109" s="116">
        <f t="shared" si="40"/>
        <v>21.819362203039166</v>
      </c>
      <c r="S109" s="249">
        <f t="shared" si="41"/>
        <v>1.0300383335163774</v>
      </c>
      <c r="T109" s="115">
        <v>124873</v>
      </c>
      <c r="U109" s="116">
        <f t="shared" si="42"/>
        <v>8.9086823143325962</v>
      </c>
      <c r="V109" s="249">
        <f t="shared" si="43"/>
        <v>0.42055694385071579</v>
      </c>
      <c r="W109" s="115">
        <v>2463117</v>
      </c>
      <c r="X109" s="116">
        <f t="shared" si="44"/>
        <v>175.72354997503032</v>
      </c>
      <c r="Y109" s="249">
        <f t="shared" si="45"/>
        <v>8.2954758664142236</v>
      </c>
      <c r="Z109" s="115">
        <v>653204</v>
      </c>
      <c r="AA109" s="115">
        <v>260816</v>
      </c>
      <c r="AB109" s="115">
        <f t="shared" si="46"/>
        <v>914020</v>
      </c>
      <c r="AC109" s="116">
        <f t="shared" si="47"/>
        <v>65.20796176071913</v>
      </c>
      <c r="AD109" s="249">
        <f t="shared" si="48"/>
        <v>3.0783072226856985</v>
      </c>
      <c r="AE109" s="115">
        <v>1604046</v>
      </c>
      <c r="AF109" s="116">
        <f t="shared" si="49"/>
        <v>114.43575658129414</v>
      </c>
      <c r="AG109" s="249">
        <f t="shared" si="50"/>
        <v>5.4022301342641343</v>
      </c>
      <c r="AH109" s="115">
        <f t="shared" si="51"/>
        <v>29692293</v>
      </c>
      <c r="AI109" s="310">
        <v>14017</v>
      </c>
    </row>
    <row r="110" spans="1:35" x14ac:dyDescent="0.2">
      <c r="A110" s="287">
        <v>57</v>
      </c>
      <c r="B110" s="287" t="s">
        <v>161</v>
      </c>
      <c r="C110" s="118">
        <v>11116903</v>
      </c>
      <c r="D110" s="118">
        <v>140943</v>
      </c>
      <c r="E110" s="118">
        <v>4151637</v>
      </c>
      <c r="F110" s="118">
        <v>33300</v>
      </c>
      <c r="G110" s="118">
        <v>150260</v>
      </c>
      <c r="H110" s="118">
        <v>0</v>
      </c>
      <c r="I110" s="118">
        <v>133580</v>
      </c>
      <c r="J110" s="118">
        <v>90866</v>
      </c>
      <c r="K110" s="118">
        <f t="shared" si="35"/>
        <v>15817489</v>
      </c>
      <c r="L110" s="119">
        <f t="shared" si="36"/>
        <v>1872.7787118162444</v>
      </c>
      <c r="M110" s="123">
        <f t="shared" si="37"/>
        <v>74.048635299204449</v>
      </c>
      <c r="N110" s="118">
        <v>2273891</v>
      </c>
      <c r="O110" s="119">
        <f t="shared" si="38"/>
        <v>269.22697134738337</v>
      </c>
      <c r="P110" s="123">
        <f t="shared" si="39"/>
        <v>10.645085662404652</v>
      </c>
      <c r="Q110" s="118">
        <v>94389</v>
      </c>
      <c r="R110" s="119">
        <f t="shared" si="40"/>
        <v>11.175586076249113</v>
      </c>
      <c r="S110" s="123">
        <f t="shared" si="41"/>
        <v>0.44187649741729607</v>
      </c>
      <c r="T110" s="118">
        <v>86785</v>
      </c>
      <c r="U110" s="119">
        <f t="shared" si="42"/>
        <v>10.275278238219276</v>
      </c>
      <c r="V110" s="123">
        <f t="shared" si="43"/>
        <v>0.40627882304463481</v>
      </c>
      <c r="W110" s="118">
        <v>2055246</v>
      </c>
      <c r="X110" s="119">
        <f t="shared" si="44"/>
        <v>243.33956902675823</v>
      </c>
      <c r="Y110" s="123">
        <f t="shared" si="45"/>
        <v>9.6215120809724439</v>
      </c>
      <c r="Z110" s="118">
        <v>37952</v>
      </c>
      <c r="AA110" s="118">
        <v>72342</v>
      </c>
      <c r="AB110" s="118">
        <f t="shared" si="46"/>
        <v>110294</v>
      </c>
      <c r="AC110" s="119">
        <f t="shared" si="47"/>
        <v>13.058726024153446</v>
      </c>
      <c r="AD110" s="123">
        <f t="shared" si="48"/>
        <v>0.51633481026542549</v>
      </c>
      <c r="AE110" s="118">
        <v>922852</v>
      </c>
      <c r="AF110" s="119">
        <f t="shared" si="49"/>
        <v>109.26497750414397</v>
      </c>
      <c r="AG110" s="123">
        <f t="shared" si="50"/>
        <v>4.320276826691102</v>
      </c>
      <c r="AH110" s="118">
        <f t="shared" si="51"/>
        <v>21360946</v>
      </c>
      <c r="AI110" s="294">
        <v>8446</v>
      </c>
    </row>
    <row r="111" spans="1:35" x14ac:dyDescent="0.2">
      <c r="A111" s="286">
        <v>58</v>
      </c>
      <c r="B111" s="286" t="s">
        <v>163</v>
      </c>
      <c r="C111" s="115">
        <v>23302617</v>
      </c>
      <c r="D111" s="115">
        <v>1448220</v>
      </c>
      <c r="E111" s="115">
        <v>83520587</v>
      </c>
      <c r="F111" s="115">
        <v>76638</v>
      </c>
      <c r="G111" s="115">
        <v>380180</v>
      </c>
      <c r="H111" s="115">
        <v>536352</v>
      </c>
      <c r="I111" s="115">
        <v>401790</v>
      </c>
      <c r="J111" s="115">
        <v>212506</v>
      </c>
      <c r="K111" s="115">
        <f t="shared" si="35"/>
        <v>109878890</v>
      </c>
      <c r="L111" s="116">
        <f t="shared" si="36"/>
        <v>3640.9055966069122</v>
      </c>
      <c r="M111" s="249">
        <f t="shared" si="37"/>
        <v>82.784967167947471</v>
      </c>
      <c r="N111" s="115">
        <v>9523688</v>
      </c>
      <c r="O111" s="116">
        <f t="shared" si="38"/>
        <v>315.57334570396631</v>
      </c>
      <c r="P111" s="249">
        <f t="shared" si="39"/>
        <v>7.1753382146268061</v>
      </c>
      <c r="Q111" s="115">
        <v>1943698</v>
      </c>
      <c r="R111" s="116">
        <f t="shared" si="40"/>
        <v>64.40564631034826</v>
      </c>
      <c r="S111" s="249">
        <f t="shared" si="41"/>
        <v>1.4644211924092532</v>
      </c>
      <c r="T111" s="115">
        <v>611696</v>
      </c>
      <c r="U111" s="116">
        <f t="shared" si="42"/>
        <v>20.268928725272541</v>
      </c>
      <c r="V111" s="249">
        <f t="shared" si="43"/>
        <v>0.46086407750173658</v>
      </c>
      <c r="W111" s="115">
        <v>5593465</v>
      </c>
      <c r="X111" s="116">
        <f t="shared" si="44"/>
        <v>185.34295370953311</v>
      </c>
      <c r="Y111" s="249">
        <f t="shared" si="45"/>
        <v>4.2142291060645345</v>
      </c>
      <c r="Z111" s="115">
        <v>3183410</v>
      </c>
      <c r="AA111" s="115">
        <v>199995</v>
      </c>
      <c r="AB111" s="115">
        <f t="shared" si="46"/>
        <v>3383405</v>
      </c>
      <c r="AC111" s="116">
        <f t="shared" si="47"/>
        <v>112.11123629013552</v>
      </c>
      <c r="AD111" s="249">
        <f t="shared" si="48"/>
        <v>2.5491254220066226</v>
      </c>
      <c r="AE111" s="115">
        <v>1793229</v>
      </c>
      <c r="AF111" s="116">
        <f t="shared" si="49"/>
        <v>59.419762086218896</v>
      </c>
      <c r="AG111" s="249">
        <f t="shared" si="50"/>
        <v>1.3510548194435825</v>
      </c>
      <c r="AH111" s="115">
        <f t="shared" si="51"/>
        <v>132728071</v>
      </c>
      <c r="AI111" s="310">
        <v>30179</v>
      </c>
    </row>
    <row r="112" spans="1:35" x14ac:dyDescent="0.2">
      <c r="A112" s="287">
        <v>59</v>
      </c>
      <c r="B112" s="287" t="s">
        <v>165</v>
      </c>
      <c r="C112" s="118">
        <v>15243389</v>
      </c>
      <c r="D112" s="118">
        <v>763242</v>
      </c>
      <c r="E112" s="118">
        <v>4968480</v>
      </c>
      <c r="F112" s="118">
        <v>59969</v>
      </c>
      <c r="G112" s="118">
        <v>0</v>
      </c>
      <c r="H112" s="118">
        <v>0</v>
      </c>
      <c r="I112" s="118">
        <v>165433</v>
      </c>
      <c r="J112" s="118">
        <v>158284</v>
      </c>
      <c r="K112" s="118">
        <f t="shared" si="35"/>
        <v>21358797</v>
      </c>
      <c r="L112" s="119">
        <f t="shared" si="36"/>
        <v>1981.5193431672697</v>
      </c>
      <c r="M112" s="123">
        <f t="shared" si="37"/>
        <v>73.203307659779853</v>
      </c>
      <c r="N112" s="118">
        <v>4024515</v>
      </c>
      <c r="O112" s="119">
        <f t="shared" si="38"/>
        <v>373.36626774283326</v>
      </c>
      <c r="P112" s="123">
        <f t="shared" si="39"/>
        <v>13.793277295832668</v>
      </c>
      <c r="Q112" s="118">
        <v>200541</v>
      </c>
      <c r="R112" s="119">
        <f t="shared" si="40"/>
        <v>18.604787086000556</v>
      </c>
      <c r="S112" s="123">
        <f t="shared" si="41"/>
        <v>0.68731701141220225</v>
      </c>
      <c r="T112" s="118">
        <v>20701</v>
      </c>
      <c r="U112" s="119">
        <f t="shared" si="42"/>
        <v>1.9204935522775768</v>
      </c>
      <c r="V112" s="123">
        <f t="shared" si="43"/>
        <v>7.0948830679232661E-2</v>
      </c>
      <c r="W112" s="118">
        <v>1819159</v>
      </c>
      <c r="X112" s="119">
        <f t="shared" si="44"/>
        <v>168.76880972260878</v>
      </c>
      <c r="Y112" s="123">
        <f t="shared" si="45"/>
        <v>6.2348294222309173</v>
      </c>
      <c r="Z112" s="118">
        <v>173661</v>
      </c>
      <c r="AA112" s="118">
        <v>130302</v>
      </c>
      <c r="AB112" s="118">
        <f t="shared" si="46"/>
        <v>303963</v>
      </c>
      <c r="AC112" s="119">
        <f t="shared" si="47"/>
        <v>28.199554689674368</v>
      </c>
      <c r="AD112" s="123">
        <f t="shared" si="48"/>
        <v>1.0417766977320708</v>
      </c>
      <c r="AE112" s="118">
        <v>1449690</v>
      </c>
      <c r="AF112" s="119">
        <f t="shared" si="49"/>
        <v>134.49206790982467</v>
      </c>
      <c r="AG112" s="123">
        <f t="shared" si="50"/>
        <v>4.9685430823330661</v>
      </c>
      <c r="AH112" s="118">
        <f t="shared" si="51"/>
        <v>29177366</v>
      </c>
      <c r="AI112" s="294">
        <v>10779</v>
      </c>
    </row>
    <row r="113" spans="1:35" x14ac:dyDescent="0.2">
      <c r="A113" s="286">
        <v>60</v>
      </c>
      <c r="B113" s="286" t="s">
        <v>167</v>
      </c>
      <c r="C113" s="115">
        <v>80451737</v>
      </c>
      <c r="D113" s="115">
        <v>2589217</v>
      </c>
      <c r="E113" s="115">
        <v>21035482</v>
      </c>
      <c r="F113" s="115">
        <v>220550</v>
      </c>
      <c r="G113" s="115">
        <v>3092396</v>
      </c>
      <c r="H113" s="115">
        <v>1505939</v>
      </c>
      <c r="I113" s="115">
        <v>786396</v>
      </c>
      <c r="J113" s="115">
        <v>484459</v>
      </c>
      <c r="K113" s="115">
        <f t="shared" si="35"/>
        <v>110166176</v>
      </c>
      <c r="L113" s="116">
        <f t="shared" si="36"/>
        <v>1079.4150165097344</v>
      </c>
      <c r="M113" s="249">
        <f t="shared" si="37"/>
        <v>68.545563902465204</v>
      </c>
      <c r="N113" s="115">
        <v>16613002</v>
      </c>
      <c r="O113" s="116">
        <f t="shared" si="38"/>
        <v>162.77522266095767</v>
      </c>
      <c r="P113" s="249">
        <f t="shared" si="39"/>
        <v>10.336635358957928</v>
      </c>
      <c r="Q113" s="115">
        <v>1061864</v>
      </c>
      <c r="R113" s="116">
        <f t="shared" si="40"/>
        <v>10.404209247410861</v>
      </c>
      <c r="S113" s="249">
        <f t="shared" si="41"/>
        <v>0.66069341163051087</v>
      </c>
      <c r="T113" s="115">
        <v>35120</v>
      </c>
      <c r="U113" s="116">
        <f t="shared" si="42"/>
        <v>0.34410793545036794</v>
      </c>
      <c r="V113" s="249">
        <f t="shared" si="43"/>
        <v>2.1851717937950193E-2</v>
      </c>
      <c r="W113" s="115">
        <v>26988326</v>
      </c>
      <c r="X113" s="116">
        <f t="shared" si="44"/>
        <v>264.43328989525872</v>
      </c>
      <c r="Y113" s="249">
        <f t="shared" si="45"/>
        <v>16.792177886373789</v>
      </c>
      <c r="Z113" s="115">
        <v>4233954</v>
      </c>
      <c r="AA113" s="115">
        <v>180939</v>
      </c>
      <c r="AB113" s="115">
        <f t="shared" si="46"/>
        <v>4414893</v>
      </c>
      <c r="AC113" s="116">
        <f t="shared" si="47"/>
        <v>43.257395087251744</v>
      </c>
      <c r="AD113" s="249">
        <f t="shared" si="48"/>
        <v>2.7469532050749073</v>
      </c>
      <c r="AE113" s="115">
        <v>1440248</v>
      </c>
      <c r="AF113" s="116">
        <f t="shared" si="49"/>
        <v>14.111639117782502</v>
      </c>
      <c r="AG113" s="249">
        <f t="shared" si="50"/>
        <v>0.89612451755970646</v>
      </c>
      <c r="AH113" s="115">
        <f t="shared" si="51"/>
        <v>160719629</v>
      </c>
      <c r="AI113" s="310">
        <v>102061</v>
      </c>
    </row>
    <row r="114" spans="1:35" x14ac:dyDescent="0.2">
      <c r="A114" s="287">
        <v>61</v>
      </c>
      <c r="B114" s="287" t="s">
        <v>169</v>
      </c>
      <c r="C114" s="118">
        <v>20516345</v>
      </c>
      <c r="D114" s="118">
        <v>1107299</v>
      </c>
      <c r="E114" s="118">
        <v>4697188</v>
      </c>
      <c r="F114" s="118">
        <v>33616</v>
      </c>
      <c r="G114" s="118">
        <v>90897</v>
      </c>
      <c r="H114" s="118">
        <v>0</v>
      </c>
      <c r="I114" s="118">
        <v>223148</v>
      </c>
      <c r="J114" s="118">
        <v>150627</v>
      </c>
      <c r="K114" s="118">
        <f t="shared" si="35"/>
        <v>26819120</v>
      </c>
      <c r="L114" s="119">
        <f t="shared" si="36"/>
        <v>1810.5123877675014</v>
      </c>
      <c r="M114" s="123">
        <f t="shared" si="37"/>
        <v>68.518592703537038</v>
      </c>
      <c r="N114" s="118">
        <v>6924358</v>
      </c>
      <c r="O114" s="119">
        <f t="shared" si="38"/>
        <v>467.4514277999055</v>
      </c>
      <c r="P114" s="123">
        <f t="shared" si="39"/>
        <v>17.690635096732418</v>
      </c>
      <c r="Q114" s="118">
        <v>366434</v>
      </c>
      <c r="R114" s="119">
        <f t="shared" si="40"/>
        <v>24.737325322351989</v>
      </c>
      <c r="S114" s="123">
        <f t="shared" si="41"/>
        <v>0.93618068000470911</v>
      </c>
      <c r="T114" s="118">
        <v>202375</v>
      </c>
      <c r="U114" s="119">
        <f t="shared" si="42"/>
        <v>13.661986093296429</v>
      </c>
      <c r="V114" s="123">
        <f t="shared" si="43"/>
        <v>0.51703598769751979</v>
      </c>
      <c r="W114" s="118">
        <v>2842611</v>
      </c>
      <c r="X114" s="119">
        <f t="shared" si="44"/>
        <v>191.89975021940188</v>
      </c>
      <c r="Y114" s="123">
        <f t="shared" si="45"/>
        <v>7.2624196962314258</v>
      </c>
      <c r="Z114" s="118">
        <v>856520</v>
      </c>
      <c r="AA114" s="118">
        <v>24052</v>
      </c>
      <c r="AB114" s="118">
        <f t="shared" si="46"/>
        <v>880572</v>
      </c>
      <c r="AC114" s="119">
        <f t="shared" si="47"/>
        <v>59.445892121784915</v>
      </c>
      <c r="AD114" s="123">
        <f t="shared" si="48"/>
        <v>2.2497216245029299</v>
      </c>
      <c r="AE114" s="118">
        <v>1105906</v>
      </c>
      <c r="AF114" s="119">
        <f t="shared" si="49"/>
        <v>74.65780058057112</v>
      </c>
      <c r="AG114" s="123">
        <f t="shared" si="50"/>
        <v>2.8254142112939515</v>
      </c>
      <c r="AH114" s="118">
        <f t="shared" si="51"/>
        <v>39141376</v>
      </c>
      <c r="AI114" s="294">
        <v>14813</v>
      </c>
    </row>
    <row r="115" spans="1:35" x14ac:dyDescent="0.2">
      <c r="A115" s="286">
        <v>62</v>
      </c>
      <c r="B115" s="286" t="s">
        <v>259</v>
      </c>
      <c r="C115" s="115">
        <v>28089263</v>
      </c>
      <c r="D115" s="115">
        <v>1337189</v>
      </c>
      <c r="E115" s="115">
        <v>10448724</v>
      </c>
      <c r="F115" s="115">
        <v>39209</v>
      </c>
      <c r="G115" s="115">
        <v>65038</v>
      </c>
      <c r="H115" s="115">
        <v>0</v>
      </c>
      <c r="I115" s="115">
        <v>374005</v>
      </c>
      <c r="J115" s="115">
        <v>218206</v>
      </c>
      <c r="K115" s="115">
        <f t="shared" si="35"/>
        <v>40571634</v>
      </c>
      <c r="L115" s="116">
        <f t="shared" si="36"/>
        <v>1635.4254272815222</v>
      </c>
      <c r="M115" s="249">
        <f t="shared" si="37"/>
        <v>67.377646863778224</v>
      </c>
      <c r="N115" s="115">
        <v>11684426</v>
      </c>
      <c r="O115" s="116">
        <f t="shared" si="38"/>
        <v>470.99427603998708</v>
      </c>
      <c r="P115" s="249">
        <f t="shared" si="39"/>
        <v>19.404422529148047</v>
      </c>
      <c r="Q115" s="115">
        <v>1458557</v>
      </c>
      <c r="R115" s="116">
        <f t="shared" si="40"/>
        <v>58.793816510802969</v>
      </c>
      <c r="S115" s="249">
        <f t="shared" si="41"/>
        <v>2.4222376273208961</v>
      </c>
      <c r="T115" s="115">
        <v>235343</v>
      </c>
      <c r="U115" s="116">
        <f t="shared" si="42"/>
        <v>9.4865769106739766</v>
      </c>
      <c r="V115" s="249">
        <f t="shared" si="43"/>
        <v>0.39083605915064101</v>
      </c>
      <c r="W115" s="115">
        <v>2540961</v>
      </c>
      <c r="X115" s="116">
        <f t="shared" si="44"/>
        <v>102.42506449532409</v>
      </c>
      <c r="Y115" s="249">
        <f t="shared" si="45"/>
        <v>4.2197948683218627</v>
      </c>
      <c r="Z115" s="115">
        <v>1993270</v>
      </c>
      <c r="AA115" s="115">
        <v>383665</v>
      </c>
      <c r="AB115" s="115">
        <f t="shared" si="46"/>
        <v>2376935</v>
      </c>
      <c r="AC115" s="116">
        <f t="shared" si="47"/>
        <v>95.813245727184778</v>
      </c>
      <c r="AD115" s="249">
        <f t="shared" si="48"/>
        <v>3.9473955386700648</v>
      </c>
      <c r="AE115" s="115">
        <v>1347417</v>
      </c>
      <c r="AF115" s="116">
        <f t="shared" si="49"/>
        <v>54.313810061270559</v>
      </c>
      <c r="AG115" s="249">
        <f t="shared" si="50"/>
        <v>2.2376665136102596</v>
      </c>
      <c r="AH115" s="115">
        <f t="shared" si="51"/>
        <v>60215273</v>
      </c>
      <c r="AI115" s="310">
        <v>24808</v>
      </c>
    </row>
    <row r="116" spans="1:35" x14ac:dyDescent="0.2">
      <c r="A116" s="287">
        <v>63</v>
      </c>
      <c r="B116" s="287" t="s">
        <v>173</v>
      </c>
      <c r="C116" s="118">
        <v>17575444</v>
      </c>
      <c r="D116" s="118">
        <v>500762</v>
      </c>
      <c r="E116" s="118">
        <v>4054296</v>
      </c>
      <c r="F116" s="118">
        <v>18320</v>
      </c>
      <c r="G116" s="118">
        <v>0</v>
      </c>
      <c r="H116" s="118">
        <v>0</v>
      </c>
      <c r="I116" s="118">
        <v>227590</v>
      </c>
      <c r="J116" s="118">
        <v>129899</v>
      </c>
      <c r="K116" s="118">
        <f t="shared" si="35"/>
        <v>22506311</v>
      </c>
      <c r="L116" s="119">
        <f t="shared" si="36"/>
        <v>1869.4502035052744</v>
      </c>
      <c r="M116" s="123">
        <f t="shared" si="37"/>
        <v>60.41354656681667</v>
      </c>
      <c r="N116" s="118">
        <v>7280040</v>
      </c>
      <c r="O116" s="119">
        <f t="shared" si="38"/>
        <v>604.70470969349617</v>
      </c>
      <c r="P116" s="123">
        <f t="shared" si="39"/>
        <v>19.541764776479276</v>
      </c>
      <c r="Q116" s="118">
        <v>251351</v>
      </c>
      <c r="R116" s="119">
        <f t="shared" si="40"/>
        <v>20.878062962040037</v>
      </c>
      <c r="S116" s="123">
        <f t="shared" si="41"/>
        <v>0.67469988054088192</v>
      </c>
      <c r="T116" s="118">
        <v>234806</v>
      </c>
      <c r="U116" s="119">
        <f t="shared" si="42"/>
        <v>19.503779383669741</v>
      </c>
      <c r="V116" s="123">
        <f t="shared" si="43"/>
        <v>0.63028824293630148</v>
      </c>
      <c r="W116" s="118">
        <v>3943126</v>
      </c>
      <c r="X116" s="119">
        <f t="shared" si="44"/>
        <v>327.52936290389567</v>
      </c>
      <c r="Y116" s="123">
        <f t="shared" si="45"/>
        <v>10.58450788402531</v>
      </c>
      <c r="Z116" s="118">
        <v>1266557</v>
      </c>
      <c r="AA116" s="118">
        <v>92308</v>
      </c>
      <c r="AB116" s="118">
        <f t="shared" si="46"/>
        <v>1358865</v>
      </c>
      <c r="AC116" s="119">
        <f t="shared" si="47"/>
        <v>112.87191627211563</v>
      </c>
      <c r="AD116" s="123">
        <f t="shared" si="48"/>
        <v>3.6475926221546184</v>
      </c>
      <c r="AE116" s="118">
        <v>1679250</v>
      </c>
      <c r="AF116" s="119">
        <f t="shared" si="49"/>
        <v>139.48417642661352</v>
      </c>
      <c r="AG116" s="123">
        <f t="shared" si="50"/>
        <v>4.5076000270469425</v>
      </c>
      <c r="AH116" s="118">
        <f t="shared" si="51"/>
        <v>37253749</v>
      </c>
      <c r="AI116" s="294">
        <v>12039</v>
      </c>
    </row>
    <row r="117" spans="1:35" x14ac:dyDescent="0.2">
      <c r="A117" s="286">
        <v>64</v>
      </c>
      <c r="B117" s="286" t="s">
        <v>175</v>
      </c>
      <c r="C117" s="115">
        <v>17133037</v>
      </c>
      <c r="D117" s="115">
        <v>334773</v>
      </c>
      <c r="E117" s="115">
        <v>4138954</v>
      </c>
      <c r="F117" s="115">
        <v>27734</v>
      </c>
      <c r="G117" s="115">
        <v>268852</v>
      </c>
      <c r="H117" s="115">
        <v>49705</v>
      </c>
      <c r="I117" s="115">
        <v>173075</v>
      </c>
      <c r="J117" s="115">
        <v>113748</v>
      </c>
      <c r="K117" s="115">
        <f t="shared" si="35"/>
        <v>22239878</v>
      </c>
      <c r="L117" s="116">
        <f t="shared" si="36"/>
        <v>1888.2559008320598</v>
      </c>
      <c r="M117" s="249">
        <f t="shared" si="37"/>
        <v>73.912959236214377</v>
      </c>
      <c r="N117" s="115">
        <v>2746129</v>
      </c>
      <c r="O117" s="116">
        <f t="shared" si="38"/>
        <v>233.15749702835797</v>
      </c>
      <c r="P117" s="249">
        <f t="shared" si="39"/>
        <v>9.1266022607851625</v>
      </c>
      <c r="Q117" s="115">
        <v>139223</v>
      </c>
      <c r="R117" s="116">
        <f t="shared" si="40"/>
        <v>11.820597724571234</v>
      </c>
      <c r="S117" s="249">
        <f t="shared" si="41"/>
        <v>0.46269965706392258</v>
      </c>
      <c r="T117" s="115">
        <v>18409</v>
      </c>
      <c r="U117" s="116">
        <f t="shared" si="42"/>
        <v>1.5629988113431823</v>
      </c>
      <c r="V117" s="249">
        <f t="shared" si="43"/>
        <v>6.1181255876469762E-2</v>
      </c>
      <c r="W117" s="115">
        <v>3074632</v>
      </c>
      <c r="X117" s="116">
        <f t="shared" si="44"/>
        <v>261.04873492952964</v>
      </c>
      <c r="Y117" s="249">
        <f t="shared" si="45"/>
        <v>10.21836314400467</v>
      </c>
      <c r="Z117" s="115">
        <v>410944</v>
      </c>
      <c r="AA117" s="115">
        <v>184371</v>
      </c>
      <c r="AB117" s="115">
        <f t="shared" si="46"/>
        <v>595315</v>
      </c>
      <c r="AC117" s="116">
        <f t="shared" si="47"/>
        <v>50.54465953472576</v>
      </c>
      <c r="AD117" s="249">
        <f t="shared" si="48"/>
        <v>1.978495265473442</v>
      </c>
      <c r="AE117" s="115">
        <v>1275695</v>
      </c>
      <c r="AF117" s="116">
        <f t="shared" si="49"/>
        <v>108.31168279843777</v>
      </c>
      <c r="AG117" s="249">
        <f t="shared" si="50"/>
        <v>4.2396991805819493</v>
      </c>
      <c r="AH117" s="115">
        <f t="shared" si="51"/>
        <v>30089281</v>
      </c>
      <c r="AI117" s="310">
        <v>11778</v>
      </c>
    </row>
    <row r="118" spans="1:35" x14ac:dyDescent="0.2">
      <c r="A118" s="287">
        <v>65</v>
      </c>
      <c r="B118" s="287" t="s">
        <v>177</v>
      </c>
      <c r="C118" s="118">
        <v>4734130</v>
      </c>
      <c r="D118" s="118">
        <v>500252</v>
      </c>
      <c r="E118" s="118">
        <v>2933619</v>
      </c>
      <c r="F118" s="118">
        <v>10542</v>
      </c>
      <c r="G118" s="118">
        <v>160510</v>
      </c>
      <c r="H118" s="118">
        <v>0</v>
      </c>
      <c r="I118" s="118">
        <v>106273</v>
      </c>
      <c r="J118" s="118">
        <v>74248</v>
      </c>
      <c r="K118" s="118">
        <f t="shared" ref="K118:K148" si="52">SUM(C118:J118)</f>
        <v>8519574</v>
      </c>
      <c r="L118" s="119">
        <f t="shared" ref="L118:L148" si="53">IFERROR(K118/$AI118,0)</f>
        <v>545.8466171194259</v>
      </c>
      <c r="M118" s="123">
        <f t="shared" ref="M118:M149" si="54">IF($AH118,K118/$AH118*100,0)</f>
        <v>50.797125454424474</v>
      </c>
      <c r="N118" s="118">
        <v>2311749</v>
      </c>
      <c r="O118" s="119">
        <f t="shared" ref="O118:O148" si="55">IFERROR(N118/$AI118,0)</f>
        <v>148.11308303434137</v>
      </c>
      <c r="P118" s="123">
        <f t="shared" ref="P118:P149" si="56">IF($AH118,N118/$AH118*100,0)</f>
        <v>13.783576969005765</v>
      </c>
      <c r="Q118" s="118">
        <v>171731</v>
      </c>
      <c r="R118" s="119">
        <f t="shared" ref="R118:R148" si="57">IFERROR(Q118/$AI118,0)</f>
        <v>11.002754997437211</v>
      </c>
      <c r="S118" s="123">
        <f t="shared" ref="S118:S149" si="58">IF($AH118,Q118/$AH118*100,0)</f>
        <v>1.0239292658780554</v>
      </c>
      <c r="T118" s="118">
        <v>15664</v>
      </c>
      <c r="U118" s="119">
        <f t="shared" ref="U118:U148" si="59">IFERROR(T118/$AI118,0)</f>
        <v>1.0035879036391595</v>
      </c>
      <c r="V118" s="123">
        <f t="shared" ref="V118:V149" si="60">IF($AH118,T118/$AH118*100,0)</f>
        <v>9.339506565916382E-2</v>
      </c>
      <c r="W118" s="118">
        <v>3071796</v>
      </c>
      <c r="X118" s="119">
        <f t="shared" ref="X118:X148" si="61">IFERROR(W118/$AI118,0)</f>
        <v>196.80907227063045</v>
      </c>
      <c r="Y118" s="123">
        <f t="shared" ref="Y118:Y149" si="62">IF($AH118,W118/$AH118*100,0)</f>
        <v>18.315282757377222</v>
      </c>
      <c r="Z118" s="118">
        <v>73507</v>
      </c>
      <c r="AA118" s="118">
        <v>572388</v>
      </c>
      <c r="AB118" s="118">
        <f t="shared" ref="AB118:AB148" si="63">(Z118+AA118)</f>
        <v>645895</v>
      </c>
      <c r="AC118" s="119">
        <f t="shared" ref="AC118:AC148" si="64">IFERROR(AB118/$AI118,0)</f>
        <v>41.382303946694002</v>
      </c>
      <c r="AD118" s="123">
        <f t="shared" ref="AD118:AD149" si="65">IF($AH118,AB118/$AH118*100,0)</f>
        <v>3.8510856699390716</v>
      </c>
      <c r="AE118" s="118">
        <v>2035355</v>
      </c>
      <c r="AF118" s="119">
        <f t="shared" ref="AF118:AF148" si="66">IFERROR(AE118/$AI118,0)</f>
        <v>130.40460020502306</v>
      </c>
      <c r="AG118" s="123">
        <f t="shared" ref="AG118:AG149" si="67">IF($AH118,AE118/$AH118*100,0)</f>
        <v>12.135604817716251</v>
      </c>
      <c r="AH118" s="118">
        <f t="shared" ref="AH118:AH148" si="68">(K118+N118+Q118+T118+W118+AB118+AE118)</f>
        <v>16771764</v>
      </c>
      <c r="AI118" s="294">
        <v>15608</v>
      </c>
    </row>
    <row r="119" spans="1:35" x14ac:dyDescent="0.2">
      <c r="A119" s="286">
        <v>66</v>
      </c>
      <c r="B119" s="286" t="s">
        <v>179</v>
      </c>
      <c r="C119" s="115">
        <v>34669678</v>
      </c>
      <c r="D119" s="115">
        <v>1451883</v>
      </c>
      <c r="E119" s="115">
        <v>13666862</v>
      </c>
      <c r="F119" s="115">
        <v>34294</v>
      </c>
      <c r="G119" s="115">
        <v>1058900</v>
      </c>
      <c r="H119" s="115">
        <v>200297</v>
      </c>
      <c r="I119" s="115">
        <v>514066</v>
      </c>
      <c r="J119" s="115">
        <v>265133</v>
      </c>
      <c r="K119" s="115">
        <f t="shared" si="52"/>
        <v>51861113</v>
      </c>
      <c r="L119" s="116">
        <f t="shared" si="53"/>
        <v>1397.5346411921637</v>
      </c>
      <c r="M119" s="249">
        <f t="shared" si="54"/>
        <v>68.52177122889654</v>
      </c>
      <c r="N119" s="115">
        <v>9809109</v>
      </c>
      <c r="O119" s="116">
        <f t="shared" si="55"/>
        <v>264.33234525317306</v>
      </c>
      <c r="P119" s="249">
        <f t="shared" si="56"/>
        <v>12.960337408441466</v>
      </c>
      <c r="Q119" s="115">
        <v>674847</v>
      </c>
      <c r="R119" s="116">
        <f t="shared" si="57"/>
        <v>18.185534506453958</v>
      </c>
      <c r="S119" s="249">
        <f t="shared" si="58"/>
        <v>0.89164518602805798</v>
      </c>
      <c r="T119" s="115">
        <v>99849</v>
      </c>
      <c r="U119" s="116">
        <f t="shared" si="59"/>
        <v>2.6906949796545314</v>
      </c>
      <c r="V119" s="249">
        <f t="shared" si="60"/>
        <v>0.13192602201642084</v>
      </c>
      <c r="W119" s="115">
        <v>10399284</v>
      </c>
      <c r="X119" s="116">
        <f t="shared" si="61"/>
        <v>280.23616912339327</v>
      </c>
      <c r="Y119" s="249">
        <f t="shared" si="62"/>
        <v>13.740109264379344</v>
      </c>
      <c r="Z119" s="115">
        <v>1399440</v>
      </c>
      <c r="AA119" s="115">
        <v>134118</v>
      </c>
      <c r="AB119" s="115">
        <f t="shared" si="63"/>
        <v>1533558</v>
      </c>
      <c r="AC119" s="116">
        <f t="shared" si="64"/>
        <v>41.325770028833979</v>
      </c>
      <c r="AD119" s="249">
        <f t="shared" si="65"/>
        <v>2.0262216594203077</v>
      </c>
      <c r="AE119" s="115">
        <v>1307839</v>
      </c>
      <c r="AF119" s="116">
        <f t="shared" si="66"/>
        <v>35.243175509984098</v>
      </c>
      <c r="AG119" s="249">
        <f t="shared" si="67"/>
        <v>1.7279892308178735</v>
      </c>
      <c r="AH119" s="115">
        <f t="shared" si="68"/>
        <v>75685599</v>
      </c>
      <c r="AI119" s="310">
        <v>37109</v>
      </c>
    </row>
    <row r="120" spans="1:35" x14ac:dyDescent="0.2">
      <c r="A120" s="287">
        <v>67</v>
      </c>
      <c r="B120" s="287" t="s">
        <v>260</v>
      </c>
      <c r="C120" s="118">
        <v>17096865</v>
      </c>
      <c r="D120" s="118">
        <v>704397</v>
      </c>
      <c r="E120" s="118">
        <v>8656954</v>
      </c>
      <c r="F120" s="118">
        <v>92919</v>
      </c>
      <c r="G120" s="118">
        <v>372710</v>
      </c>
      <c r="H120" s="118">
        <v>0</v>
      </c>
      <c r="I120" s="118">
        <v>320833</v>
      </c>
      <c r="J120" s="118">
        <v>292355</v>
      </c>
      <c r="K120" s="118">
        <f t="shared" si="52"/>
        <v>27537033</v>
      </c>
      <c r="L120" s="119">
        <f t="shared" si="53"/>
        <v>1178.1052879267563</v>
      </c>
      <c r="M120" s="123">
        <f t="shared" si="54"/>
        <v>63.597207269071021</v>
      </c>
      <c r="N120" s="118">
        <v>6106389</v>
      </c>
      <c r="O120" s="119">
        <f t="shared" si="55"/>
        <v>261.24706939334305</v>
      </c>
      <c r="P120" s="123">
        <f t="shared" si="56"/>
        <v>14.102800650257974</v>
      </c>
      <c r="Q120" s="118">
        <v>415519</v>
      </c>
      <c r="R120" s="119">
        <f t="shared" si="57"/>
        <v>17.776974416017797</v>
      </c>
      <c r="S120" s="123">
        <f t="shared" si="58"/>
        <v>0.95964761226226214</v>
      </c>
      <c r="T120" s="118">
        <v>87688</v>
      </c>
      <c r="U120" s="119">
        <f t="shared" si="59"/>
        <v>3.7515187815521518</v>
      </c>
      <c r="V120" s="123">
        <f t="shared" si="60"/>
        <v>0.2025168038622861</v>
      </c>
      <c r="W120" s="118">
        <v>5896119</v>
      </c>
      <c r="X120" s="119">
        <f t="shared" si="61"/>
        <v>252.25117652092069</v>
      </c>
      <c r="Y120" s="123">
        <f t="shared" si="62"/>
        <v>13.61717880521506</v>
      </c>
      <c r="Z120" s="118">
        <v>709068</v>
      </c>
      <c r="AA120" s="118">
        <v>55304</v>
      </c>
      <c r="AB120" s="118">
        <f t="shared" si="63"/>
        <v>764372</v>
      </c>
      <c r="AC120" s="119">
        <f t="shared" si="64"/>
        <v>32.701805424831008</v>
      </c>
      <c r="AD120" s="123">
        <f t="shared" si="65"/>
        <v>1.7653290575885334</v>
      </c>
      <c r="AE120" s="118">
        <v>2492003</v>
      </c>
      <c r="AF120" s="119">
        <f t="shared" si="66"/>
        <v>106.61431505091127</v>
      </c>
      <c r="AG120" s="123">
        <f t="shared" si="67"/>
        <v>5.7553198017428668</v>
      </c>
      <c r="AH120" s="118">
        <f t="shared" si="68"/>
        <v>43299123</v>
      </c>
      <c r="AI120" s="294">
        <v>23374</v>
      </c>
    </row>
    <row r="121" spans="1:35" x14ac:dyDescent="0.2">
      <c r="A121" s="286">
        <v>68</v>
      </c>
      <c r="B121" s="286" t="s">
        <v>183</v>
      </c>
      <c r="C121" s="115">
        <v>11531999</v>
      </c>
      <c r="D121" s="115">
        <v>560606</v>
      </c>
      <c r="E121" s="115">
        <v>3077691</v>
      </c>
      <c r="F121" s="115">
        <v>104804</v>
      </c>
      <c r="G121" s="115">
        <v>827574</v>
      </c>
      <c r="H121" s="115">
        <v>0</v>
      </c>
      <c r="I121" s="115">
        <v>167959</v>
      </c>
      <c r="J121" s="115">
        <v>77383</v>
      </c>
      <c r="K121" s="115">
        <f t="shared" si="52"/>
        <v>16348016</v>
      </c>
      <c r="L121" s="116">
        <f t="shared" si="53"/>
        <v>957.14379391100704</v>
      </c>
      <c r="M121" s="249">
        <f t="shared" si="54"/>
        <v>59.351421170712534</v>
      </c>
      <c r="N121" s="115">
        <v>5266173</v>
      </c>
      <c r="O121" s="116">
        <f t="shared" si="55"/>
        <v>308.32394613583136</v>
      </c>
      <c r="P121" s="249">
        <f t="shared" si="56"/>
        <v>19.118824674555906</v>
      </c>
      <c r="Q121" s="115">
        <v>119548</v>
      </c>
      <c r="R121" s="116">
        <f t="shared" si="57"/>
        <v>6.9992974238875876</v>
      </c>
      <c r="S121" s="249">
        <f t="shared" si="58"/>
        <v>0.43401864165757742</v>
      </c>
      <c r="T121" s="115">
        <v>21981</v>
      </c>
      <c r="U121" s="116">
        <f t="shared" si="59"/>
        <v>1.2869437939110071</v>
      </c>
      <c r="V121" s="249">
        <f t="shared" si="60"/>
        <v>7.9801952038304355E-2</v>
      </c>
      <c r="W121" s="115">
        <v>3258028</v>
      </c>
      <c r="X121" s="116">
        <f t="shared" si="61"/>
        <v>190.75105386416863</v>
      </c>
      <c r="Y121" s="249">
        <f t="shared" si="62"/>
        <v>11.828260506594452</v>
      </c>
      <c r="Z121" s="115">
        <v>510335</v>
      </c>
      <c r="AA121" s="115">
        <v>11820</v>
      </c>
      <c r="AB121" s="115">
        <f t="shared" si="63"/>
        <v>522155</v>
      </c>
      <c r="AC121" s="116">
        <f t="shared" si="64"/>
        <v>30.571135831381731</v>
      </c>
      <c r="AD121" s="249">
        <f t="shared" si="65"/>
        <v>1.8956821012038039</v>
      </c>
      <c r="AE121" s="115">
        <v>2008538</v>
      </c>
      <c r="AF121" s="116">
        <f t="shared" si="66"/>
        <v>117.59590163934426</v>
      </c>
      <c r="AG121" s="249">
        <f t="shared" si="67"/>
        <v>7.2919909532374207</v>
      </c>
      <c r="AH121" s="115">
        <f t="shared" si="68"/>
        <v>27544439</v>
      </c>
      <c r="AI121" s="310">
        <v>17080</v>
      </c>
    </row>
    <row r="122" spans="1:35" x14ac:dyDescent="0.2">
      <c r="A122" s="287">
        <v>69</v>
      </c>
      <c r="B122" s="287" t="s">
        <v>185</v>
      </c>
      <c r="C122" s="118">
        <v>27624598</v>
      </c>
      <c r="D122" s="118">
        <v>2629597</v>
      </c>
      <c r="E122" s="118">
        <v>12245677</v>
      </c>
      <c r="F122" s="118">
        <v>260460</v>
      </c>
      <c r="G122" s="118">
        <v>1952761</v>
      </c>
      <c r="H122" s="118">
        <v>380026</v>
      </c>
      <c r="I122" s="118">
        <v>548733</v>
      </c>
      <c r="J122" s="118">
        <v>527872</v>
      </c>
      <c r="K122" s="118">
        <f t="shared" si="52"/>
        <v>46169724</v>
      </c>
      <c r="L122" s="119">
        <f t="shared" si="53"/>
        <v>777.71323653269553</v>
      </c>
      <c r="M122" s="123">
        <f t="shared" si="54"/>
        <v>57.825740656728499</v>
      </c>
      <c r="N122" s="118">
        <v>10621763</v>
      </c>
      <c r="O122" s="119">
        <f t="shared" si="55"/>
        <v>178.91997102718727</v>
      </c>
      <c r="P122" s="123">
        <f t="shared" si="56"/>
        <v>13.303335158668794</v>
      </c>
      <c r="Q122" s="118">
        <v>425635</v>
      </c>
      <c r="R122" s="119">
        <f t="shared" si="57"/>
        <v>7.1696762456625001</v>
      </c>
      <c r="S122" s="123">
        <f t="shared" si="58"/>
        <v>0.53309088710226282</v>
      </c>
      <c r="T122" s="118">
        <v>85290</v>
      </c>
      <c r="U122" s="119">
        <f t="shared" si="59"/>
        <v>1.4366809284775797</v>
      </c>
      <c r="V122" s="123">
        <f t="shared" si="60"/>
        <v>0.10682232842917522</v>
      </c>
      <c r="W122" s="118">
        <v>15991601</v>
      </c>
      <c r="X122" s="119">
        <f t="shared" si="61"/>
        <v>269.37305865310111</v>
      </c>
      <c r="Y122" s="123">
        <f t="shared" si="62"/>
        <v>20.028843406382073</v>
      </c>
      <c r="Z122" s="118">
        <v>980230</v>
      </c>
      <c r="AA122" s="118">
        <v>159955</v>
      </c>
      <c r="AB122" s="118">
        <f t="shared" si="63"/>
        <v>1140185</v>
      </c>
      <c r="AC122" s="119">
        <f t="shared" si="64"/>
        <v>19.206027018832327</v>
      </c>
      <c r="AD122" s="123">
        <f t="shared" si="65"/>
        <v>1.4280363060149976</v>
      </c>
      <c r="AE122" s="118">
        <v>5408660</v>
      </c>
      <c r="AF122" s="119">
        <f t="shared" si="66"/>
        <v>91.107030960482433</v>
      </c>
      <c r="AG122" s="123">
        <f t="shared" si="67"/>
        <v>6.7741312566742042</v>
      </c>
      <c r="AH122" s="118">
        <f t="shared" si="68"/>
        <v>79842858</v>
      </c>
      <c r="AI122" s="294">
        <v>59366</v>
      </c>
    </row>
    <row r="123" spans="1:35" x14ac:dyDescent="0.2">
      <c r="A123" s="286">
        <v>70</v>
      </c>
      <c r="B123" s="286" t="s">
        <v>187</v>
      </c>
      <c r="C123" s="115">
        <v>36663237</v>
      </c>
      <c r="D123" s="115">
        <v>815102</v>
      </c>
      <c r="E123" s="115">
        <v>14284508</v>
      </c>
      <c r="F123" s="115">
        <v>5679</v>
      </c>
      <c r="G123" s="115">
        <v>754281</v>
      </c>
      <c r="H123" s="115">
        <v>0</v>
      </c>
      <c r="I123" s="115">
        <v>478250</v>
      </c>
      <c r="J123" s="115">
        <v>245241</v>
      </c>
      <c r="K123" s="115">
        <f t="shared" si="52"/>
        <v>53246298</v>
      </c>
      <c r="L123" s="116">
        <f t="shared" si="53"/>
        <v>1697.6342419894788</v>
      </c>
      <c r="M123" s="249">
        <f t="shared" si="54"/>
        <v>75.734543873105991</v>
      </c>
      <c r="N123" s="115">
        <v>9425625</v>
      </c>
      <c r="O123" s="116">
        <f t="shared" si="55"/>
        <v>300.51410808225728</v>
      </c>
      <c r="P123" s="249">
        <f t="shared" si="56"/>
        <v>13.406479640968556</v>
      </c>
      <c r="Q123" s="115">
        <v>1306948</v>
      </c>
      <c r="R123" s="116">
        <f t="shared" si="57"/>
        <v>41.668994101705721</v>
      </c>
      <c r="S123" s="249">
        <f t="shared" si="58"/>
        <v>1.8589294347912813</v>
      </c>
      <c r="T123" s="115">
        <v>95757</v>
      </c>
      <c r="U123" s="116">
        <f t="shared" si="59"/>
        <v>3.0529890004782403</v>
      </c>
      <c r="V123" s="249">
        <f t="shared" si="60"/>
        <v>0.13619937892502895</v>
      </c>
      <c r="W123" s="115">
        <v>4733638</v>
      </c>
      <c r="X123" s="116">
        <f t="shared" si="61"/>
        <v>150.92102662203092</v>
      </c>
      <c r="Y123" s="249">
        <f t="shared" si="62"/>
        <v>6.7328608420889973</v>
      </c>
      <c r="Z123" s="115">
        <v>204373</v>
      </c>
      <c r="AA123" s="115">
        <v>227534</v>
      </c>
      <c r="AB123" s="115">
        <f t="shared" si="63"/>
        <v>431907</v>
      </c>
      <c r="AC123" s="116">
        <f t="shared" si="64"/>
        <v>13.770349115255858</v>
      </c>
      <c r="AD123" s="249">
        <f t="shared" si="65"/>
        <v>0.61432026017285923</v>
      </c>
      <c r="AE123" s="115">
        <v>1066315</v>
      </c>
      <c r="AF123" s="116">
        <f t="shared" si="66"/>
        <v>33.996971146182048</v>
      </c>
      <c r="AG123" s="249">
        <f t="shared" si="67"/>
        <v>1.5166665699472857</v>
      </c>
      <c r="AH123" s="115">
        <f t="shared" si="68"/>
        <v>70306488</v>
      </c>
      <c r="AI123" s="310">
        <v>31365</v>
      </c>
    </row>
    <row r="124" spans="1:35" x14ac:dyDescent="0.2">
      <c r="A124" s="287">
        <v>71</v>
      </c>
      <c r="B124" s="287" t="s">
        <v>189</v>
      </c>
      <c r="C124" s="118">
        <v>9002813</v>
      </c>
      <c r="D124" s="118">
        <v>614171</v>
      </c>
      <c r="E124" s="118">
        <v>6889763</v>
      </c>
      <c r="F124" s="118">
        <v>57915</v>
      </c>
      <c r="G124" s="118">
        <v>100025</v>
      </c>
      <c r="H124" s="118">
        <v>347863</v>
      </c>
      <c r="I124" s="118">
        <v>218166</v>
      </c>
      <c r="J124" s="118">
        <v>159300</v>
      </c>
      <c r="K124" s="118">
        <f t="shared" si="52"/>
        <v>17390016</v>
      </c>
      <c r="L124" s="119">
        <f t="shared" si="53"/>
        <v>792.03935143013302</v>
      </c>
      <c r="M124" s="123">
        <f t="shared" si="54"/>
        <v>58.639633247366831</v>
      </c>
      <c r="N124" s="118">
        <v>5144374</v>
      </c>
      <c r="O124" s="119">
        <f t="shared" si="55"/>
        <v>234.30378939697576</v>
      </c>
      <c r="P124" s="123">
        <f t="shared" si="56"/>
        <v>17.346976831262808</v>
      </c>
      <c r="Q124" s="118">
        <v>297065</v>
      </c>
      <c r="R124" s="119">
        <f t="shared" si="57"/>
        <v>13.530014574603753</v>
      </c>
      <c r="S124" s="123">
        <f t="shared" si="58"/>
        <v>1.0017117092145877</v>
      </c>
      <c r="T124" s="118">
        <v>130931</v>
      </c>
      <c r="U124" s="119">
        <f t="shared" si="59"/>
        <v>5.9633357624339585</v>
      </c>
      <c r="V124" s="123">
        <f t="shared" si="60"/>
        <v>0.4415030912398808</v>
      </c>
      <c r="W124" s="118">
        <v>4481857</v>
      </c>
      <c r="X124" s="119">
        <f t="shared" si="61"/>
        <v>204.12903078885043</v>
      </c>
      <c r="Y124" s="123">
        <f t="shared" si="62"/>
        <v>15.112950485332721</v>
      </c>
      <c r="Z124" s="118">
        <v>471293</v>
      </c>
      <c r="AA124" s="118">
        <v>451535</v>
      </c>
      <c r="AB124" s="118">
        <f t="shared" si="63"/>
        <v>922828</v>
      </c>
      <c r="AC124" s="119">
        <f t="shared" si="64"/>
        <v>42.030788850428131</v>
      </c>
      <c r="AD124" s="123">
        <f t="shared" si="65"/>
        <v>3.1118025118781398</v>
      </c>
      <c r="AE124" s="118">
        <v>1288667</v>
      </c>
      <c r="AF124" s="119">
        <f t="shared" si="66"/>
        <v>58.693159045363451</v>
      </c>
      <c r="AG124" s="123">
        <f t="shared" si="67"/>
        <v>4.3454221237050312</v>
      </c>
      <c r="AH124" s="118">
        <f t="shared" si="68"/>
        <v>29655738</v>
      </c>
      <c r="AI124" s="294">
        <v>21956</v>
      </c>
    </row>
    <row r="125" spans="1:35" x14ac:dyDescent="0.2">
      <c r="A125" s="286">
        <v>72</v>
      </c>
      <c r="B125" s="286" t="s">
        <v>191</v>
      </c>
      <c r="C125" s="115">
        <v>29552686</v>
      </c>
      <c r="D125" s="115">
        <v>2435406</v>
      </c>
      <c r="E125" s="115">
        <v>13232824</v>
      </c>
      <c r="F125" s="115">
        <v>0</v>
      </c>
      <c r="G125" s="115">
        <v>987207</v>
      </c>
      <c r="H125" s="115">
        <v>0</v>
      </c>
      <c r="I125" s="115">
        <v>827762</v>
      </c>
      <c r="J125" s="115">
        <v>307798</v>
      </c>
      <c r="K125" s="115">
        <f t="shared" si="52"/>
        <v>47343683</v>
      </c>
      <c r="L125" s="116">
        <f t="shared" si="53"/>
        <v>1093.5138699618894</v>
      </c>
      <c r="M125" s="249">
        <f t="shared" si="54"/>
        <v>69.326355608835371</v>
      </c>
      <c r="N125" s="115">
        <v>12016389</v>
      </c>
      <c r="O125" s="116">
        <f t="shared" si="55"/>
        <v>277.5468067906225</v>
      </c>
      <c r="P125" s="249">
        <f t="shared" si="56"/>
        <v>17.59585237481625</v>
      </c>
      <c r="Q125" s="115">
        <v>748198</v>
      </c>
      <c r="R125" s="116">
        <f t="shared" si="57"/>
        <v>17.281395080263309</v>
      </c>
      <c r="S125" s="249">
        <f t="shared" si="58"/>
        <v>1.0956021442991541</v>
      </c>
      <c r="T125" s="115">
        <v>372647</v>
      </c>
      <c r="U125" s="116">
        <f t="shared" si="59"/>
        <v>8.6071601801593722</v>
      </c>
      <c r="V125" s="249">
        <f t="shared" si="60"/>
        <v>0.54567487786207247</v>
      </c>
      <c r="W125" s="115">
        <v>4046039</v>
      </c>
      <c r="X125" s="116">
        <f t="shared" si="61"/>
        <v>93.452800554336534</v>
      </c>
      <c r="Y125" s="249">
        <f t="shared" si="62"/>
        <v>5.924700419298107</v>
      </c>
      <c r="Z125" s="115">
        <v>1766600</v>
      </c>
      <c r="AA125" s="115">
        <v>161255</v>
      </c>
      <c r="AB125" s="115">
        <f t="shared" si="63"/>
        <v>1927855</v>
      </c>
      <c r="AC125" s="116">
        <f t="shared" si="64"/>
        <v>44.528352003695574</v>
      </c>
      <c r="AD125" s="249">
        <f t="shared" si="65"/>
        <v>2.822998821031125</v>
      </c>
      <c r="AE125" s="115">
        <v>1836220</v>
      </c>
      <c r="AF125" s="116">
        <f t="shared" si="66"/>
        <v>42.411825845940641</v>
      </c>
      <c r="AG125" s="249">
        <f t="shared" si="67"/>
        <v>2.6888157538579263</v>
      </c>
      <c r="AH125" s="115">
        <f t="shared" si="68"/>
        <v>68291031</v>
      </c>
      <c r="AI125" s="310">
        <v>43295</v>
      </c>
    </row>
    <row r="126" spans="1:35" x14ac:dyDescent="0.2">
      <c r="A126" s="287">
        <v>73</v>
      </c>
      <c r="B126" s="287" t="s">
        <v>193</v>
      </c>
      <c r="C126" s="118">
        <v>880836000</v>
      </c>
      <c r="D126" s="118">
        <v>22320000</v>
      </c>
      <c r="E126" s="118">
        <v>222771000</v>
      </c>
      <c r="F126" s="118">
        <v>89000</v>
      </c>
      <c r="G126" s="118">
        <v>883000</v>
      </c>
      <c r="H126" s="118">
        <v>0</v>
      </c>
      <c r="I126" s="118">
        <v>8852000</v>
      </c>
      <c r="J126" s="118">
        <v>2139000</v>
      </c>
      <c r="K126" s="118">
        <f t="shared" si="52"/>
        <v>1137890000</v>
      </c>
      <c r="L126" s="119">
        <f t="shared" si="53"/>
        <v>2320.6852597766788</v>
      </c>
      <c r="M126" s="123">
        <f t="shared" si="54"/>
        <v>74.74601633535697</v>
      </c>
      <c r="N126" s="118">
        <v>230931000</v>
      </c>
      <c r="O126" s="119">
        <f t="shared" si="55"/>
        <v>470.97537347677559</v>
      </c>
      <c r="P126" s="123">
        <f t="shared" si="56"/>
        <v>15.169456009227886</v>
      </c>
      <c r="Q126" s="118">
        <v>24928000</v>
      </c>
      <c r="R126" s="119">
        <f t="shared" si="57"/>
        <v>50.839749145974608</v>
      </c>
      <c r="S126" s="123">
        <f t="shared" si="58"/>
        <v>1.6374769926862689</v>
      </c>
      <c r="T126" s="118">
        <v>1943000</v>
      </c>
      <c r="U126" s="119">
        <f t="shared" si="59"/>
        <v>3.962677815734462</v>
      </c>
      <c r="V126" s="123">
        <f t="shared" si="60"/>
        <v>0.12763229287505698</v>
      </c>
      <c r="W126" s="118">
        <v>77978000</v>
      </c>
      <c r="X126" s="119">
        <f t="shared" si="61"/>
        <v>159.03329424361394</v>
      </c>
      <c r="Y126" s="123">
        <f t="shared" si="62"/>
        <v>5.1222392865729249</v>
      </c>
      <c r="Z126" s="118">
        <v>8435000</v>
      </c>
      <c r="AA126" s="118">
        <v>3277000</v>
      </c>
      <c r="AB126" s="118">
        <f t="shared" si="63"/>
        <v>11712000</v>
      </c>
      <c r="AC126" s="119">
        <f t="shared" si="64"/>
        <v>23.886197929944423</v>
      </c>
      <c r="AD126" s="123">
        <f t="shared" si="65"/>
        <v>0.76934092339303517</v>
      </c>
      <c r="AE126" s="118">
        <v>36960000</v>
      </c>
      <c r="AF126" s="119">
        <f t="shared" si="66"/>
        <v>75.378575434660689</v>
      </c>
      <c r="AG126" s="123">
        <f t="shared" si="67"/>
        <v>2.4278381598878571</v>
      </c>
      <c r="AH126" s="118">
        <f t="shared" si="68"/>
        <v>1522342000</v>
      </c>
      <c r="AI126" s="294">
        <v>490325</v>
      </c>
    </row>
    <row r="127" spans="1:35" x14ac:dyDescent="0.2">
      <c r="A127" s="286">
        <v>74</v>
      </c>
      <c r="B127" s="286" t="s">
        <v>195</v>
      </c>
      <c r="C127" s="115">
        <v>0</v>
      </c>
      <c r="D127" s="115">
        <v>0</v>
      </c>
      <c r="E127" s="115">
        <v>0</v>
      </c>
      <c r="F127" s="115">
        <v>0</v>
      </c>
      <c r="G127" s="115">
        <v>0</v>
      </c>
      <c r="H127" s="115">
        <v>0</v>
      </c>
      <c r="I127" s="115">
        <v>0</v>
      </c>
      <c r="J127" s="115">
        <v>0</v>
      </c>
      <c r="K127" s="115">
        <f t="shared" si="52"/>
        <v>0</v>
      </c>
      <c r="L127" s="116">
        <f t="shared" si="53"/>
        <v>0</v>
      </c>
      <c r="M127" s="249">
        <f t="shared" si="54"/>
        <v>0</v>
      </c>
      <c r="N127" s="115">
        <v>0</v>
      </c>
      <c r="O127" s="116">
        <f t="shared" si="55"/>
        <v>0</v>
      </c>
      <c r="P127" s="249">
        <f t="shared" si="56"/>
        <v>0</v>
      </c>
      <c r="Q127" s="115">
        <v>0</v>
      </c>
      <c r="R127" s="116">
        <f t="shared" si="57"/>
        <v>0</v>
      </c>
      <c r="S127" s="249">
        <f t="shared" si="58"/>
        <v>0</v>
      </c>
      <c r="T127" s="115">
        <v>0</v>
      </c>
      <c r="U127" s="116">
        <f t="shared" si="59"/>
        <v>0</v>
      </c>
      <c r="V127" s="249">
        <f t="shared" si="60"/>
        <v>0</v>
      </c>
      <c r="W127" s="115">
        <v>0</v>
      </c>
      <c r="X127" s="116">
        <f t="shared" si="61"/>
        <v>0</v>
      </c>
      <c r="Y127" s="249">
        <f t="shared" si="62"/>
        <v>0</v>
      </c>
      <c r="Z127" s="115">
        <v>0</v>
      </c>
      <c r="AA127" s="115">
        <v>0</v>
      </c>
      <c r="AB127" s="115">
        <f t="shared" si="63"/>
        <v>0</v>
      </c>
      <c r="AC127" s="116">
        <f t="shared" si="64"/>
        <v>0</v>
      </c>
      <c r="AD127" s="249">
        <f t="shared" si="65"/>
        <v>0</v>
      </c>
      <c r="AE127" s="115">
        <v>0</v>
      </c>
      <c r="AF127" s="116">
        <f t="shared" si="66"/>
        <v>0</v>
      </c>
      <c r="AG127" s="249">
        <f t="shared" si="67"/>
        <v>0</v>
      </c>
      <c r="AH127" s="115">
        <f t="shared" si="68"/>
        <v>0</v>
      </c>
      <c r="AI127" s="310">
        <v>0</v>
      </c>
    </row>
    <row r="128" spans="1:35" x14ac:dyDescent="0.2">
      <c r="A128" s="287">
        <v>75</v>
      </c>
      <c r="B128" s="287" t="s">
        <v>197</v>
      </c>
      <c r="C128" s="118">
        <v>11625691</v>
      </c>
      <c r="D128" s="118">
        <v>351249</v>
      </c>
      <c r="E128" s="118">
        <v>2377392</v>
      </c>
      <c r="F128" s="118">
        <v>347</v>
      </c>
      <c r="G128" s="118">
        <v>0</v>
      </c>
      <c r="H128" s="118">
        <v>0</v>
      </c>
      <c r="I128" s="118">
        <v>170532</v>
      </c>
      <c r="J128" s="118">
        <v>147369</v>
      </c>
      <c r="K128" s="118">
        <f t="shared" si="52"/>
        <v>14672580</v>
      </c>
      <c r="L128" s="119">
        <f t="shared" si="53"/>
        <v>1984.3900459832296</v>
      </c>
      <c r="M128" s="123">
        <f t="shared" si="54"/>
        <v>67.393522145627188</v>
      </c>
      <c r="N128" s="118">
        <v>2325565</v>
      </c>
      <c r="O128" s="119">
        <f t="shared" si="55"/>
        <v>314.52055720854747</v>
      </c>
      <c r="P128" s="123">
        <f t="shared" si="56"/>
        <v>10.681694448324389</v>
      </c>
      <c r="Q128" s="118">
        <v>166836</v>
      </c>
      <c r="R128" s="119">
        <f t="shared" si="57"/>
        <v>22.563700297538546</v>
      </c>
      <c r="S128" s="123">
        <f t="shared" si="58"/>
        <v>0.76630460768916286</v>
      </c>
      <c r="T128" s="118">
        <v>125952</v>
      </c>
      <c r="U128" s="119">
        <f t="shared" si="59"/>
        <v>17.034352177441168</v>
      </c>
      <c r="V128" s="123">
        <f t="shared" si="60"/>
        <v>0.57851781358738785</v>
      </c>
      <c r="W128" s="118">
        <v>1280678</v>
      </c>
      <c r="X128" s="119">
        <f t="shared" si="61"/>
        <v>173.20503110630241</v>
      </c>
      <c r="Y128" s="123">
        <f t="shared" si="62"/>
        <v>5.8823602361968739</v>
      </c>
      <c r="Z128" s="118">
        <v>464458</v>
      </c>
      <c r="AA128" s="118">
        <v>6308</v>
      </c>
      <c r="AB128" s="118">
        <f t="shared" si="63"/>
        <v>470766</v>
      </c>
      <c r="AC128" s="119">
        <f t="shared" si="64"/>
        <v>63.668650256965108</v>
      </c>
      <c r="AD128" s="123">
        <f t="shared" si="65"/>
        <v>2.1623040287671511</v>
      </c>
      <c r="AE128" s="118">
        <v>2729122</v>
      </c>
      <c r="AF128" s="119">
        <f t="shared" si="66"/>
        <v>369.09954016770354</v>
      </c>
      <c r="AG128" s="123">
        <f t="shared" si="67"/>
        <v>12.535296719807857</v>
      </c>
      <c r="AH128" s="118">
        <f t="shared" si="68"/>
        <v>21771499</v>
      </c>
      <c r="AI128" s="294">
        <v>7394</v>
      </c>
    </row>
    <row r="129" spans="1:35" x14ac:dyDescent="0.2">
      <c r="A129" s="286">
        <v>76</v>
      </c>
      <c r="B129" s="286" t="s">
        <v>70</v>
      </c>
      <c r="C129" s="115">
        <v>6017711</v>
      </c>
      <c r="D129" s="115">
        <v>650801</v>
      </c>
      <c r="E129" s="115">
        <v>2697348</v>
      </c>
      <c r="F129" s="115">
        <v>12861</v>
      </c>
      <c r="G129" s="115">
        <v>64433</v>
      </c>
      <c r="H129" s="115">
        <v>91025</v>
      </c>
      <c r="I129" s="115">
        <v>95634</v>
      </c>
      <c r="J129" s="115">
        <v>39856</v>
      </c>
      <c r="K129" s="115">
        <f t="shared" si="52"/>
        <v>9669669</v>
      </c>
      <c r="L129" s="116">
        <f t="shared" si="53"/>
        <v>1055.0648117839607</v>
      </c>
      <c r="M129" s="249">
        <f t="shared" si="54"/>
        <v>58.626748426800127</v>
      </c>
      <c r="N129" s="115">
        <v>1886428</v>
      </c>
      <c r="O129" s="116">
        <f t="shared" si="55"/>
        <v>205.82956901254772</v>
      </c>
      <c r="P129" s="249">
        <f t="shared" si="56"/>
        <v>11.437324253939995</v>
      </c>
      <c r="Q129" s="115">
        <v>184342</v>
      </c>
      <c r="R129" s="116">
        <f t="shared" si="57"/>
        <v>20.113693398799782</v>
      </c>
      <c r="S129" s="249">
        <f t="shared" si="58"/>
        <v>1.1176568772409052</v>
      </c>
      <c r="T129" s="115">
        <v>57438</v>
      </c>
      <c r="U129" s="116">
        <f t="shared" si="59"/>
        <v>6.2671031096563015</v>
      </c>
      <c r="V129" s="249">
        <f t="shared" si="60"/>
        <v>0.34824389295419989</v>
      </c>
      <c r="W129" s="115">
        <v>2908323</v>
      </c>
      <c r="X129" s="116">
        <f t="shared" si="61"/>
        <v>317.32929623567924</v>
      </c>
      <c r="Y129" s="249">
        <f t="shared" si="62"/>
        <v>17.633025583903297</v>
      </c>
      <c r="Z129" s="115">
        <v>259189</v>
      </c>
      <c r="AA129" s="115">
        <v>25589</v>
      </c>
      <c r="AB129" s="115">
        <f t="shared" si="63"/>
        <v>284778</v>
      </c>
      <c r="AC129" s="116">
        <f t="shared" si="64"/>
        <v>31.072340425531916</v>
      </c>
      <c r="AD129" s="249">
        <f t="shared" si="65"/>
        <v>1.726595622196301</v>
      </c>
      <c r="AE129" s="115">
        <v>1502635</v>
      </c>
      <c r="AF129" s="116">
        <f t="shared" si="66"/>
        <v>163.95362793235134</v>
      </c>
      <c r="AG129" s="249">
        <f t="shared" si="67"/>
        <v>9.1104053429651835</v>
      </c>
      <c r="AH129" s="115">
        <f t="shared" si="68"/>
        <v>16493613</v>
      </c>
      <c r="AI129" s="310">
        <v>9165</v>
      </c>
    </row>
    <row r="130" spans="1:35" x14ac:dyDescent="0.2">
      <c r="A130" s="287">
        <v>77</v>
      </c>
      <c r="B130" s="287" t="s">
        <v>72</v>
      </c>
      <c r="C130" s="118">
        <v>113563759</v>
      </c>
      <c r="D130" s="118">
        <v>3917788</v>
      </c>
      <c r="E130" s="118">
        <v>26722939</v>
      </c>
      <c r="F130" s="118">
        <v>62457</v>
      </c>
      <c r="G130" s="118">
        <v>2084141</v>
      </c>
      <c r="H130" s="118">
        <v>0</v>
      </c>
      <c r="I130" s="118">
        <v>875286</v>
      </c>
      <c r="J130" s="118">
        <v>239302</v>
      </c>
      <c r="K130" s="118">
        <f t="shared" si="52"/>
        <v>147465672</v>
      </c>
      <c r="L130" s="119">
        <f t="shared" si="53"/>
        <v>1526.4807411624656</v>
      </c>
      <c r="M130" s="123">
        <f t="shared" si="54"/>
        <v>66.065105181090772</v>
      </c>
      <c r="N130" s="118">
        <v>41849476</v>
      </c>
      <c r="O130" s="119">
        <f t="shared" si="55"/>
        <v>433.2019667719062</v>
      </c>
      <c r="P130" s="123">
        <f t="shared" si="56"/>
        <v>18.748702638492933</v>
      </c>
      <c r="Q130" s="118">
        <v>954121</v>
      </c>
      <c r="R130" s="119">
        <f t="shared" si="57"/>
        <v>9.8765177785828886</v>
      </c>
      <c r="S130" s="123">
        <f t="shared" si="58"/>
        <v>0.42744934034876608</v>
      </c>
      <c r="T130" s="118">
        <v>460492</v>
      </c>
      <c r="U130" s="119">
        <f t="shared" si="59"/>
        <v>4.7667512033538637</v>
      </c>
      <c r="V130" s="123">
        <f t="shared" si="60"/>
        <v>0.20630192778052675</v>
      </c>
      <c r="W130" s="118">
        <v>22888400</v>
      </c>
      <c r="X130" s="119">
        <f t="shared" si="61"/>
        <v>236.92769525386885</v>
      </c>
      <c r="Y130" s="123">
        <f t="shared" si="62"/>
        <v>10.254078341886089</v>
      </c>
      <c r="Z130" s="118">
        <v>2067315</v>
      </c>
      <c r="AA130" s="118">
        <v>216414</v>
      </c>
      <c r="AB130" s="118">
        <f t="shared" si="63"/>
        <v>2283729</v>
      </c>
      <c r="AC130" s="119">
        <f t="shared" si="64"/>
        <v>23.639863361109672</v>
      </c>
      <c r="AD130" s="123">
        <f t="shared" si="65"/>
        <v>1.0231180894093592</v>
      </c>
      <c r="AE130" s="118">
        <v>7310760</v>
      </c>
      <c r="AF130" s="119">
        <f t="shared" si="66"/>
        <v>75.676828321515444</v>
      </c>
      <c r="AG130" s="123">
        <f t="shared" si="67"/>
        <v>3.2752444809915562</v>
      </c>
      <c r="AH130" s="118">
        <f t="shared" si="68"/>
        <v>223212650</v>
      </c>
      <c r="AI130" s="294">
        <v>96605</v>
      </c>
    </row>
    <row r="131" spans="1:35" x14ac:dyDescent="0.2">
      <c r="A131" s="286">
        <v>78</v>
      </c>
      <c r="B131" s="286" t="s">
        <v>201</v>
      </c>
      <c r="C131" s="115">
        <v>20322449</v>
      </c>
      <c r="D131" s="115">
        <v>1839865</v>
      </c>
      <c r="E131" s="115">
        <v>9245553</v>
      </c>
      <c r="F131" s="115">
        <v>41255</v>
      </c>
      <c r="G131" s="115">
        <v>489546</v>
      </c>
      <c r="H131" s="115">
        <v>0</v>
      </c>
      <c r="I131" s="115">
        <v>440758</v>
      </c>
      <c r="J131" s="115">
        <v>176322</v>
      </c>
      <c r="K131" s="115">
        <f t="shared" si="52"/>
        <v>32555748</v>
      </c>
      <c r="L131" s="116">
        <f t="shared" si="53"/>
        <v>1447.0507600675617</v>
      </c>
      <c r="M131" s="249">
        <f t="shared" si="54"/>
        <v>55.565697088723056</v>
      </c>
      <c r="N131" s="115">
        <v>12896035</v>
      </c>
      <c r="O131" s="116">
        <f t="shared" si="55"/>
        <v>573.20806293892792</v>
      </c>
      <c r="P131" s="249">
        <f t="shared" si="56"/>
        <v>22.010772858162273</v>
      </c>
      <c r="Q131" s="115">
        <v>297020</v>
      </c>
      <c r="R131" s="116">
        <f t="shared" si="57"/>
        <v>13.20206240554716</v>
      </c>
      <c r="S131" s="249">
        <f t="shared" si="58"/>
        <v>0.50694959763457192</v>
      </c>
      <c r="T131" s="115">
        <v>477364</v>
      </c>
      <c r="U131" s="116">
        <f t="shared" si="59"/>
        <v>21.218063827895811</v>
      </c>
      <c r="V131" s="249">
        <f t="shared" si="60"/>
        <v>0.81475822411026144</v>
      </c>
      <c r="W131" s="115">
        <v>8135347</v>
      </c>
      <c r="X131" s="116">
        <f t="shared" si="61"/>
        <v>361.60312027735796</v>
      </c>
      <c r="Y131" s="249">
        <f t="shared" si="62"/>
        <v>13.885296910200061</v>
      </c>
      <c r="Z131" s="115">
        <v>1174803</v>
      </c>
      <c r="AA131" s="115">
        <v>25482</v>
      </c>
      <c r="AB131" s="115">
        <f t="shared" si="63"/>
        <v>1200285</v>
      </c>
      <c r="AC131" s="116">
        <f t="shared" si="64"/>
        <v>53.350742288203399</v>
      </c>
      <c r="AD131" s="249">
        <f t="shared" si="65"/>
        <v>2.0486297144866077</v>
      </c>
      <c r="AE131" s="115">
        <v>3027852</v>
      </c>
      <c r="AF131" s="116">
        <f t="shared" si="66"/>
        <v>134.58316294781758</v>
      </c>
      <c r="AG131" s="249">
        <f t="shared" si="67"/>
        <v>5.1678956066831665</v>
      </c>
      <c r="AH131" s="115">
        <f t="shared" si="68"/>
        <v>58589651</v>
      </c>
      <c r="AI131" s="310">
        <v>22498</v>
      </c>
    </row>
    <row r="132" spans="1:35" x14ac:dyDescent="0.2">
      <c r="A132" s="287">
        <v>79</v>
      </c>
      <c r="B132" s="287" t="s">
        <v>203</v>
      </c>
      <c r="C132" s="118">
        <v>77181021</v>
      </c>
      <c r="D132" s="118">
        <v>2631994</v>
      </c>
      <c r="E132" s="118">
        <v>25789529</v>
      </c>
      <c r="F132" s="118">
        <v>0</v>
      </c>
      <c r="G132" s="118">
        <v>15468110</v>
      </c>
      <c r="H132" s="118">
        <v>1617636</v>
      </c>
      <c r="I132" s="118">
        <v>817409</v>
      </c>
      <c r="J132" s="118">
        <v>352185</v>
      </c>
      <c r="K132" s="118">
        <f t="shared" si="52"/>
        <v>123857884</v>
      </c>
      <c r="L132" s="119">
        <f t="shared" si="53"/>
        <v>1471.8877705023233</v>
      </c>
      <c r="M132" s="123">
        <f t="shared" si="54"/>
        <v>70.825320007568934</v>
      </c>
      <c r="N132" s="118">
        <v>19616016</v>
      </c>
      <c r="O132" s="119">
        <f t="shared" si="55"/>
        <v>233.11050636371198</v>
      </c>
      <c r="P132" s="123">
        <f t="shared" si="56"/>
        <v>11.216973563617415</v>
      </c>
      <c r="Q132" s="118">
        <v>1799136</v>
      </c>
      <c r="R132" s="119">
        <f t="shared" si="57"/>
        <v>21.380361026274823</v>
      </c>
      <c r="S132" s="123">
        <f t="shared" si="58"/>
        <v>1.0287950901626701</v>
      </c>
      <c r="T132" s="118">
        <v>233080</v>
      </c>
      <c r="U132" s="119">
        <f t="shared" si="59"/>
        <v>2.7698487207215772</v>
      </c>
      <c r="V132" s="123">
        <f t="shared" si="60"/>
        <v>0.1332815082434653</v>
      </c>
      <c r="W132" s="118">
        <v>21477355</v>
      </c>
      <c r="X132" s="119">
        <f t="shared" si="61"/>
        <v>255.23006809350082</v>
      </c>
      <c r="Y132" s="123">
        <f t="shared" si="62"/>
        <v>12.281338027631415</v>
      </c>
      <c r="Z132" s="118">
        <v>3856408</v>
      </c>
      <c r="AA132" s="118">
        <v>1023388</v>
      </c>
      <c r="AB132" s="118">
        <f t="shared" si="63"/>
        <v>4879796</v>
      </c>
      <c r="AC132" s="119">
        <f t="shared" si="64"/>
        <v>57.989946404591855</v>
      </c>
      <c r="AD132" s="123">
        <f t="shared" si="65"/>
        <v>2.7904005955055302</v>
      </c>
      <c r="AE132" s="118">
        <v>3014706</v>
      </c>
      <c r="AF132" s="119">
        <f t="shared" si="66"/>
        <v>35.825808981687246</v>
      </c>
      <c r="AG132" s="123">
        <f t="shared" si="67"/>
        <v>1.723891207270569</v>
      </c>
      <c r="AH132" s="118">
        <f t="shared" si="68"/>
        <v>174877973</v>
      </c>
      <c r="AI132" s="294">
        <v>84149</v>
      </c>
    </row>
    <row r="133" spans="1:35" x14ac:dyDescent="0.2">
      <c r="A133" s="286">
        <v>80</v>
      </c>
      <c r="B133" s="286" t="s">
        <v>205</v>
      </c>
      <c r="C133" s="115">
        <v>9345389</v>
      </c>
      <c r="D133" s="115">
        <v>1692574</v>
      </c>
      <c r="E133" s="115">
        <v>4935359</v>
      </c>
      <c r="F133" s="115">
        <v>78131</v>
      </c>
      <c r="G133" s="115">
        <v>1028750</v>
      </c>
      <c r="H133" s="115">
        <v>45678</v>
      </c>
      <c r="I133" s="115">
        <v>216784</v>
      </c>
      <c r="J133" s="115">
        <v>280649</v>
      </c>
      <c r="K133" s="115">
        <f t="shared" si="52"/>
        <v>17623314</v>
      </c>
      <c r="L133" s="116">
        <f t="shared" si="53"/>
        <v>695.52900781434994</v>
      </c>
      <c r="M133" s="249">
        <f t="shared" si="54"/>
        <v>50.679862425159172</v>
      </c>
      <c r="N133" s="115">
        <v>4382070</v>
      </c>
      <c r="O133" s="116">
        <f t="shared" si="55"/>
        <v>172.9445891546294</v>
      </c>
      <c r="P133" s="249">
        <f t="shared" si="56"/>
        <v>12.6016426159925</v>
      </c>
      <c r="Q133" s="115">
        <v>39584</v>
      </c>
      <c r="R133" s="116">
        <f t="shared" si="57"/>
        <v>1.5622385350067094</v>
      </c>
      <c r="S133" s="249">
        <f t="shared" si="58"/>
        <v>0.11383282816373247</v>
      </c>
      <c r="T133" s="115">
        <v>3893</v>
      </c>
      <c r="U133" s="116">
        <f t="shared" si="59"/>
        <v>0.15364275001973321</v>
      </c>
      <c r="V133" s="249">
        <f t="shared" si="60"/>
        <v>1.1195210186979852E-2</v>
      </c>
      <c r="W133" s="115">
        <v>8412199</v>
      </c>
      <c r="X133" s="116">
        <f t="shared" si="61"/>
        <v>331.99932907096058</v>
      </c>
      <c r="Y133" s="249">
        <f t="shared" si="62"/>
        <v>24.191198546031785</v>
      </c>
      <c r="Z133" s="115">
        <v>805506</v>
      </c>
      <c r="AA133" s="115">
        <v>1538289</v>
      </c>
      <c r="AB133" s="115">
        <f t="shared" si="63"/>
        <v>2343795</v>
      </c>
      <c r="AC133" s="116">
        <f t="shared" si="64"/>
        <v>92.501183992422455</v>
      </c>
      <c r="AD133" s="249">
        <f t="shared" si="65"/>
        <v>6.7401175597720115</v>
      </c>
      <c r="AE133" s="115">
        <v>1968945</v>
      </c>
      <c r="AF133" s="116">
        <f t="shared" si="66"/>
        <v>77.707198673928488</v>
      </c>
      <c r="AG133" s="249">
        <f t="shared" si="67"/>
        <v>5.6621508146938213</v>
      </c>
      <c r="AH133" s="115">
        <f t="shared" si="68"/>
        <v>34773800</v>
      </c>
      <c r="AI133" s="310">
        <v>25338</v>
      </c>
    </row>
    <row r="134" spans="1:35" x14ac:dyDescent="0.2">
      <c r="A134" s="287">
        <v>81</v>
      </c>
      <c r="B134" s="287" t="s">
        <v>207</v>
      </c>
      <c r="C134" s="118">
        <v>0</v>
      </c>
      <c r="D134" s="118">
        <v>0</v>
      </c>
      <c r="E134" s="118">
        <v>0</v>
      </c>
      <c r="F134" s="118">
        <v>0</v>
      </c>
      <c r="G134" s="118">
        <v>0</v>
      </c>
      <c r="H134" s="118">
        <v>0</v>
      </c>
      <c r="I134" s="118">
        <v>0</v>
      </c>
      <c r="J134" s="118">
        <v>0</v>
      </c>
      <c r="K134" s="118">
        <f t="shared" si="52"/>
        <v>0</v>
      </c>
      <c r="L134" s="119">
        <f t="shared" si="53"/>
        <v>0</v>
      </c>
      <c r="M134" s="123">
        <f t="shared" si="54"/>
        <v>0</v>
      </c>
      <c r="N134" s="118">
        <v>0</v>
      </c>
      <c r="O134" s="119">
        <f t="shared" si="55"/>
        <v>0</v>
      </c>
      <c r="P134" s="123">
        <f t="shared" si="56"/>
        <v>0</v>
      </c>
      <c r="Q134" s="118">
        <v>0</v>
      </c>
      <c r="R134" s="119">
        <f t="shared" si="57"/>
        <v>0</v>
      </c>
      <c r="S134" s="123">
        <f t="shared" si="58"/>
        <v>0</v>
      </c>
      <c r="T134" s="118">
        <v>0</v>
      </c>
      <c r="U134" s="119">
        <f t="shared" si="59"/>
        <v>0</v>
      </c>
      <c r="V134" s="123">
        <f t="shared" si="60"/>
        <v>0</v>
      </c>
      <c r="W134" s="118">
        <v>0</v>
      </c>
      <c r="X134" s="119">
        <f t="shared" si="61"/>
        <v>0</v>
      </c>
      <c r="Y134" s="123">
        <f t="shared" si="62"/>
        <v>0</v>
      </c>
      <c r="Z134" s="118">
        <v>0</v>
      </c>
      <c r="AA134" s="118">
        <v>0</v>
      </c>
      <c r="AB134" s="118">
        <f t="shared" si="63"/>
        <v>0</v>
      </c>
      <c r="AC134" s="119">
        <f t="shared" si="64"/>
        <v>0</v>
      </c>
      <c r="AD134" s="123">
        <f t="shared" si="65"/>
        <v>0</v>
      </c>
      <c r="AE134" s="118">
        <v>0</v>
      </c>
      <c r="AF134" s="119">
        <f t="shared" si="66"/>
        <v>0</v>
      </c>
      <c r="AG134" s="123">
        <f t="shared" si="67"/>
        <v>0</v>
      </c>
      <c r="AH134" s="118">
        <f t="shared" si="68"/>
        <v>0</v>
      </c>
      <c r="AI134" s="294">
        <v>0</v>
      </c>
    </row>
    <row r="135" spans="1:35" x14ac:dyDescent="0.2">
      <c r="A135" s="286">
        <v>82</v>
      </c>
      <c r="B135" s="286" t="s">
        <v>209</v>
      </c>
      <c r="C135" s="115">
        <v>35337737</v>
      </c>
      <c r="D135" s="115">
        <v>2023180</v>
      </c>
      <c r="E135" s="115">
        <v>21419037</v>
      </c>
      <c r="F135" s="115">
        <v>12461</v>
      </c>
      <c r="G135" s="115">
        <v>2507173</v>
      </c>
      <c r="H135" s="115">
        <v>353448</v>
      </c>
      <c r="I135" s="115">
        <v>598540</v>
      </c>
      <c r="J135" s="115">
        <v>399859</v>
      </c>
      <c r="K135" s="115">
        <f t="shared" si="52"/>
        <v>62651435</v>
      </c>
      <c r="L135" s="116">
        <f t="shared" si="53"/>
        <v>1406.6014458588716</v>
      </c>
      <c r="M135" s="249">
        <f t="shared" si="54"/>
        <v>72.671436633953789</v>
      </c>
      <c r="N135" s="115">
        <v>7774809</v>
      </c>
      <c r="O135" s="116">
        <f t="shared" si="55"/>
        <v>174.55398396982557</v>
      </c>
      <c r="P135" s="249">
        <f t="shared" si="56"/>
        <v>9.0182537652105434</v>
      </c>
      <c r="Q135" s="115">
        <v>495720</v>
      </c>
      <c r="R135" s="116">
        <f t="shared" si="57"/>
        <v>11.129521115376845</v>
      </c>
      <c r="S135" s="249">
        <f t="shared" si="58"/>
        <v>0.57500174685836913</v>
      </c>
      <c r="T135" s="115">
        <v>37536</v>
      </c>
      <c r="U135" s="116">
        <f t="shared" si="59"/>
        <v>0.84272917087627131</v>
      </c>
      <c r="V135" s="249">
        <f t="shared" si="60"/>
        <v>4.3539226922609024E-2</v>
      </c>
      <c r="W135" s="115">
        <v>8057437</v>
      </c>
      <c r="X135" s="116">
        <f t="shared" si="61"/>
        <v>180.89932870838103</v>
      </c>
      <c r="Y135" s="249">
        <f t="shared" si="62"/>
        <v>9.3460831723578988</v>
      </c>
      <c r="Z135" s="115">
        <v>1616639</v>
      </c>
      <c r="AA135" s="115">
        <v>474305</v>
      </c>
      <c r="AB135" s="115">
        <f t="shared" si="63"/>
        <v>2090944</v>
      </c>
      <c r="AC135" s="116">
        <f t="shared" si="64"/>
        <v>46.944253609034369</v>
      </c>
      <c r="AD135" s="249">
        <f t="shared" si="65"/>
        <v>2.4253539348483537</v>
      </c>
      <c r="AE135" s="115">
        <v>5104031</v>
      </c>
      <c r="AF135" s="116">
        <f t="shared" si="66"/>
        <v>114.59174692979502</v>
      </c>
      <c r="AG135" s="249">
        <f t="shared" si="67"/>
        <v>5.9203315198484399</v>
      </c>
      <c r="AH135" s="115">
        <f t="shared" si="68"/>
        <v>86211912</v>
      </c>
      <c r="AI135" s="310">
        <v>44541</v>
      </c>
    </row>
    <row r="136" spans="1:35" x14ac:dyDescent="0.2">
      <c r="A136" s="287">
        <v>83</v>
      </c>
      <c r="B136" s="287" t="s">
        <v>211</v>
      </c>
      <c r="C136" s="118">
        <v>11561169</v>
      </c>
      <c r="D136" s="118">
        <v>1721376</v>
      </c>
      <c r="E136" s="118">
        <v>5636526</v>
      </c>
      <c r="F136" s="118">
        <v>48369</v>
      </c>
      <c r="G136" s="118">
        <v>2127675</v>
      </c>
      <c r="H136" s="118">
        <v>277204</v>
      </c>
      <c r="I136" s="118">
        <v>241729</v>
      </c>
      <c r="J136" s="118">
        <v>435145</v>
      </c>
      <c r="K136" s="118">
        <f t="shared" si="52"/>
        <v>22049193</v>
      </c>
      <c r="L136" s="119">
        <f t="shared" si="53"/>
        <v>759.66211886304905</v>
      </c>
      <c r="M136" s="123">
        <f t="shared" si="54"/>
        <v>44.961562574460757</v>
      </c>
      <c r="N136" s="118">
        <v>4762174</v>
      </c>
      <c r="O136" s="119">
        <f t="shared" si="55"/>
        <v>164.0714556416882</v>
      </c>
      <c r="P136" s="123">
        <f t="shared" si="56"/>
        <v>9.7107764575089011</v>
      </c>
      <c r="Q136" s="118">
        <v>79688</v>
      </c>
      <c r="R136" s="119">
        <f t="shared" si="57"/>
        <v>2.7454952627045652</v>
      </c>
      <c r="S136" s="123">
        <f t="shared" si="58"/>
        <v>0.16249560691103881</v>
      </c>
      <c r="T136" s="118">
        <v>604686</v>
      </c>
      <c r="U136" s="119">
        <f t="shared" si="59"/>
        <v>20.83328165374677</v>
      </c>
      <c r="V136" s="123">
        <f t="shared" si="60"/>
        <v>1.2330441040132569</v>
      </c>
      <c r="W136" s="118">
        <v>18207007</v>
      </c>
      <c r="X136" s="119">
        <f t="shared" si="61"/>
        <v>627.2870628768303</v>
      </c>
      <c r="Y136" s="123">
        <f t="shared" si="62"/>
        <v>37.126777588828084</v>
      </c>
      <c r="Z136" s="118">
        <v>1025636</v>
      </c>
      <c r="AA136" s="118">
        <v>180537</v>
      </c>
      <c r="AB136" s="118">
        <f t="shared" si="63"/>
        <v>1206173</v>
      </c>
      <c r="AC136" s="119">
        <f t="shared" si="64"/>
        <v>41.556347975882858</v>
      </c>
      <c r="AD136" s="123">
        <f t="shared" si="65"/>
        <v>2.4595649743337571</v>
      </c>
      <c r="AE136" s="118">
        <v>2131174</v>
      </c>
      <c r="AF136" s="119">
        <f t="shared" si="66"/>
        <v>73.42546080964685</v>
      </c>
      <c r="AG136" s="123">
        <f t="shared" si="67"/>
        <v>4.3457786939442107</v>
      </c>
      <c r="AH136" s="118">
        <f t="shared" si="68"/>
        <v>49040095</v>
      </c>
      <c r="AI136" s="294">
        <v>29025</v>
      </c>
    </row>
    <row r="137" spans="1:35" x14ac:dyDescent="0.2">
      <c r="A137" s="286">
        <v>84</v>
      </c>
      <c r="B137" s="286" t="s">
        <v>213</v>
      </c>
      <c r="C137" s="115">
        <v>13323212</v>
      </c>
      <c r="D137" s="115">
        <v>1758658</v>
      </c>
      <c r="E137" s="115">
        <v>7181501</v>
      </c>
      <c r="F137" s="115">
        <v>75475</v>
      </c>
      <c r="G137" s="115">
        <v>1506818</v>
      </c>
      <c r="H137" s="115">
        <v>396551</v>
      </c>
      <c r="I137" s="115">
        <v>535985</v>
      </c>
      <c r="J137" s="115">
        <v>276176</v>
      </c>
      <c r="K137" s="115">
        <f t="shared" si="52"/>
        <v>25054376</v>
      </c>
      <c r="L137" s="116">
        <f t="shared" si="53"/>
        <v>1398.6700161893598</v>
      </c>
      <c r="M137" s="249">
        <f t="shared" si="54"/>
        <v>67.091931115342831</v>
      </c>
      <c r="N137" s="115">
        <v>2949489</v>
      </c>
      <c r="O137" s="116">
        <f t="shared" si="55"/>
        <v>164.65633897169653</v>
      </c>
      <c r="P137" s="249">
        <f t="shared" si="56"/>
        <v>7.8982973997620771</v>
      </c>
      <c r="Q137" s="115">
        <v>203150</v>
      </c>
      <c r="R137" s="116">
        <f t="shared" si="57"/>
        <v>11.340925584770837</v>
      </c>
      <c r="S137" s="249">
        <f t="shared" si="58"/>
        <v>0.54400579787267089</v>
      </c>
      <c r="T137" s="115">
        <v>637318</v>
      </c>
      <c r="U137" s="116">
        <f t="shared" si="59"/>
        <v>35.578518394462122</v>
      </c>
      <c r="V137" s="249">
        <f t="shared" si="60"/>
        <v>1.7066437956614073</v>
      </c>
      <c r="W137" s="115">
        <v>4719822</v>
      </c>
      <c r="X137" s="116">
        <f t="shared" si="61"/>
        <v>263.48584826662199</v>
      </c>
      <c r="Y137" s="249">
        <f t="shared" si="62"/>
        <v>12.638988594275094</v>
      </c>
      <c r="Z137" s="115">
        <v>208751</v>
      </c>
      <c r="AA137" s="115">
        <v>783886</v>
      </c>
      <c r="AB137" s="115">
        <f t="shared" si="63"/>
        <v>992637</v>
      </c>
      <c r="AC137" s="116">
        <f t="shared" si="64"/>
        <v>55.414335957126113</v>
      </c>
      <c r="AD137" s="249">
        <f t="shared" si="65"/>
        <v>2.6581357774203025</v>
      </c>
      <c r="AE137" s="115">
        <v>2786560</v>
      </c>
      <c r="AF137" s="116">
        <f t="shared" si="66"/>
        <v>155.56076592418913</v>
      </c>
      <c r="AG137" s="249">
        <f t="shared" si="67"/>
        <v>7.4619975196656156</v>
      </c>
      <c r="AH137" s="115">
        <f t="shared" si="68"/>
        <v>37343352</v>
      </c>
      <c r="AI137" s="310">
        <v>17913</v>
      </c>
    </row>
    <row r="138" spans="1:35" x14ac:dyDescent="0.2">
      <c r="A138" s="287">
        <v>85</v>
      </c>
      <c r="B138" s="287" t="s">
        <v>215</v>
      </c>
      <c r="C138" s="118">
        <v>147319402</v>
      </c>
      <c r="D138" s="118">
        <v>4664233</v>
      </c>
      <c r="E138" s="118">
        <v>55325043</v>
      </c>
      <c r="F138" s="118">
        <v>115645</v>
      </c>
      <c r="G138" s="118">
        <v>702368</v>
      </c>
      <c r="H138" s="118">
        <v>0</v>
      </c>
      <c r="I138" s="118">
        <v>2409120</v>
      </c>
      <c r="J138" s="118">
        <v>1405023</v>
      </c>
      <c r="K138" s="118">
        <f t="shared" si="52"/>
        <v>211940834</v>
      </c>
      <c r="L138" s="119">
        <f t="shared" si="53"/>
        <v>1461.5298904236172</v>
      </c>
      <c r="M138" s="123">
        <f t="shared" si="54"/>
        <v>63.419928794847443</v>
      </c>
      <c r="N138" s="118">
        <v>73476669</v>
      </c>
      <c r="O138" s="119">
        <f t="shared" si="55"/>
        <v>506.69022087674898</v>
      </c>
      <c r="P138" s="123">
        <f t="shared" si="56"/>
        <v>21.986726333551065</v>
      </c>
      <c r="Q138" s="118">
        <v>6870101</v>
      </c>
      <c r="R138" s="119">
        <f t="shared" si="57"/>
        <v>47.375759414673169</v>
      </c>
      <c r="S138" s="123">
        <f t="shared" si="58"/>
        <v>2.0557686218853433</v>
      </c>
      <c r="T138" s="118">
        <v>403721</v>
      </c>
      <c r="U138" s="119">
        <f t="shared" si="59"/>
        <v>2.7840331556481144</v>
      </c>
      <c r="V138" s="123">
        <f t="shared" si="60"/>
        <v>0.12080709785724732</v>
      </c>
      <c r="W138" s="118">
        <v>27330015</v>
      </c>
      <c r="X138" s="119">
        <f t="shared" si="61"/>
        <v>188.46596512036851</v>
      </c>
      <c r="Y138" s="123">
        <f t="shared" si="62"/>
        <v>8.178072967581663</v>
      </c>
      <c r="Z138" s="118">
        <v>6176144</v>
      </c>
      <c r="AA138" s="118">
        <v>671684</v>
      </c>
      <c r="AB138" s="118">
        <f t="shared" si="63"/>
        <v>6847828</v>
      </c>
      <c r="AC138" s="119">
        <f t="shared" si="64"/>
        <v>47.222166288539647</v>
      </c>
      <c r="AD138" s="123">
        <f t="shared" si="65"/>
        <v>2.0491037803473144</v>
      </c>
      <c r="AE138" s="118">
        <v>7317322</v>
      </c>
      <c r="AF138" s="119">
        <f t="shared" si="66"/>
        <v>50.459765676180758</v>
      </c>
      <c r="AG138" s="123">
        <f t="shared" si="67"/>
        <v>2.1895924039299133</v>
      </c>
      <c r="AH138" s="118">
        <f t="shared" si="68"/>
        <v>334186490</v>
      </c>
      <c r="AI138" s="294">
        <v>145013</v>
      </c>
    </row>
    <row r="139" spans="1:35" x14ac:dyDescent="0.2">
      <c r="A139" s="286">
        <v>86</v>
      </c>
      <c r="B139" s="286" t="s">
        <v>217</v>
      </c>
      <c r="C139" s="115">
        <v>199500074</v>
      </c>
      <c r="D139" s="115">
        <v>4716821</v>
      </c>
      <c r="E139" s="115">
        <v>57777041</v>
      </c>
      <c r="F139" s="115">
        <v>155640</v>
      </c>
      <c r="G139" s="115">
        <v>0</v>
      </c>
      <c r="H139" s="115">
        <v>1010329</v>
      </c>
      <c r="I139" s="115">
        <v>1872437</v>
      </c>
      <c r="J139" s="115">
        <v>800730</v>
      </c>
      <c r="K139" s="115">
        <f t="shared" si="52"/>
        <v>265833072</v>
      </c>
      <c r="L139" s="116">
        <f t="shared" si="53"/>
        <v>1628.4899564442321</v>
      </c>
      <c r="M139" s="249">
        <f t="shared" si="54"/>
        <v>68.829649014532805</v>
      </c>
      <c r="N139" s="115">
        <v>61772145</v>
      </c>
      <c r="O139" s="116">
        <f t="shared" si="55"/>
        <v>378.41536029992835</v>
      </c>
      <c r="P139" s="249">
        <f t="shared" si="56"/>
        <v>15.994078642046567</v>
      </c>
      <c r="Q139" s="115">
        <v>4392372</v>
      </c>
      <c r="R139" s="116">
        <f t="shared" si="57"/>
        <v>26.907613989304025</v>
      </c>
      <c r="S139" s="249">
        <f t="shared" si="58"/>
        <v>1.1372754368999709</v>
      </c>
      <c r="T139" s="115">
        <v>835253</v>
      </c>
      <c r="U139" s="116">
        <f t="shared" si="59"/>
        <v>5.1167490611924844</v>
      </c>
      <c r="V139" s="249">
        <f t="shared" si="60"/>
        <v>0.21626417810172077</v>
      </c>
      <c r="W139" s="115">
        <v>33483061</v>
      </c>
      <c r="X139" s="116">
        <f t="shared" si="61"/>
        <v>205.11679806908887</v>
      </c>
      <c r="Y139" s="249">
        <f t="shared" si="62"/>
        <v>8.6694530489501744</v>
      </c>
      <c r="Z139" s="115">
        <v>7017533</v>
      </c>
      <c r="AA139" s="115">
        <v>742417</v>
      </c>
      <c r="AB139" s="115">
        <f t="shared" si="63"/>
        <v>7759950</v>
      </c>
      <c r="AC139" s="116">
        <f t="shared" si="64"/>
        <v>47.53735320603532</v>
      </c>
      <c r="AD139" s="249">
        <f t="shared" si="65"/>
        <v>2.0092106330183168</v>
      </c>
      <c r="AE139" s="115">
        <v>12142987</v>
      </c>
      <c r="AF139" s="116">
        <f t="shared" si="66"/>
        <v>74.387781106230747</v>
      </c>
      <c r="AG139" s="249">
        <f t="shared" si="67"/>
        <v>3.1440690464504524</v>
      </c>
      <c r="AH139" s="115">
        <f t="shared" si="68"/>
        <v>386218840</v>
      </c>
      <c r="AI139" s="310">
        <v>163239</v>
      </c>
    </row>
    <row r="140" spans="1:35" x14ac:dyDescent="0.2">
      <c r="A140" s="287">
        <v>87</v>
      </c>
      <c r="B140" s="287" t="s">
        <v>219</v>
      </c>
      <c r="C140" s="118">
        <v>7973291</v>
      </c>
      <c r="D140" s="118">
        <v>15544438</v>
      </c>
      <c r="E140" s="118">
        <v>2668946</v>
      </c>
      <c r="F140" s="118">
        <v>0</v>
      </c>
      <c r="G140" s="118">
        <v>0</v>
      </c>
      <c r="H140" s="118">
        <v>0</v>
      </c>
      <c r="I140" s="118">
        <v>36216</v>
      </c>
      <c r="J140" s="118">
        <v>66681</v>
      </c>
      <c r="K140" s="118">
        <f t="shared" si="52"/>
        <v>26289572</v>
      </c>
      <c r="L140" s="119">
        <f t="shared" si="53"/>
        <v>4049.5335797905113</v>
      </c>
      <c r="M140" s="123">
        <f t="shared" si="54"/>
        <v>83.140191318530029</v>
      </c>
      <c r="N140" s="118">
        <v>1701749</v>
      </c>
      <c r="O140" s="119">
        <f t="shared" si="55"/>
        <v>262.13016019716576</v>
      </c>
      <c r="P140" s="123">
        <f t="shared" si="56"/>
        <v>5.3817436600381763</v>
      </c>
      <c r="Q140" s="118">
        <v>482391</v>
      </c>
      <c r="R140" s="119">
        <f t="shared" si="57"/>
        <v>74.305452865064694</v>
      </c>
      <c r="S140" s="123">
        <f t="shared" si="58"/>
        <v>1.5255508925872594</v>
      </c>
      <c r="T140" s="118">
        <v>51006</v>
      </c>
      <c r="U140" s="119">
        <f t="shared" si="59"/>
        <v>7.8567467652495377</v>
      </c>
      <c r="V140" s="123">
        <f t="shared" si="60"/>
        <v>0.16130534945159786</v>
      </c>
      <c r="W140" s="118">
        <v>831744</v>
      </c>
      <c r="X140" s="119">
        <f t="shared" si="61"/>
        <v>128.11829944547134</v>
      </c>
      <c r="Y140" s="123">
        <f t="shared" si="62"/>
        <v>2.6303720459214563</v>
      </c>
      <c r="Z140" s="118">
        <v>536909</v>
      </c>
      <c r="AA140" s="118">
        <v>680066</v>
      </c>
      <c r="AB140" s="118">
        <f t="shared" si="63"/>
        <v>1216975</v>
      </c>
      <c r="AC140" s="119">
        <f t="shared" si="64"/>
        <v>187.45764017252003</v>
      </c>
      <c r="AD140" s="123">
        <f t="shared" si="65"/>
        <v>3.8486565825365311</v>
      </c>
      <c r="AE140" s="118">
        <v>1047337</v>
      </c>
      <c r="AF140" s="119">
        <f t="shared" si="66"/>
        <v>161.32732593961799</v>
      </c>
      <c r="AG140" s="123">
        <f t="shared" si="67"/>
        <v>3.3121801509349522</v>
      </c>
      <c r="AH140" s="118">
        <f t="shared" si="68"/>
        <v>31620774</v>
      </c>
      <c r="AI140" s="294">
        <v>6492</v>
      </c>
    </row>
    <row r="141" spans="1:35" x14ac:dyDescent="0.2">
      <c r="A141" s="286">
        <v>88</v>
      </c>
      <c r="B141" s="286" t="s">
        <v>221</v>
      </c>
      <c r="C141" s="115">
        <v>5659784</v>
      </c>
      <c r="D141" s="115">
        <v>726040</v>
      </c>
      <c r="E141" s="115">
        <v>4319676</v>
      </c>
      <c r="F141" s="115">
        <v>8715</v>
      </c>
      <c r="G141" s="115">
        <v>593066</v>
      </c>
      <c r="H141" s="115">
        <v>131998</v>
      </c>
      <c r="I141" s="115">
        <v>99625</v>
      </c>
      <c r="J141" s="115">
        <v>78276</v>
      </c>
      <c r="K141" s="115">
        <f t="shared" si="52"/>
        <v>11617180</v>
      </c>
      <c r="L141" s="116">
        <f t="shared" si="53"/>
        <v>1118.3269156719291</v>
      </c>
      <c r="M141" s="249">
        <f t="shared" si="54"/>
        <v>52.437289615957084</v>
      </c>
      <c r="N141" s="115">
        <v>1708235</v>
      </c>
      <c r="O141" s="116">
        <f t="shared" si="55"/>
        <v>164.4431074316519</v>
      </c>
      <c r="P141" s="249">
        <f t="shared" si="56"/>
        <v>7.7105815203960386</v>
      </c>
      <c r="Q141" s="115">
        <v>352749</v>
      </c>
      <c r="R141" s="116">
        <f t="shared" si="57"/>
        <v>33.957354639969196</v>
      </c>
      <c r="S141" s="249">
        <f t="shared" si="58"/>
        <v>1.5922281891766543</v>
      </c>
      <c r="T141" s="115">
        <v>718889</v>
      </c>
      <c r="U141" s="116">
        <f t="shared" si="59"/>
        <v>69.203792837889878</v>
      </c>
      <c r="V141" s="249">
        <f t="shared" si="60"/>
        <v>3.2449002851574802</v>
      </c>
      <c r="W141" s="115">
        <v>6813805</v>
      </c>
      <c r="X141" s="116">
        <f t="shared" si="61"/>
        <v>655.93040046207159</v>
      </c>
      <c r="Y141" s="249">
        <f t="shared" si="62"/>
        <v>30.755955074437725</v>
      </c>
      <c r="Z141" s="115">
        <v>198225</v>
      </c>
      <c r="AA141" s="115">
        <v>37381</v>
      </c>
      <c r="AB141" s="115">
        <f t="shared" si="63"/>
        <v>235606</v>
      </c>
      <c r="AC141" s="116">
        <f t="shared" si="64"/>
        <v>22.680592991913748</v>
      </c>
      <c r="AD141" s="249">
        <f t="shared" si="65"/>
        <v>1.0634715186695209</v>
      </c>
      <c r="AE141" s="115">
        <v>707961</v>
      </c>
      <c r="AF141" s="116">
        <f t="shared" si="66"/>
        <v>68.151809780515975</v>
      </c>
      <c r="AG141" s="249">
        <f t="shared" si="67"/>
        <v>3.1955737962054984</v>
      </c>
      <c r="AH141" s="115">
        <f t="shared" si="68"/>
        <v>22154425</v>
      </c>
      <c r="AI141" s="310">
        <v>10388</v>
      </c>
    </row>
    <row r="142" spans="1:35" x14ac:dyDescent="0.2">
      <c r="A142" s="287">
        <v>89</v>
      </c>
      <c r="B142" s="287" t="s">
        <v>223</v>
      </c>
      <c r="C142" s="118">
        <v>15277097</v>
      </c>
      <c r="D142" s="118">
        <v>1426574</v>
      </c>
      <c r="E142" s="118">
        <v>6784846</v>
      </c>
      <c r="F142" s="118">
        <v>158930</v>
      </c>
      <c r="G142" s="118">
        <v>1305940</v>
      </c>
      <c r="H142" s="118">
        <v>848204</v>
      </c>
      <c r="I142" s="118">
        <v>296153</v>
      </c>
      <c r="J142" s="118">
        <v>219385</v>
      </c>
      <c r="K142" s="118">
        <f t="shared" si="52"/>
        <v>26317129</v>
      </c>
      <c r="L142" s="119">
        <f t="shared" si="53"/>
        <v>666.76283253103622</v>
      </c>
      <c r="M142" s="123">
        <f t="shared" si="54"/>
        <v>43.417497787808742</v>
      </c>
      <c r="N142" s="118">
        <v>12506927</v>
      </c>
      <c r="O142" s="119">
        <f t="shared" si="55"/>
        <v>316.87172536103367</v>
      </c>
      <c r="P142" s="123">
        <f t="shared" si="56"/>
        <v>20.633689767405304</v>
      </c>
      <c r="Q142" s="118">
        <v>212492</v>
      </c>
      <c r="R142" s="119">
        <f t="shared" si="57"/>
        <v>5.3836331390929821</v>
      </c>
      <c r="S142" s="123">
        <f t="shared" si="58"/>
        <v>0.3505652512448092</v>
      </c>
      <c r="T142" s="118">
        <v>55739</v>
      </c>
      <c r="U142" s="119">
        <f t="shared" si="59"/>
        <v>1.4121864707372689</v>
      </c>
      <c r="V142" s="123">
        <f t="shared" si="60"/>
        <v>9.1957139747070107E-2</v>
      </c>
      <c r="W142" s="118">
        <v>16777336</v>
      </c>
      <c r="X142" s="119">
        <f t="shared" si="61"/>
        <v>425.06551811502408</v>
      </c>
      <c r="Y142" s="123">
        <f t="shared" si="62"/>
        <v>27.678929136431407</v>
      </c>
      <c r="Z142" s="118">
        <v>744961</v>
      </c>
      <c r="AA142" s="118">
        <v>679493</v>
      </c>
      <c r="AB142" s="118">
        <f t="shared" si="63"/>
        <v>1424454</v>
      </c>
      <c r="AC142" s="119">
        <f t="shared" si="64"/>
        <v>36.089536356726626</v>
      </c>
      <c r="AD142" s="123">
        <f t="shared" si="65"/>
        <v>2.3500370573794469</v>
      </c>
      <c r="AE142" s="118">
        <v>3320031</v>
      </c>
      <c r="AF142" s="119">
        <f t="shared" si="66"/>
        <v>84.115302761591082</v>
      </c>
      <c r="AG142" s="123">
        <f t="shared" si="67"/>
        <v>5.4773238599832235</v>
      </c>
      <c r="AH142" s="118">
        <f t="shared" si="68"/>
        <v>60614108</v>
      </c>
      <c r="AI142" s="294">
        <v>39470</v>
      </c>
    </row>
    <row r="143" spans="1:35" x14ac:dyDescent="0.2">
      <c r="A143" s="286">
        <v>90</v>
      </c>
      <c r="B143" s="286" t="s">
        <v>225</v>
      </c>
      <c r="C143" s="115">
        <v>0</v>
      </c>
      <c r="D143" s="115">
        <v>0</v>
      </c>
      <c r="E143" s="115">
        <v>0</v>
      </c>
      <c r="F143" s="115">
        <v>0</v>
      </c>
      <c r="G143" s="115">
        <v>0</v>
      </c>
      <c r="H143" s="115">
        <v>0</v>
      </c>
      <c r="I143" s="115">
        <v>0</v>
      </c>
      <c r="J143" s="115">
        <v>0</v>
      </c>
      <c r="K143" s="115">
        <f t="shared" si="52"/>
        <v>0</v>
      </c>
      <c r="L143" s="116">
        <f t="shared" si="53"/>
        <v>0</v>
      </c>
      <c r="M143" s="249">
        <f t="shared" si="54"/>
        <v>0</v>
      </c>
      <c r="N143" s="115">
        <v>0</v>
      </c>
      <c r="O143" s="116">
        <f t="shared" si="55"/>
        <v>0</v>
      </c>
      <c r="P143" s="249">
        <f t="shared" si="56"/>
        <v>0</v>
      </c>
      <c r="Q143" s="115">
        <v>0</v>
      </c>
      <c r="R143" s="116">
        <f t="shared" si="57"/>
        <v>0</v>
      </c>
      <c r="S143" s="249">
        <f t="shared" si="58"/>
        <v>0</v>
      </c>
      <c r="T143" s="115">
        <v>0</v>
      </c>
      <c r="U143" s="116">
        <f t="shared" si="59"/>
        <v>0</v>
      </c>
      <c r="V143" s="249">
        <f t="shared" si="60"/>
        <v>0</v>
      </c>
      <c r="W143" s="115">
        <v>0</v>
      </c>
      <c r="X143" s="116">
        <f t="shared" si="61"/>
        <v>0</v>
      </c>
      <c r="Y143" s="249">
        <f t="shared" si="62"/>
        <v>0</v>
      </c>
      <c r="Z143" s="115">
        <v>0</v>
      </c>
      <c r="AA143" s="115">
        <v>0</v>
      </c>
      <c r="AB143" s="115">
        <f t="shared" si="63"/>
        <v>0</v>
      </c>
      <c r="AC143" s="116">
        <f t="shared" si="64"/>
        <v>0</v>
      </c>
      <c r="AD143" s="249">
        <f t="shared" si="65"/>
        <v>0</v>
      </c>
      <c r="AE143" s="115">
        <v>0</v>
      </c>
      <c r="AF143" s="116">
        <f t="shared" si="66"/>
        <v>0</v>
      </c>
      <c r="AG143" s="249">
        <f t="shared" si="67"/>
        <v>0</v>
      </c>
      <c r="AH143" s="115">
        <f t="shared" si="68"/>
        <v>0</v>
      </c>
      <c r="AI143" s="310">
        <v>0</v>
      </c>
    </row>
    <row r="144" spans="1:35" x14ac:dyDescent="0.2">
      <c r="A144" s="287">
        <v>91</v>
      </c>
      <c r="B144" s="287" t="s">
        <v>227</v>
      </c>
      <c r="C144" s="118">
        <v>27381189</v>
      </c>
      <c r="D144" s="118">
        <v>1220638</v>
      </c>
      <c r="E144" s="118">
        <v>10238019</v>
      </c>
      <c r="F144" s="118">
        <v>110806</v>
      </c>
      <c r="G144" s="118">
        <v>3288637</v>
      </c>
      <c r="H144" s="118">
        <v>0</v>
      </c>
      <c r="I144" s="118">
        <v>395278</v>
      </c>
      <c r="J144" s="118">
        <v>540808</v>
      </c>
      <c r="K144" s="118">
        <f t="shared" si="52"/>
        <v>43175375</v>
      </c>
      <c r="L144" s="119">
        <f t="shared" si="53"/>
        <v>803.66649293598641</v>
      </c>
      <c r="M144" s="123">
        <f t="shared" si="54"/>
        <v>51.310617471539558</v>
      </c>
      <c r="N144" s="118">
        <v>13546551</v>
      </c>
      <c r="O144" s="119">
        <f t="shared" si="55"/>
        <v>252.15551998213056</v>
      </c>
      <c r="P144" s="123">
        <f t="shared" si="56"/>
        <v>16.099035536337592</v>
      </c>
      <c r="Q144" s="118">
        <v>400271</v>
      </c>
      <c r="R144" s="119">
        <f t="shared" si="57"/>
        <v>7.4506449751503077</v>
      </c>
      <c r="S144" s="123">
        <f t="shared" si="58"/>
        <v>0.47569134410414748</v>
      </c>
      <c r="T144" s="118">
        <v>1130195</v>
      </c>
      <c r="U144" s="119">
        <f t="shared" si="59"/>
        <v>21.037451370921207</v>
      </c>
      <c r="V144" s="123">
        <f t="shared" si="60"/>
        <v>1.3431499625248569</v>
      </c>
      <c r="W144" s="118">
        <v>19753504</v>
      </c>
      <c r="X144" s="119">
        <f t="shared" si="61"/>
        <v>367.69175213595668</v>
      </c>
      <c r="Y144" s="123">
        <f t="shared" si="62"/>
        <v>23.475522504819622</v>
      </c>
      <c r="Z144" s="118">
        <v>2484816</v>
      </c>
      <c r="AA144" s="118">
        <v>124230</v>
      </c>
      <c r="AB144" s="118">
        <f t="shared" si="63"/>
        <v>2609046</v>
      </c>
      <c r="AC144" s="119">
        <f t="shared" si="64"/>
        <v>48.564786032053313</v>
      </c>
      <c r="AD144" s="123">
        <f t="shared" si="65"/>
        <v>3.1006508055031459</v>
      </c>
      <c r="AE144" s="118">
        <v>3530167</v>
      </c>
      <c r="AF144" s="119">
        <f t="shared" si="66"/>
        <v>65.710533663421629</v>
      </c>
      <c r="AG144" s="123">
        <f t="shared" si="67"/>
        <v>4.1953323751710867</v>
      </c>
      <c r="AH144" s="118">
        <f t="shared" si="68"/>
        <v>84145109</v>
      </c>
      <c r="AI144" s="294">
        <v>53723</v>
      </c>
    </row>
    <row r="145" spans="1:35" x14ac:dyDescent="0.2">
      <c r="A145" s="286">
        <v>92</v>
      </c>
      <c r="B145" s="286" t="s">
        <v>229</v>
      </c>
      <c r="C145" s="115">
        <v>0</v>
      </c>
      <c r="D145" s="115">
        <v>0</v>
      </c>
      <c r="E145" s="115">
        <v>0</v>
      </c>
      <c r="F145" s="115">
        <v>0</v>
      </c>
      <c r="G145" s="115">
        <v>0</v>
      </c>
      <c r="H145" s="115">
        <v>0</v>
      </c>
      <c r="I145" s="115">
        <v>0</v>
      </c>
      <c r="J145" s="115">
        <v>0</v>
      </c>
      <c r="K145" s="115">
        <f t="shared" si="52"/>
        <v>0</v>
      </c>
      <c r="L145" s="116">
        <f t="shared" si="53"/>
        <v>0</v>
      </c>
      <c r="M145" s="249">
        <f t="shared" si="54"/>
        <v>0</v>
      </c>
      <c r="N145" s="115">
        <v>0</v>
      </c>
      <c r="O145" s="116">
        <f t="shared" si="55"/>
        <v>0</v>
      </c>
      <c r="P145" s="249">
        <f t="shared" si="56"/>
        <v>0</v>
      </c>
      <c r="Q145" s="115">
        <v>0</v>
      </c>
      <c r="R145" s="116">
        <f t="shared" si="57"/>
        <v>0</v>
      </c>
      <c r="S145" s="249">
        <f t="shared" si="58"/>
        <v>0</v>
      </c>
      <c r="T145" s="115">
        <v>0</v>
      </c>
      <c r="U145" s="116">
        <f t="shared" si="59"/>
        <v>0</v>
      </c>
      <c r="V145" s="249">
        <f t="shared" si="60"/>
        <v>0</v>
      </c>
      <c r="W145" s="115">
        <v>0</v>
      </c>
      <c r="X145" s="116">
        <f t="shared" si="61"/>
        <v>0</v>
      </c>
      <c r="Y145" s="249">
        <f t="shared" si="62"/>
        <v>0</v>
      </c>
      <c r="Z145" s="115">
        <v>0</v>
      </c>
      <c r="AA145" s="115">
        <v>0</v>
      </c>
      <c r="AB145" s="115">
        <f t="shared" si="63"/>
        <v>0</v>
      </c>
      <c r="AC145" s="116">
        <f t="shared" si="64"/>
        <v>0</v>
      </c>
      <c r="AD145" s="249">
        <f t="shared" si="65"/>
        <v>0</v>
      </c>
      <c r="AE145" s="115">
        <v>0</v>
      </c>
      <c r="AF145" s="116">
        <f t="shared" si="66"/>
        <v>0</v>
      </c>
      <c r="AG145" s="249">
        <f t="shared" si="67"/>
        <v>0</v>
      </c>
      <c r="AH145" s="115">
        <f t="shared" si="68"/>
        <v>0</v>
      </c>
      <c r="AI145" s="310">
        <v>0</v>
      </c>
    </row>
    <row r="146" spans="1:35" x14ac:dyDescent="0.2">
      <c r="A146" s="287">
        <v>93</v>
      </c>
      <c r="B146" s="287" t="s">
        <v>231</v>
      </c>
      <c r="C146" s="118">
        <v>13331877</v>
      </c>
      <c r="D146" s="118">
        <v>9723158</v>
      </c>
      <c r="E146" s="118">
        <v>5972502</v>
      </c>
      <c r="F146" s="118">
        <v>177977</v>
      </c>
      <c r="G146" s="118">
        <v>593417</v>
      </c>
      <c r="H146" s="118">
        <v>837782</v>
      </c>
      <c r="I146" s="118">
        <v>355918</v>
      </c>
      <c r="J146" s="118">
        <v>238151</v>
      </c>
      <c r="K146" s="118">
        <f t="shared" si="52"/>
        <v>31230782</v>
      </c>
      <c r="L146" s="119">
        <f t="shared" si="53"/>
        <v>879.36877375756717</v>
      </c>
      <c r="M146" s="123">
        <f t="shared" si="54"/>
        <v>62.852368715245021</v>
      </c>
      <c r="N146" s="118">
        <v>6917319</v>
      </c>
      <c r="O146" s="119">
        <f t="shared" si="55"/>
        <v>194.77175841193861</v>
      </c>
      <c r="P146" s="123">
        <f t="shared" si="56"/>
        <v>13.921197500240948</v>
      </c>
      <c r="Q146" s="118">
        <v>32803</v>
      </c>
      <c r="R146" s="119">
        <f t="shared" si="57"/>
        <v>0.92363789947909336</v>
      </c>
      <c r="S146" s="123">
        <f t="shared" si="58"/>
        <v>6.601647858084958E-2</v>
      </c>
      <c r="T146" s="118">
        <v>76960</v>
      </c>
      <c r="U146" s="119">
        <f t="shared" si="59"/>
        <v>2.1669717020977051</v>
      </c>
      <c r="V146" s="123">
        <f t="shared" si="60"/>
        <v>0.15488303483163685</v>
      </c>
      <c r="W146" s="118">
        <v>7238691</v>
      </c>
      <c r="X146" s="119">
        <f t="shared" si="61"/>
        <v>203.82066732366604</v>
      </c>
      <c r="Y146" s="123">
        <f t="shared" si="62"/>
        <v>14.567962971523599</v>
      </c>
      <c r="Z146" s="118">
        <v>1253520</v>
      </c>
      <c r="AA146" s="118">
        <v>201109</v>
      </c>
      <c r="AB146" s="118">
        <f t="shared" si="63"/>
        <v>1454629</v>
      </c>
      <c r="AC146" s="119">
        <f t="shared" si="64"/>
        <v>40.958158524567082</v>
      </c>
      <c r="AD146" s="123">
        <f t="shared" si="65"/>
        <v>2.9274604219608769</v>
      </c>
      <c r="AE146" s="118">
        <v>2737925</v>
      </c>
      <c r="AF146" s="119">
        <f t="shared" si="66"/>
        <v>77.092073771645786</v>
      </c>
      <c r="AG146" s="123">
        <f t="shared" si="67"/>
        <v>5.5101108776170653</v>
      </c>
      <c r="AH146" s="118">
        <f t="shared" si="68"/>
        <v>49689109</v>
      </c>
      <c r="AI146" s="294">
        <v>35515</v>
      </c>
    </row>
    <row r="147" spans="1:35" x14ac:dyDescent="0.2">
      <c r="A147" s="286">
        <v>94</v>
      </c>
      <c r="B147" s="286" t="s">
        <v>233</v>
      </c>
      <c r="C147" s="115">
        <v>14293050</v>
      </c>
      <c r="D147" s="115">
        <v>2179858</v>
      </c>
      <c r="E147" s="115">
        <v>6697928</v>
      </c>
      <c r="F147" s="115">
        <v>67321</v>
      </c>
      <c r="G147" s="115">
        <v>2071867</v>
      </c>
      <c r="H147" s="115">
        <v>383967</v>
      </c>
      <c r="I147" s="115">
        <v>20665</v>
      </c>
      <c r="J147" s="115">
        <v>211207</v>
      </c>
      <c r="K147" s="115">
        <f t="shared" si="52"/>
        <v>25925863</v>
      </c>
      <c r="L147" s="116">
        <f t="shared" si="53"/>
        <v>927.8788518664328</v>
      </c>
      <c r="M147" s="249">
        <f t="shared" si="54"/>
        <v>45.554366056585302</v>
      </c>
      <c r="N147" s="115">
        <v>9053575</v>
      </c>
      <c r="O147" s="116">
        <f t="shared" si="55"/>
        <v>324.02473068250958</v>
      </c>
      <c r="P147" s="249">
        <f t="shared" si="56"/>
        <v>15.908047869833657</v>
      </c>
      <c r="Q147" s="115">
        <v>936233</v>
      </c>
      <c r="R147" s="116">
        <f t="shared" si="57"/>
        <v>33.507497942092265</v>
      </c>
      <c r="S147" s="249">
        <f t="shared" si="58"/>
        <v>1.6450561663561605</v>
      </c>
      <c r="T147" s="115">
        <v>543401</v>
      </c>
      <c r="U147" s="116">
        <f t="shared" si="59"/>
        <v>19.448158619949179</v>
      </c>
      <c r="V147" s="249">
        <f t="shared" si="60"/>
        <v>0.95481057157150406</v>
      </c>
      <c r="W147" s="115">
        <v>16426328</v>
      </c>
      <c r="X147" s="116">
        <f t="shared" si="61"/>
        <v>587.89334669482128</v>
      </c>
      <c r="Y147" s="249">
        <f t="shared" si="62"/>
        <v>28.862721317224299</v>
      </c>
      <c r="Z147" s="115">
        <v>2176747</v>
      </c>
      <c r="AA147" s="115">
        <v>286818</v>
      </c>
      <c r="AB147" s="115">
        <f t="shared" si="63"/>
        <v>2463565</v>
      </c>
      <c r="AC147" s="116">
        <f t="shared" si="64"/>
        <v>88.170251601589058</v>
      </c>
      <c r="AD147" s="249">
        <f t="shared" si="65"/>
        <v>4.328733119286774</v>
      </c>
      <c r="AE147" s="115">
        <v>1562952</v>
      </c>
      <c r="AF147" s="116">
        <f t="shared" si="66"/>
        <v>55.937582763680609</v>
      </c>
      <c r="AG147" s="249">
        <f t="shared" si="67"/>
        <v>2.7462648991423011</v>
      </c>
      <c r="AH147" s="115">
        <f t="shared" si="68"/>
        <v>56911917</v>
      </c>
      <c r="AI147" s="310">
        <v>27941</v>
      </c>
    </row>
    <row r="148" spans="1:35" x14ac:dyDescent="0.2">
      <c r="A148" s="287">
        <v>95</v>
      </c>
      <c r="B148" s="287" t="s">
        <v>235</v>
      </c>
      <c r="C148" s="122">
        <v>80959673</v>
      </c>
      <c r="D148" s="122">
        <v>3452531</v>
      </c>
      <c r="E148" s="122">
        <v>22089432</v>
      </c>
      <c r="F148" s="122">
        <v>23421</v>
      </c>
      <c r="G148" s="122">
        <v>206096</v>
      </c>
      <c r="H148" s="122">
        <v>0</v>
      </c>
      <c r="I148" s="122">
        <v>572434</v>
      </c>
      <c r="J148" s="122">
        <v>237689</v>
      </c>
      <c r="K148" s="122">
        <f t="shared" si="52"/>
        <v>107541276</v>
      </c>
      <c r="L148" s="119">
        <f t="shared" si="53"/>
        <v>1504.2631380173727</v>
      </c>
      <c r="M148" s="123">
        <f t="shared" si="54"/>
        <v>59.755205818818894</v>
      </c>
      <c r="N148" s="122">
        <v>44852009</v>
      </c>
      <c r="O148" s="119">
        <f t="shared" si="55"/>
        <v>627.37979605824512</v>
      </c>
      <c r="P148" s="123">
        <f t="shared" si="56"/>
        <v>24.92197534630812</v>
      </c>
      <c r="Q148" s="122">
        <v>1379399</v>
      </c>
      <c r="R148" s="119">
        <f t="shared" si="57"/>
        <v>19.294722412611378</v>
      </c>
      <c r="S148" s="123">
        <f t="shared" si="58"/>
        <v>0.76646171792933682</v>
      </c>
      <c r="T148" s="122">
        <v>433515</v>
      </c>
      <c r="U148" s="119">
        <f t="shared" si="59"/>
        <v>6.0639101425354243</v>
      </c>
      <c r="V148" s="123">
        <f t="shared" si="60"/>
        <v>0.24088218974215322</v>
      </c>
      <c r="W148" s="122">
        <v>16659106</v>
      </c>
      <c r="X148" s="119">
        <f t="shared" si="61"/>
        <v>233.02382118028842</v>
      </c>
      <c r="Y148" s="123">
        <f t="shared" si="62"/>
        <v>9.2566161088466217</v>
      </c>
      <c r="Z148" s="122">
        <v>2550043</v>
      </c>
      <c r="AA148" s="122">
        <v>1434193</v>
      </c>
      <c r="AB148" s="122">
        <f t="shared" si="63"/>
        <v>3984236</v>
      </c>
      <c r="AC148" s="119">
        <f t="shared" si="64"/>
        <v>55.730595459568335</v>
      </c>
      <c r="AD148" s="123">
        <f t="shared" si="65"/>
        <v>2.2138368733020024</v>
      </c>
      <c r="AE148" s="122">
        <v>5120178</v>
      </c>
      <c r="AF148" s="119">
        <f t="shared" si="66"/>
        <v>71.619896210711843</v>
      </c>
      <c r="AG148" s="123">
        <f t="shared" si="67"/>
        <v>2.8450219450528786</v>
      </c>
      <c r="AH148" s="122">
        <f t="shared" si="68"/>
        <v>179969719</v>
      </c>
      <c r="AI148" s="294">
        <v>71491</v>
      </c>
    </row>
    <row r="149" spans="1:35" ht="13.5" thickBot="1" x14ac:dyDescent="0.25">
      <c r="A149" s="289">
        <f>A148</f>
        <v>95</v>
      </c>
      <c r="B149" s="290" t="s">
        <v>255</v>
      </c>
      <c r="C149" s="127">
        <f t="shared" ref="C149:K149" si="69">SUM(C54:C148)</f>
        <v>9719820070</v>
      </c>
      <c r="D149" s="127">
        <f t="shared" si="69"/>
        <v>339407625</v>
      </c>
      <c r="E149" s="127">
        <f t="shared" si="69"/>
        <v>2953868818</v>
      </c>
      <c r="F149" s="127">
        <f t="shared" si="69"/>
        <v>8168130</v>
      </c>
      <c r="G149" s="127">
        <f t="shared" si="69"/>
        <v>129380272</v>
      </c>
      <c r="H149" s="127">
        <f t="shared" si="69"/>
        <v>14029939</v>
      </c>
      <c r="I149" s="127">
        <f t="shared" si="69"/>
        <v>88944830</v>
      </c>
      <c r="J149" s="127">
        <f t="shared" si="69"/>
        <v>32325927</v>
      </c>
      <c r="K149" s="127">
        <f t="shared" si="69"/>
        <v>13285945611</v>
      </c>
      <c r="L149" s="251">
        <f>(K149/$AI149)</f>
        <v>2267.8833578398658</v>
      </c>
      <c r="M149" s="252">
        <f t="shared" si="54"/>
        <v>70.992512006143045</v>
      </c>
      <c r="N149" s="127">
        <f>SUM(N54:N148)</f>
        <v>2782408570</v>
      </c>
      <c r="O149" s="251">
        <f>(N149/$AI149)</f>
        <v>474.95137157490342</v>
      </c>
      <c r="P149" s="252">
        <f t="shared" si="56"/>
        <v>14.86760367648778</v>
      </c>
      <c r="Q149" s="127">
        <f>SUM(Q54:Q148)</f>
        <v>219292382</v>
      </c>
      <c r="R149" s="251">
        <f>(Q149/$AI149)</f>
        <v>37.432754747023964</v>
      </c>
      <c r="S149" s="252">
        <f t="shared" si="58"/>
        <v>1.1717733549278719</v>
      </c>
      <c r="T149" s="127">
        <f>SUM(T54:T148)</f>
        <v>40809942</v>
      </c>
      <c r="U149" s="251">
        <f>(T149/$AI149)</f>
        <v>6.966172450652083</v>
      </c>
      <c r="V149" s="252">
        <f t="shared" si="60"/>
        <v>0.21806504273254629</v>
      </c>
      <c r="W149" s="127">
        <f>SUM(W54:W148)</f>
        <v>1540168495</v>
      </c>
      <c r="X149" s="251">
        <f>(W149/$AI149)</f>
        <v>262.90356745009046</v>
      </c>
      <c r="Y149" s="252">
        <f t="shared" si="62"/>
        <v>8.2297815732621356</v>
      </c>
      <c r="Z149" s="127">
        <f>SUM(Z54:Z148)</f>
        <v>352968457</v>
      </c>
      <c r="AA149" s="127">
        <f>SUM(AA54:AA148)</f>
        <v>113405812</v>
      </c>
      <c r="AB149" s="127">
        <f>SUM(AB54:AB148)</f>
        <v>466374269</v>
      </c>
      <c r="AC149" s="251">
        <f>(AB149/$AI149)</f>
        <v>79.609120356034907</v>
      </c>
      <c r="AD149" s="252">
        <f t="shared" si="65"/>
        <v>2.4920379670925543</v>
      </c>
      <c r="AE149" s="127">
        <f>SUM(AE54:AE148)</f>
        <v>379573910</v>
      </c>
      <c r="AF149" s="251">
        <f>(AE149/$AI149)</f>
        <v>64.792479117669245</v>
      </c>
      <c r="AG149" s="252">
        <f t="shared" si="67"/>
        <v>2.0282263793540722</v>
      </c>
      <c r="AH149" s="127">
        <f>SUM(AH54:AH148)</f>
        <v>18714573179</v>
      </c>
      <c r="AI149" s="315">
        <f>SUM(AI54:AI148)</f>
        <v>5858302</v>
      </c>
    </row>
    <row r="150" spans="1:35" customFormat="1" x14ac:dyDescent="0.2"/>
    <row r="151" spans="1:35" customFormat="1" x14ac:dyDescent="0.2"/>
    <row r="152" spans="1:35" s="94" customFormat="1" ht="15.75" x14ac:dyDescent="0.2">
      <c r="A152" s="319" t="s">
        <v>0</v>
      </c>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row>
    <row r="153" spans="1:35" s="94" customFormat="1" ht="15.75" x14ac:dyDescent="0.25">
      <c r="A153" s="320" t="s">
        <v>486</v>
      </c>
      <c r="B153" s="279"/>
      <c r="C153" s="279"/>
      <c r="D153" s="279"/>
      <c r="E153" s="279"/>
      <c r="F153" s="279"/>
      <c r="G153" s="279"/>
      <c r="H153" s="279"/>
      <c r="I153" s="279"/>
      <c r="J153" s="279"/>
      <c r="K153" s="279"/>
      <c r="L153" s="279"/>
      <c r="M153" s="279"/>
      <c r="N153" s="279"/>
      <c r="O153" s="279"/>
      <c r="P153" s="279"/>
      <c r="Q153" s="279"/>
      <c r="R153" s="279"/>
      <c r="S153" s="279"/>
      <c r="T153" s="279"/>
      <c r="U153" s="279"/>
      <c r="V153" s="279"/>
      <c r="W153" s="279"/>
      <c r="X153" s="279"/>
      <c r="Y153" s="279"/>
      <c r="Z153" s="279"/>
      <c r="AA153" s="279"/>
      <c r="AB153" s="279"/>
      <c r="AC153" s="279"/>
      <c r="AD153" s="279"/>
      <c r="AE153" s="279"/>
      <c r="AF153" s="279"/>
      <c r="AG153" s="279"/>
      <c r="AH153" s="279"/>
    </row>
    <row r="154" spans="1:35" s="94" customFormat="1" ht="15.75" x14ac:dyDescent="0.2">
      <c r="A154" s="321" t="s">
        <v>370</v>
      </c>
      <c r="B154" s="85"/>
      <c r="C154" s="85"/>
      <c r="D154" s="85"/>
      <c r="E154" s="85"/>
      <c r="F154" s="85"/>
      <c r="G154" s="85"/>
      <c r="H154" s="85"/>
      <c r="I154" s="85"/>
      <c r="J154" s="85"/>
      <c r="K154" s="85"/>
      <c r="L154" s="85"/>
      <c r="M154" s="85"/>
      <c r="N154" s="85"/>
      <c r="O154" s="85"/>
      <c r="P154" s="85"/>
      <c r="Q154" s="85"/>
      <c r="R154" s="85"/>
      <c r="S154" s="85"/>
      <c r="T154" s="85"/>
      <c r="U154" s="85"/>
      <c r="V154" s="85"/>
      <c r="W154" s="85"/>
      <c r="X154" s="85"/>
      <c r="Y154" s="85"/>
      <c r="Z154" s="85"/>
      <c r="AA154" s="85"/>
      <c r="AB154" s="85"/>
      <c r="AC154" s="85"/>
      <c r="AD154" s="85"/>
      <c r="AE154" s="85"/>
      <c r="AF154" s="85"/>
      <c r="AG154" s="85"/>
      <c r="AH154" s="85"/>
    </row>
    <row r="155" spans="1:35" s="94" customFormat="1" ht="13.5" thickBot="1" x14ac:dyDescent="0.25"/>
    <row r="156" spans="1:35" x14ac:dyDescent="0.2">
      <c r="C156" s="413" t="s">
        <v>479</v>
      </c>
      <c r="D156" s="414"/>
      <c r="E156" s="414"/>
      <c r="F156" s="414"/>
      <c r="G156" s="414"/>
      <c r="H156" s="414"/>
      <c r="I156" s="414"/>
      <c r="J156" s="414"/>
      <c r="K156" s="414"/>
      <c r="L156" s="414"/>
      <c r="M156" s="415"/>
      <c r="O156" s="281"/>
      <c r="P156" s="281"/>
      <c r="R156" s="281"/>
      <c r="S156" s="281"/>
      <c r="U156" s="281"/>
      <c r="V156" s="281"/>
      <c r="X156" s="281"/>
      <c r="Y156" s="281"/>
      <c r="Z156" s="416" t="s">
        <v>408</v>
      </c>
      <c r="AA156" s="417"/>
      <c r="AB156" s="417"/>
      <c r="AC156" s="417"/>
      <c r="AD156" s="418"/>
      <c r="AF156" s="281"/>
      <c r="AG156" s="281"/>
      <c r="AH156" s="281"/>
    </row>
    <row r="157" spans="1:35" ht="60.75" thickBot="1" x14ac:dyDescent="0.3">
      <c r="A157" s="295" t="s">
        <v>1</v>
      </c>
      <c r="B157" s="296" t="s">
        <v>342</v>
      </c>
      <c r="C157" s="271" t="s">
        <v>472</v>
      </c>
      <c r="D157" s="272" t="s">
        <v>473</v>
      </c>
      <c r="E157" s="272" t="s">
        <v>474</v>
      </c>
      <c r="F157" s="272" t="s">
        <v>475</v>
      </c>
      <c r="G157" s="272" t="s">
        <v>476</v>
      </c>
      <c r="H157" s="272" t="s">
        <v>477</v>
      </c>
      <c r="I157" s="272" t="s">
        <v>410</v>
      </c>
      <c r="J157" s="272" t="s">
        <v>411</v>
      </c>
      <c r="K157" s="272" t="s">
        <v>478</v>
      </c>
      <c r="L157" s="272" t="s">
        <v>362</v>
      </c>
      <c r="M157" s="273" t="s">
        <v>480</v>
      </c>
      <c r="N157" s="272" t="s">
        <v>481</v>
      </c>
      <c r="O157" s="272" t="s">
        <v>362</v>
      </c>
      <c r="P157" s="272" t="s">
        <v>480</v>
      </c>
      <c r="Q157" s="272" t="s">
        <v>482</v>
      </c>
      <c r="R157" s="272" t="s">
        <v>362</v>
      </c>
      <c r="S157" s="272" t="s">
        <v>480</v>
      </c>
      <c r="T157" s="272" t="s">
        <v>406</v>
      </c>
      <c r="U157" s="272" t="s">
        <v>362</v>
      </c>
      <c r="V157" s="272" t="s">
        <v>480</v>
      </c>
      <c r="W157" s="272" t="s">
        <v>407</v>
      </c>
      <c r="X157" s="272" t="s">
        <v>362</v>
      </c>
      <c r="Y157" s="272" t="s">
        <v>480</v>
      </c>
      <c r="Z157" s="317" t="s">
        <v>411</v>
      </c>
      <c r="AA157" s="318" t="s">
        <v>483</v>
      </c>
      <c r="AB157" s="318" t="s">
        <v>255</v>
      </c>
      <c r="AC157" s="272" t="s">
        <v>362</v>
      </c>
      <c r="AD157" s="273" t="s">
        <v>480</v>
      </c>
      <c r="AE157" s="272" t="s">
        <v>409</v>
      </c>
      <c r="AF157" s="272" t="s">
        <v>362</v>
      </c>
      <c r="AG157" s="272" t="s">
        <v>480</v>
      </c>
      <c r="AH157" s="272" t="s">
        <v>484</v>
      </c>
      <c r="AI157" s="272" t="s">
        <v>253</v>
      </c>
    </row>
    <row r="158" spans="1:35" x14ac:dyDescent="0.2">
      <c r="A158" s="287">
        <v>1</v>
      </c>
      <c r="B158" s="287" t="s">
        <v>262</v>
      </c>
      <c r="C158" s="263">
        <v>2360306</v>
      </c>
      <c r="D158" s="263">
        <v>72673</v>
      </c>
      <c r="E158" s="263">
        <v>673084</v>
      </c>
      <c r="F158" s="263">
        <v>3074</v>
      </c>
      <c r="G158" s="263">
        <v>35423</v>
      </c>
      <c r="H158" s="263">
        <v>0</v>
      </c>
      <c r="I158" s="263">
        <v>39548</v>
      </c>
      <c r="J158" s="263">
        <v>60179</v>
      </c>
      <c r="K158" s="263">
        <f t="shared" ref="K158:K182" si="70">SUM(C158:J158)</f>
        <v>3244287</v>
      </c>
      <c r="L158" s="119">
        <f t="shared" ref="L158:L194" si="71">IFERROR(K158/$AI158,0)</f>
        <v>387.33130372492838</v>
      </c>
      <c r="M158" s="119">
        <f t="shared" ref="M158:M195" si="72">IF($AH158,K158/$AH158*100,0)</f>
        <v>22.768495344731825</v>
      </c>
      <c r="N158" s="263">
        <v>8591816</v>
      </c>
      <c r="O158" s="119">
        <f t="shared" ref="O158:O194" si="73">IFERROR(N158/$AI158,0)</f>
        <v>1025.7659980897804</v>
      </c>
      <c r="P158" s="119">
        <f t="shared" ref="P158:P195" si="74">IF($AH158,N158/$AH158*100,0)</f>
        <v>60.297600859231139</v>
      </c>
      <c r="Q158" s="263">
        <v>96789</v>
      </c>
      <c r="R158" s="119">
        <f t="shared" ref="R158:R194" si="75">IFERROR(Q158/$AI158,0)</f>
        <v>11.555515759312321</v>
      </c>
      <c r="S158" s="119">
        <f t="shared" ref="S158:S195" si="76">IF($AH158,Q158/$AH158*100,0)</f>
        <v>0.67926786252919324</v>
      </c>
      <c r="T158" s="263">
        <v>28990</v>
      </c>
      <c r="U158" s="119">
        <f t="shared" ref="U158:U194" si="77">IFERROR(T158/$AI158,0)</f>
        <v>3.4610792741165235</v>
      </c>
      <c r="V158" s="119">
        <f t="shared" ref="V158:V195" si="78">IF($AH158,T158/$AH158*100,0)</f>
        <v>0.20345261687507166</v>
      </c>
      <c r="W158" s="263">
        <v>1085106</v>
      </c>
      <c r="X158" s="119">
        <f t="shared" ref="X158:X194" si="79">IFERROR(W158/$AI158,0)</f>
        <v>129.54942693409743</v>
      </c>
      <c r="Y158" s="119">
        <f t="shared" ref="Y158:Y195" si="80">IF($AH158,W158/$AH158*100,0)</f>
        <v>7.6153037353170578</v>
      </c>
      <c r="Z158" s="263">
        <v>405347</v>
      </c>
      <c r="AA158" s="263">
        <v>28815</v>
      </c>
      <c r="AB158" s="263">
        <f t="shared" ref="AB158:AB194" si="81">(Z158+AA158)</f>
        <v>434162</v>
      </c>
      <c r="AC158" s="119">
        <f t="shared" ref="AC158:AC194" si="82">IFERROR(AB158/$AI158,0)</f>
        <v>51.834049665711554</v>
      </c>
      <c r="AD158" s="119">
        <f t="shared" ref="AD158:AD195" si="83">IF($AH158,AB158/$AH158*100,0)</f>
        <v>3.0469608502143797</v>
      </c>
      <c r="AE158" s="263">
        <v>767868</v>
      </c>
      <c r="AF158" s="119">
        <f t="shared" ref="AF158:AF194" si="84">IFERROR(AE158/$AI158,0)</f>
        <v>91.674785100286527</v>
      </c>
      <c r="AG158" s="119">
        <f t="shared" ref="AG158:AG195" si="85">IF($AH158,AE158/$AH158*100,0)</f>
        <v>5.3889187311013291</v>
      </c>
      <c r="AH158" s="263">
        <f t="shared" ref="AH158:AH194" si="86">(K158+N158+Q158+T158+W158+AB158+AE158)</f>
        <v>14249018</v>
      </c>
      <c r="AI158" s="314">
        <v>8376</v>
      </c>
    </row>
    <row r="159" spans="1:35" x14ac:dyDescent="0.2">
      <c r="A159" s="286">
        <v>2</v>
      </c>
      <c r="B159" s="286" t="s">
        <v>263</v>
      </c>
      <c r="C159" s="115">
        <v>1006017</v>
      </c>
      <c r="D159" s="115">
        <v>47051</v>
      </c>
      <c r="E159" s="115">
        <v>629144</v>
      </c>
      <c r="F159" s="115">
        <v>1039</v>
      </c>
      <c r="G159" s="115">
        <v>23619</v>
      </c>
      <c r="H159" s="115">
        <v>0</v>
      </c>
      <c r="I159" s="115">
        <v>53273</v>
      </c>
      <c r="J159" s="115">
        <v>27440</v>
      </c>
      <c r="K159" s="115">
        <f t="shared" si="70"/>
        <v>1787583</v>
      </c>
      <c r="L159" s="116">
        <f t="shared" si="71"/>
        <v>236.2964970257766</v>
      </c>
      <c r="M159" s="116">
        <f t="shared" si="72"/>
        <v>17.33281374475337</v>
      </c>
      <c r="N159" s="115">
        <v>7609660</v>
      </c>
      <c r="O159" s="116">
        <f t="shared" si="73"/>
        <v>1005.9035029742234</v>
      </c>
      <c r="P159" s="116">
        <f t="shared" si="74"/>
        <v>73.785004355545965</v>
      </c>
      <c r="Q159" s="115">
        <v>67140</v>
      </c>
      <c r="R159" s="116">
        <f t="shared" si="75"/>
        <v>8.8750826173165898</v>
      </c>
      <c r="S159" s="116">
        <f t="shared" si="76"/>
        <v>0.65100480079679723</v>
      </c>
      <c r="T159" s="115">
        <v>117207</v>
      </c>
      <c r="U159" s="116">
        <f t="shared" si="77"/>
        <v>15.493324520819563</v>
      </c>
      <c r="V159" s="116">
        <f t="shared" si="78"/>
        <v>1.136465887503578</v>
      </c>
      <c r="W159" s="115">
        <v>145231</v>
      </c>
      <c r="X159" s="116">
        <f t="shared" si="79"/>
        <v>19.197752808988763</v>
      </c>
      <c r="Y159" s="116">
        <f t="shared" si="80"/>
        <v>1.4081930030461673</v>
      </c>
      <c r="Z159" s="115">
        <v>255443</v>
      </c>
      <c r="AA159" s="115">
        <v>24135</v>
      </c>
      <c r="AB159" s="115">
        <f t="shared" si="81"/>
        <v>279578</v>
      </c>
      <c r="AC159" s="116">
        <f t="shared" si="82"/>
        <v>36.956774619960342</v>
      </c>
      <c r="AD159" s="116">
        <f t="shared" si="83"/>
        <v>2.7108522519685283</v>
      </c>
      <c r="AE159" s="115">
        <v>306889</v>
      </c>
      <c r="AF159" s="116">
        <f t="shared" si="84"/>
        <v>40.566953073364175</v>
      </c>
      <c r="AG159" s="116">
        <f t="shared" si="85"/>
        <v>2.9756659563855874</v>
      </c>
      <c r="AH159" s="115">
        <f t="shared" si="86"/>
        <v>10313288</v>
      </c>
      <c r="AI159" s="310">
        <v>7565</v>
      </c>
    </row>
    <row r="160" spans="1:35" x14ac:dyDescent="0.2">
      <c r="A160" s="287">
        <v>3</v>
      </c>
      <c r="B160" s="287" t="s">
        <v>97</v>
      </c>
      <c r="C160" s="118">
        <v>1831169</v>
      </c>
      <c r="D160" s="118">
        <v>23751</v>
      </c>
      <c r="E160" s="118">
        <v>174956</v>
      </c>
      <c r="F160" s="118">
        <v>0</v>
      </c>
      <c r="G160" s="118">
        <v>0</v>
      </c>
      <c r="H160" s="118">
        <v>0</v>
      </c>
      <c r="I160" s="118">
        <v>24287</v>
      </c>
      <c r="J160" s="118">
        <v>20102</v>
      </c>
      <c r="K160" s="118">
        <f t="shared" si="70"/>
        <v>2074265</v>
      </c>
      <c r="L160" s="119">
        <f t="shared" si="71"/>
        <v>311.59155775875018</v>
      </c>
      <c r="M160" s="119">
        <f t="shared" si="72"/>
        <v>29.028936780981841</v>
      </c>
      <c r="N160" s="118">
        <v>3003258</v>
      </c>
      <c r="O160" s="119">
        <f t="shared" si="73"/>
        <v>451.14285714285717</v>
      </c>
      <c r="P160" s="119">
        <f t="shared" si="74"/>
        <v>42.03001382127065</v>
      </c>
      <c r="Q160" s="118">
        <v>30737</v>
      </c>
      <c r="R160" s="119">
        <f t="shared" si="75"/>
        <v>4.6172450052576233</v>
      </c>
      <c r="S160" s="119">
        <f t="shared" si="76"/>
        <v>0.43015835962957433</v>
      </c>
      <c r="T160" s="118">
        <v>36332</v>
      </c>
      <c r="U160" s="119">
        <f t="shared" si="77"/>
        <v>5.4577136848430223</v>
      </c>
      <c r="V160" s="119">
        <f t="shared" si="78"/>
        <v>0.50845930058436717</v>
      </c>
      <c r="W160" s="118">
        <v>1023855</v>
      </c>
      <c r="X160" s="119">
        <f t="shared" si="79"/>
        <v>153.80126182965299</v>
      </c>
      <c r="Y160" s="119">
        <f t="shared" si="80"/>
        <v>14.328652350539667</v>
      </c>
      <c r="Z160" s="118">
        <v>125973</v>
      </c>
      <c r="AA160" s="118">
        <v>50481</v>
      </c>
      <c r="AB160" s="118">
        <f t="shared" si="81"/>
        <v>176454</v>
      </c>
      <c r="AC160" s="119">
        <f t="shared" si="82"/>
        <v>26.506534474988733</v>
      </c>
      <c r="AD160" s="119">
        <f t="shared" si="83"/>
        <v>2.4694395415973225</v>
      </c>
      <c r="AE160" s="118">
        <v>800607</v>
      </c>
      <c r="AF160" s="119">
        <f t="shared" si="84"/>
        <v>120.26543488057683</v>
      </c>
      <c r="AG160" s="119">
        <f t="shared" si="85"/>
        <v>11.204339845396577</v>
      </c>
      <c r="AH160" s="118">
        <f t="shared" si="86"/>
        <v>7145508</v>
      </c>
      <c r="AI160" s="294">
        <v>6657</v>
      </c>
    </row>
    <row r="161" spans="1:35" x14ac:dyDescent="0.2">
      <c r="A161" s="286">
        <v>4</v>
      </c>
      <c r="B161" s="286" t="s">
        <v>264</v>
      </c>
      <c r="C161" s="115">
        <v>1311259</v>
      </c>
      <c r="D161" s="115">
        <v>12800</v>
      </c>
      <c r="E161" s="115">
        <v>411441</v>
      </c>
      <c r="F161" s="115">
        <v>0</v>
      </c>
      <c r="G161" s="115">
        <v>193077</v>
      </c>
      <c r="H161" s="115">
        <v>0</v>
      </c>
      <c r="I161" s="115">
        <v>17557</v>
      </c>
      <c r="J161" s="115">
        <v>4464</v>
      </c>
      <c r="K161" s="115">
        <f t="shared" si="70"/>
        <v>1950598</v>
      </c>
      <c r="L161" s="116">
        <f t="shared" si="71"/>
        <v>426.4534324442501</v>
      </c>
      <c r="M161" s="116">
        <f t="shared" si="72"/>
        <v>48.076032473660561</v>
      </c>
      <c r="N161" s="115">
        <v>1594731</v>
      </c>
      <c r="O161" s="116">
        <f t="shared" si="73"/>
        <v>348.65128989943156</v>
      </c>
      <c r="P161" s="116">
        <f t="shared" si="74"/>
        <v>39.305043552158459</v>
      </c>
      <c r="Q161" s="115">
        <v>42736</v>
      </c>
      <c r="R161" s="116">
        <f t="shared" si="75"/>
        <v>9.3432444250109317</v>
      </c>
      <c r="S161" s="116">
        <f t="shared" si="76"/>
        <v>1.0533063828602089</v>
      </c>
      <c r="T161" s="115">
        <v>13582</v>
      </c>
      <c r="U161" s="116">
        <f t="shared" si="77"/>
        <v>2.9693922168780063</v>
      </c>
      <c r="V161" s="116">
        <f t="shared" si="78"/>
        <v>0.33475307216415567</v>
      </c>
      <c r="W161" s="115">
        <v>66502</v>
      </c>
      <c r="X161" s="116">
        <f t="shared" si="79"/>
        <v>14.539134236991693</v>
      </c>
      <c r="Y161" s="116">
        <f t="shared" si="80"/>
        <v>1.639062642104306</v>
      </c>
      <c r="Z161" s="115">
        <v>203201</v>
      </c>
      <c r="AA161" s="115">
        <v>113635</v>
      </c>
      <c r="AB161" s="115">
        <f t="shared" si="81"/>
        <v>316836</v>
      </c>
      <c r="AC161" s="116">
        <f t="shared" si="82"/>
        <v>69.268911237428952</v>
      </c>
      <c r="AD161" s="116">
        <f t="shared" si="83"/>
        <v>7.8089989966280697</v>
      </c>
      <c r="AE161" s="115">
        <v>72334</v>
      </c>
      <c r="AF161" s="116">
        <f t="shared" si="84"/>
        <v>15.814167031045038</v>
      </c>
      <c r="AG161" s="116">
        <f t="shared" si="85"/>
        <v>1.7828028804242408</v>
      </c>
      <c r="AH161" s="115">
        <f t="shared" si="86"/>
        <v>4057319</v>
      </c>
      <c r="AI161" s="310">
        <v>4574</v>
      </c>
    </row>
    <row r="162" spans="1:35" x14ac:dyDescent="0.2">
      <c r="A162" s="287">
        <v>5</v>
      </c>
      <c r="B162" s="287" t="s">
        <v>265</v>
      </c>
      <c r="C162" s="118">
        <v>0</v>
      </c>
      <c r="D162" s="118">
        <v>0</v>
      </c>
      <c r="E162" s="118">
        <v>0</v>
      </c>
      <c r="F162" s="118">
        <v>0</v>
      </c>
      <c r="G162" s="118">
        <v>0</v>
      </c>
      <c r="H162" s="118">
        <v>0</v>
      </c>
      <c r="I162" s="118">
        <v>0</v>
      </c>
      <c r="J162" s="118">
        <v>0</v>
      </c>
      <c r="K162" s="118">
        <f t="shared" si="70"/>
        <v>0</v>
      </c>
      <c r="L162" s="119">
        <f t="shared" si="71"/>
        <v>0</v>
      </c>
      <c r="M162" s="123">
        <f t="shared" si="72"/>
        <v>0</v>
      </c>
      <c r="N162" s="118">
        <v>0</v>
      </c>
      <c r="O162" s="119">
        <f t="shared" si="73"/>
        <v>0</v>
      </c>
      <c r="P162" s="123">
        <f t="shared" si="74"/>
        <v>0</v>
      </c>
      <c r="Q162" s="118">
        <v>0</v>
      </c>
      <c r="R162" s="119">
        <f t="shared" si="75"/>
        <v>0</v>
      </c>
      <c r="S162" s="123">
        <f t="shared" si="76"/>
        <v>0</v>
      </c>
      <c r="T162" s="118">
        <v>0</v>
      </c>
      <c r="U162" s="119">
        <f t="shared" si="77"/>
        <v>0</v>
      </c>
      <c r="V162" s="123">
        <f t="shared" si="78"/>
        <v>0</v>
      </c>
      <c r="W162" s="118">
        <v>0</v>
      </c>
      <c r="X162" s="119">
        <f t="shared" si="79"/>
        <v>0</v>
      </c>
      <c r="Y162" s="123">
        <f t="shared" si="80"/>
        <v>0</v>
      </c>
      <c r="Z162" s="118">
        <v>0</v>
      </c>
      <c r="AA162" s="118">
        <v>0</v>
      </c>
      <c r="AB162" s="118">
        <f t="shared" si="81"/>
        <v>0</v>
      </c>
      <c r="AC162" s="119">
        <f t="shared" si="82"/>
        <v>0</v>
      </c>
      <c r="AD162" s="123">
        <f t="shared" si="83"/>
        <v>0</v>
      </c>
      <c r="AE162" s="118">
        <v>0</v>
      </c>
      <c r="AF162" s="119">
        <f t="shared" si="84"/>
        <v>0</v>
      </c>
      <c r="AG162" s="123">
        <f t="shared" si="85"/>
        <v>0</v>
      </c>
      <c r="AH162" s="118">
        <f t="shared" si="86"/>
        <v>0</v>
      </c>
      <c r="AI162" s="294">
        <v>0</v>
      </c>
    </row>
    <row r="163" spans="1:35" x14ac:dyDescent="0.2">
      <c r="A163" s="286">
        <v>6</v>
      </c>
      <c r="B163" s="286" t="s">
        <v>266</v>
      </c>
      <c r="C163" s="115">
        <v>10968564</v>
      </c>
      <c r="D163" s="115">
        <v>121348</v>
      </c>
      <c r="E163" s="115">
        <v>0</v>
      </c>
      <c r="F163" s="115">
        <v>0</v>
      </c>
      <c r="G163" s="115">
        <v>0</v>
      </c>
      <c r="H163" s="115">
        <v>0</v>
      </c>
      <c r="I163" s="115">
        <v>36828</v>
      </c>
      <c r="J163" s="115">
        <v>17181</v>
      </c>
      <c r="K163" s="115">
        <f t="shared" si="70"/>
        <v>11143921</v>
      </c>
      <c r="L163" s="116">
        <f t="shared" si="71"/>
        <v>248.60395752465087</v>
      </c>
      <c r="M163" s="249">
        <f t="shared" si="72"/>
        <v>30.512133806621573</v>
      </c>
      <c r="N163" s="115">
        <v>17124785</v>
      </c>
      <c r="O163" s="116">
        <f t="shared" si="73"/>
        <v>382.02795252755095</v>
      </c>
      <c r="P163" s="249">
        <f t="shared" si="74"/>
        <v>46.887781358969256</v>
      </c>
      <c r="Q163" s="115">
        <v>408519</v>
      </c>
      <c r="R163" s="116">
        <f t="shared" si="75"/>
        <v>9.1134386293668861</v>
      </c>
      <c r="S163" s="249">
        <f t="shared" si="76"/>
        <v>1.1185278853419043</v>
      </c>
      <c r="T163" s="115">
        <v>150176</v>
      </c>
      <c r="U163" s="116">
        <f t="shared" si="77"/>
        <v>3.350198545486994</v>
      </c>
      <c r="V163" s="249">
        <f t="shared" si="78"/>
        <v>0.41118294059543326</v>
      </c>
      <c r="W163" s="115">
        <v>6135531</v>
      </c>
      <c r="X163" s="116">
        <f t="shared" si="79"/>
        <v>136.87438093963326</v>
      </c>
      <c r="Y163" s="249">
        <f t="shared" si="80"/>
        <v>16.799126882420889</v>
      </c>
      <c r="Z163" s="115">
        <v>808987</v>
      </c>
      <c r="AA163" s="115">
        <v>669290</v>
      </c>
      <c r="AB163" s="115">
        <f t="shared" si="81"/>
        <v>1478277</v>
      </c>
      <c r="AC163" s="116">
        <f t="shared" si="82"/>
        <v>32.978115379467276</v>
      </c>
      <c r="AD163" s="249">
        <f t="shared" si="83"/>
        <v>4.047532787360133</v>
      </c>
      <c r="AE163" s="115">
        <v>81707</v>
      </c>
      <c r="AF163" s="116">
        <f t="shared" si="84"/>
        <v>1.8227591130147682</v>
      </c>
      <c r="AG163" s="249">
        <f t="shared" si="85"/>
        <v>0.22371433869080989</v>
      </c>
      <c r="AH163" s="115">
        <f t="shared" si="86"/>
        <v>36522916</v>
      </c>
      <c r="AI163" s="310">
        <v>44826</v>
      </c>
    </row>
    <row r="164" spans="1:35" x14ac:dyDescent="0.2">
      <c r="A164" s="287">
        <v>7</v>
      </c>
      <c r="B164" s="287" t="s">
        <v>267</v>
      </c>
      <c r="C164" s="118">
        <v>713838</v>
      </c>
      <c r="D164" s="118">
        <v>43754</v>
      </c>
      <c r="E164" s="118">
        <v>253042</v>
      </c>
      <c r="F164" s="118">
        <v>2245</v>
      </c>
      <c r="G164" s="118">
        <v>20477</v>
      </c>
      <c r="H164" s="118">
        <v>0</v>
      </c>
      <c r="I164" s="118">
        <v>5432</v>
      </c>
      <c r="J164" s="118">
        <v>308</v>
      </c>
      <c r="K164" s="118">
        <f t="shared" si="70"/>
        <v>1039096</v>
      </c>
      <c r="L164" s="119">
        <f t="shared" si="71"/>
        <v>203.90423861852435</v>
      </c>
      <c r="M164" s="123">
        <f t="shared" si="72"/>
        <v>14.02543944566434</v>
      </c>
      <c r="N164" s="118">
        <v>3909395</v>
      </c>
      <c r="O164" s="119">
        <f t="shared" si="73"/>
        <v>767.14972527472526</v>
      </c>
      <c r="P164" s="123">
        <f t="shared" si="74"/>
        <v>52.767966426281056</v>
      </c>
      <c r="Q164" s="118">
        <v>39377</v>
      </c>
      <c r="R164" s="119">
        <f t="shared" si="75"/>
        <v>7.7270408163265305</v>
      </c>
      <c r="S164" s="123">
        <f t="shared" si="76"/>
        <v>0.53150019733684339</v>
      </c>
      <c r="T164" s="118">
        <v>47608</v>
      </c>
      <c r="U164" s="119">
        <f t="shared" si="77"/>
        <v>9.3422291993720563</v>
      </c>
      <c r="V164" s="123">
        <f t="shared" si="78"/>
        <v>0.6426000303429017</v>
      </c>
      <c r="W164" s="118">
        <v>2075637</v>
      </c>
      <c r="X164" s="119">
        <f t="shared" si="79"/>
        <v>407.30710361067503</v>
      </c>
      <c r="Y164" s="123">
        <f t="shared" si="80"/>
        <v>28.016392185784945</v>
      </c>
      <c r="Z164" s="118">
        <v>119811</v>
      </c>
      <c r="AA164" s="118">
        <v>49036</v>
      </c>
      <c r="AB164" s="118">
        <f t="shared" si="81"/>
        <v>168847</v>
      </c>
      <c r="AC164" s="119">
        <f t="shared" si="82"/>
        <v>33.133241758241759</v>
      </c>
      <c r="AD164" s="123">
        <f t="shared" si="83"/>
        <v>2.279051573754578</v>
      </c>
      <c r="AE164" s="118">
        <v>128692</v>
      </c>
      <c r="AF164" s="119">
        <f t="shared" si="84"/>
        <v>25.253532182103612</v>
      </c>
      <c r="AG164" s="123">
        <f t="shared" si="85"/>
        <v>1.7370501408353369</v>
      </c>
      <c r="AH164" s="118">
        <f t="shared" si="86"/>
        <v>7408652</v>
      </c>
      <c r="AI164" s="294">
        <v>5096</v>
      </c>
    </row>
    <row r="165" spans="1:35" x14ac:dyDescent="0.2">
      <c r="A165" s="286">
        <v>8</v>
      </c>
      <c r="B165" s="286" t="s">
        <v>268</v>
      </c>
      <c r="C165" s="115">
        <v>0</v>
      </c>
      <c r="D165" s="115">
        <v>0</v>
      </c>
      <c r="E165" s="115">
        <v>374618</v>
      </c>
      <c r="F165" s="115">
        <v>0</v>
      </c>
      <c r="G165" s="115">
        <v>0</v>
      </c>
      <c r="H165" s="115">
        <v>0</v>
      </c>
      <c r="I165" s="115">
        <v>3239</v>
      </c>
      <c r="J165" s="115">
        <v>740</v>
      </c>
      <c r="K165" s="115">
        <f t="shared" si="70"/>
        <v>378597</v>
      </c>
      <c r="L165" s="116">
        <f t="shared" si="71"/>
        <v>57.39796846573681</v>
      </c>
      <c r="M165" s="249">
        <f t="shared" si="72"/>
        <v>7.7480833778964211</v>
      </c>
      <c r="N165" s="115">
        <v>2870792</v>
      </c>
      <c r="O165" s="116">
        <f t="shared" si="73"/>
        <v>435.23226197695573</v>
      </c>
      <c r="P165" s="249">
        <f t="shared" si="74"/>
        <v>58.751484498287162</v>
      </c>
      <c r="Q165" s="115">
        <v>19894</v>
      </c>
      <c r="R165" s="116">
        <f t="shared" si="75"/>
        <v>3.0160703456640388</v>
      </c>
      <c r="S165" s="249">
        <f t="shared" si="76"/>
        <v>0.40713574254384322</v>
      </c>
      <c r="T165" s="115">
        <v>19628</v>
      </c>
      <c r="U165" s="116">
        <f t="shared" si="77"/>
        <v>2.9757428744693755</v>
      </c>
      <c r="V165" s="249">
        <f t="shared" si="78"/>
        <v>0.40169198525437594</v>
      </c>
      <c r="W165" s="115">
        <v>1194094</v>
      </c>
      <c r="X165" s="116">
        <f t="shared" si="79"/>
        <v>181.03305033353547</v>
      </c>
      <c r="Y165" s="249">
        <f t="shared" si="80"/>
        <v>24.437435777478029</v>
      </c>
      <c r="Z165" s="115">
        <v>173004</v>
      </c>
      <c r="AA165" s="115">
        <v>179350</v>
      </c>
      <c r="AB165" s="115">
        <f t="shared" si="81"/>
        <v>352354</v>
      </c>
      <c r="AC165" s="116">
        <f t="shared" si="82"/>
        <v>53.41934505761067</v>
      </c>
      <c r="AD165" s="249">
        <f t="shared" si="83"/>
        <v>7.2110137442592412</v>
      </c>
      <c r="AE165" s="115">
        <v>50972</v>
      </c>
      <c r="AF165" s="116">
        <f t="shared" si="84"/>
        <v>7.7277137659187387</v>
      </c>
      <c r="AG165" s="249">
        <f t="shared" si="85"/>
        <v>1.0431548742809278</v>
      </c>
      <c r="AH165" s="115">
        <f t="shared" si="86"/>
        <v>4886331</v>
      </c>
      <c r="AI165" s="310">
        <v>6596</v>
      </c>
    </row>
    <row r="166" spans="1:35" x14ac:dyDescent="0.2">
      <c r="A166" s="287">
        <v>9</v>
      </c>
      <c r="B166" s="287" t="s">
        <v>269</v>
      </c>
      <c r="C166" s="118">
        <v>281666</v>
      </c>
      <c r="D166" s="118">
        <v>4125</v>
      </c>
      <c r="E166" s="118">
        <v>177084</v>
      </c>
      <c r="F166" s="118">
        <v>0</v>
      </c>
      <c r="G166" s="118">
        <v>23164</v>
      </c>
      <c r="H166" s="118">
        <v>0</v>
      </c>
      <c r="I166" s="118">
        <v>2369</v>
      </c>
      <c r="J166" s="118">
        <v>4746</v>
      </c>
      <c r="K166" s="118">
        <f t="shared" si="70"/>
        <v>493154</v>
      </c>
      <c r="L166" s="119">
        <f t="shared" si="71"/>
        <v>118.26235011990407</v>
      </c>
      <c r="M166" s="123">
        <f t="shared" si="72"/>
        <v>24.958360894515785</v>
      </c>
      <c r="N166" s="118">
        <v>1081305</v>
      </c>
      <c r="O166" s="119">
        <f t="shared" si="73"/>
        <v>259.30575539568343</v>
      </c>
      <c r="P166" s="123">
        <f t="shared" si="74"/>
        <v>54.724488551333636</v>
      </c>
      <c r="Q166" s="118">
        <v>23398</v>
      </c>
      <c r="R166" s="119">
        <f t="shared" si="75"/>
        <v>5.611031175059952</v>
      </c>
      <c r="S166" s="123">
        <f t="shared" si="76"/>
        <v>1.1841650442050158</v>
      </c>
      <c r="T166" s="118">
        <v>17168</v>
      </c>
      <c r="U166" s="119">
        <f t="shared" si="77"/>
        <v>4.1170263788968828</v>
      </c>
      <c r="V166" s="123">
        <f t="shared" si="78"/>
        <v>0.86886680395382976</v>
      </c>
      <c r="W166" s="118">
        <v>321910</v>
      </c>
      <c r="X166" s="119">
        <f t="shared" si="79"/>
        <v>77.196642685851316</v>
      </c>
      <c r="Y166" s="123">
        <f t="shared" si="80"/>
        <v>16.291758670828131</v>
      </c>
      <c r="Z166" s="118">
        <v>7405</v>
      </c>
      <c r="AA166" s="118">
        <v>19000</v>
      </c>
      <c r="AB166" s="118">
        <f t="shared" si="81"/>
        <v>26405</v>
      </c>
      <c r="AC166" s="119">
        <f t="shared" si="82"/>
        <v>6.3321342925659474</v>
      </c>
      <c r="AD166" s="123">
        <f t="shared" si="83"/>
        <v>1.3363483200373296</v>
      </c>
      <c r="AE166" s="118">
        <v>12567</v>
      </c>
      <c r="AF166" s="119">
        <f t="shared" si="84"/>
        <v>3.0136690647482016</v>
      </c>
      <c r="AG166" s="123">
        <f t="shared" si="85"/>
        <v>0.63601171512626853</v>
      </c>
      <c r="AH166" s="118">
        <f t="shared" si="86"/>
        <v>1975907</v>
      </c>
      <c r="AI166" s="294">
        <v>4170</v>
      </c>
    </row>
    <row r="167" spans="1:35" x14ac:dyDescent="0.2">
      <c r="A167" s="286">
        <v>10</v>
      </c>
      <c r="B167" s="286" t="s">
        <v>270</v>
      </c>
      <c r="C167" s="115">
        <v>3955898</v>
      </c>
      <c r="D167" s="115">
        <v>88478</v>
      </c>
      <c r="E167" s="115">
        <v>1087803</v>
      </c>
      <c r="F167" s="115">
        <v>7273</v>
      </c>
      <c r="G167" s="115">
        <v>321721</v>
      </c>
      <c r="H167" s="115">
        <v>0</v>
      </c>
      <c r="I167" s="115">
        <v>47083</v>
      </c>
      <c r="J167" s="115">
        <v>33037</v>
      </c>
      <c r="K167" s="115">
        <f t="shared" si="70"/>
        <v>5541293</v>
      </c>
      <c r="L167" s="116">
        <f t="shared" si="71"/>
        <v>237.3348038375878</v>
      </c>
      <c r="M167" s="249">
        <f t="shared" si="72"/>
        <v>15.430823150647081</v>
      </c>
      <c r="N167" s="115">
        <v>20755413</v>
      </c>
      <c r="O167" s="116">
        <f t="shared" si="73"/>
        <v>888.9589258180572</v>
      </c>
      <c r="P167" s="249">
        <f t="shared" si="74"/>
        <v>57.797540650104828</v>
      </c>
      <c r="Q167" s="115">
        <v>563431</v>
      </c>
      <c r="R167" s="116">
        <f t="shared" si="75"/>
        <v>24.131874250471132</v>
      </c>
      <c r="S167" s="249">
        <f t="shared" si="76"/>
        <v>1.5689847330924811</v>
      </c>
      <c r="T167" s="115">
        <v>43437</v>
      </c>
      <c r="U167" s="116">
        <f t="shared" si="77"/>
        <v>1.8604163097481583</v>
      </c>
      <c r="V167" s="249">
        <f t="shared" si="78"/>
        <v>0.12095889266181327</v>
      </c>
      <c r="W167" s="115">
        <v>6638876</v>
      </c>
      <c r="X167" s="116">
        <f t="shared" si="79"/>
        <v>284.34452629775569</v>
      </c>
      <c r="Y167" s="249">
        <f t="shared" si="80"/>
        <v>18.487259467253452</v>
      </c>
      <c r="Z167" s="115">
        <v>1215435</v>
      </c>
      <c r="AA167" s="115">
        <v>559373</v>
      </c>
      <c r="AB167" s="115">
        <f t="shared" si="81"/>
        <v>1774808</v>
      </c>
      <c r="AC167" s="116">
        <f t="shared" si="82"/>
        <v>76.015418879561423</v>
      </c>
      <c r="AD167" s="249">
        <f t="shared" si="83"/>
        <v>4.9423028838853389</v>
      </c>
      <c r="AE167" s="115">
        <v>593289</v>
      </c>
      <c r="AF167" s="116">
        <f t="shared" si="84"/>
        <v>25.410698989206786</v>
      </c>
      <c r="AG167" s="249">
        <f t="shared" si="85"/>
        <v>1.6521302223550089</v>
      </c>
      <c r="AH167" s="115">
        <f t="shared" si="86"/>
        <v>35910547</v>
      </c>
      <c r="AI167" s="310">
        <v>23348</v>
      </c>
    </row>
    <row r="168" spans="1:35" x14ac:dyDescent="0.2">
      <c r="A168" s="287">
        <v>11</v>
      </c>
      <c r="B168" s="287" t="s">
        <v>271</v>
      </c>
      <c r="C168" s="118">
        <v>0</v>
      </c>
      <c r="D168" s="118">
        <v>0</v>
      </c>
      <c r="E168" s="118">
        <v>0</v>
      </c>
      <c r="F168" s="118">
        <v>0</v>
      </c>
      <c r="G168" s="118">
        <v>0</v>
      </c>
      <c r="H168" s="118">
        <v>0</v>
      </c>
      <c r="I168" s="118">
        <v>0</v>
      </c>
      <c r="J168" s="118">
        <v>0</v>
      </c>
      <c r="K168" s="118">
        <f t="shared" si="70"/>
        <v>0</v>
      </c>
      <c r="L168" s="119">
        <f t="shared" si="71"/>
        <v>0</v>
      </c>
      <c r="M168" s="123">
        <f t="shared" si="72"/>
        <v>0</v>
      </c>
      <c r="N168" s="118">
        <v>0</v>
      </c>
      <c r="O168" s="119">
        <f t="shared" si="73"/>
        <v>0</v>
      </c>
      <c r="P168" s="123">
        <f t="shared" si="74"/>
        <v>0</v>
      </c>
      <c r="Q168" s="118">
        <v>0</v>
      </c>
      <c r="R168" s="119">
        <f t="shared" si="75"/>
        <v>0</v>
      </c>
      <c r="S168" s="123">
        <f t="shared" si="76"/>
        <v>0</v>
      </c>
      <c r="T168" s="118">
        <v>0</v>
      </c>
      <c r="U168" s="119">
        <f t="shared" si="77"/>
        <v>0</v>
      </c>
      <c r="V168" s="123">
        <f t="shared" si="78"/>
        <v>0</v>
      </c>
      <c r="W168" s="118">
        <v>0</v>
      </c>
      <c r="X168" s="119">
        <f t="shared" si="79"/>
        <v>0</v>
      </c>
      <c r="Y168" s="123">
        <f t="shared" si="80"/>
        <v>0</v>
      </c>
      <c r="Z168" s="118">
        <v>0</v>
      </c>
      <c r="AA168" s="118">
        <v>0</v>
      </c>
      <c r="AB168" s="118">
        <f t="shared" si="81"/>
        <v>0</v>
      </c>
      <c r="AC168" s="119">
        <f t="shared" si="82"/>
        <v>0</v>
      </c>
      <c r="AD168" s="123">
        <f t="shared" si="83"/>
        <v>0</v>
      </c>
      <c r="AE168" s="118">
        <v>0</v>
      </c>
      <c r="AF168" s="119">
        <f t="shared" si="84"/>
        <v>0</v>
      </c>
      <c r="AG168" s="123">
        <f t="shared" si="85"/>
        <v>0</v>
      </c>
      <c r="AH168" s="118">
        <f t="shared" si="86"/>
        <v>0</v>
      </c>
      <c r="AI168" s="294">
        <v>0</v>
      </c>
    </row>
    <row r="169" spans="1:35" x14ac:dyDescent="0.2">
      <c r="A169" s="286">
        <v>12</v>
      </c>
      <c r="B169" s="286" t="s">
        <v>272</v>
      </c>
      <c r="C169" s="115">
        <v>5092565</v>
      </c>
      <c r="D169" s="115">
        <v>70633</v>
      </c>
      <c r="E169" s="115">
        <v>706862</v>
      </c>
      <c r="F169" s="115">
        <v>0</v>
      </c>
      <c r="G169" s="115">
        <v>0</v>
      </c>
      <c r="H169" s="115">
        <v>0</v>
      </c>
      <c r="I169" s="115">
        <v>51370</v>
      </c>
      <c r="J169" s="115">
        <v>24191</v>
      </c>
      <c r="K169" s="115">
        <f t="shared" si="70"/>
        <v>5945621</v>
      </c>
      <c r="L169" s="116">
        <f t="shared" si="71"/>
        <v>1521.3973899692937</v>
      </c>
      <c r="M169" s="249">
        <f t="shared" si="72"/>
        <v>67.725693230211178</v>
      </c>
      <c r="N169" s="115">
        <v>1885663</v>
      </c>
      <c r="O169" s="116">
        <f t="shared" si="73"/>
        <v>482.51356192425794</v>
      </c>
      <c r="P169" s="249">
        <f t="shared" si="74"/>
        <v>21.479309541183287</v>
      </c>
      <c r="Q169" s="115">
        <v>77997</v>
      </c>
      <c r="R169" s="116">
        <f t="shared" si="75"/>
        <v>19.958290685772774</v>
      </c>
      <c r="S169" s="249">
        <f t="shared" si="76"/>
        <v>0.8884523407860645</v>
      </c>
      <c r="T169" s="115">
        <v>26032</v>
      </c>
      <c r="U169" s="116">
        <f t="shared" si="77"/>
        <v>6.6612077789150463</v>
      </c>
      <c r="V169" s="249">
        <f t="shared" si="78"/>
        <v>0.29652667840228258</v>
      </c>
      <c r="W169" s="115">
        <v>344084</v>
      </c>
      <c r="X169" s="116">
        <f t="shared" si="79"/>
        <v>88.046059365404304</v>
      </c>
      <c r="Y169" s="249">
        <f t="shared" si="80"/>
        <v>3.91941017253269</v>
      </c>
      <c r="Z169" s="115">
        <v>165292</v>
      </c>
      <c r="AA169" s="115">
        <v>20182</v>
      </c>
      <c r="AB169" s="115">
        <f t="shared" si="81"/>
        <v>185474</v>
      </c>
      <c r="AC169" s="116">
        <f t="shared" si="82"/>
        <v>47.460081883316278</v>
      </c>
      <c r="AD169" s="249">
        <f t="shared" si="83"/>
        <v>2.1127070202053222</v>
      </c>
      <c r="AE169" s="115">
        <v>314103</v>
      </c>
      <c r="AF169" s="116">
        <f t="shared" si="84"/>
        <v>80.37436028659161</v>
      </c>
      <c r="AG169" s="249">
        <f t="shared" si="85"/>
        <v>3.5779010166791698</v>
      </c>
      <c r="AH169" s="115">
        <f t="shared" si="86"/>
        <v>8778974</v>
      </c>
      <c r="AI169" s="310">
        <v>3908</v>
      </c>
    </row>
    <row r="170" spans="1:35" x14ac:dyDescent="0.2">
      <c r="A170" s="287">
        <v>13</v>
      </c>
      <c r="B170" s="287" t="s">
        <v>111</v>
      </c>
      <c r="C170" s="118">
        <v>1717170</v>
      </c>
      <c r="D170" s="118">
        <v>32094</v>
      </c>
      <c r="E170" s="118">
        <v>1992759</v>
      </c>
      <c r="F170" s="118">
        <v>0</v>
      </c>
      <c r="G170" s="118">
        <v>215226</v>
      </c>
      <c r="H170" s="118">
        <v>0</v>
      </c>
      <c r="I170" s="118">
        <v>60263</v>
      </c>
      <c r="J170" s="118">
        <v>36675</v>
      </c>
      <c r="K170" s="118">
        <f t="shared" si="70"/>
        <v>4054187</v>
      </c>
      <c r="L170" s="119">
        <f t="shared" si="71"/>
        <v>202.08289303160203</v>
      </c>
      <c r="M170" s="123">
        <f t="shared" si="72"/>
        <v>23.404024775487013</v>
      </c>
      <c r="N170" s="118">
        <v>11026029</v>
      </c>
      <c r="O170" s="119">
        <f t="shared" si="73"/>
        <v>549.59769713886953</v>
      </c>
      <c r="P170" s="123">
        <f t="shared" si="74"/>
        <v>63.65109845481679</v>
      </c>
      <c r="Q170" s="118">
        <v>156589</v>
      </c>
      <c r="R170" s="119">
        <f t="shared" si="75"/>
        <v>7.8052537134881863</v>
      </c>
      <c r="S170" s="123">
        <f t="shared" si="76"/>
        <v>0.90395752232660609</v>
      </c>
      <c r="T170" s="118">
        <v>148474</v>
      </c>
      <c r="U170" s="119">
        <f t="shared" si="77"/>
        <v>7.4007576512810287</v>
      </c>
      <c r="V170" s="123">
        <f t="shared" si="78"/>
        <v>0.85711122217984981</v>
      </c>
      <c r="W170" s="118">
        <v>326324</v>
      </c>
      <c r="X170" s="119">
        <f t="shared" si="79"/>
        <v>16.265776094108265</v>
      </c>
      <c r="Y170" s="123">
        <f t="shared" si="80"/>
        <v>1.8838043190499167</v>
      </c>
      <c r="Z170" s="118">
        <v>304389</v>
      </c>
      <c r="AA170" s="118">
        <v>366051</v>
      </c>
      <c r="AB170" s="118">
        <f t="shared" si="81"/>
        <v>670440</v>
      </c>
      <c r="AC170" s="119">
        <f t="shared" si="82"/>
        <v>33.418402950852361</v>
      </c>
      <c r="AD170" s="123">
        <f t="shared" si="83"/>
        <v>3.8703183574111191</v>
      </c>
      <c r="AE170" s="118">
        <v>940563</v>
      </c>
      <c r="AF170" s="119">
        <f t="shared" si="84"/>
        <v>46.882813278835613</v>
      </c>
      <c r="AG170" s="123">
        <f t="shared" si="85"/>
        <v>5.4296853487287073</v>
      </c>
      <c r="AH170" s="118">
        <f t="shared" si="86"/>
        <v>17322606</v>
      </c>
      <c r="AI170" s="294">
        <v>20062</v>
      </c>
    </row>
    <row r="171" spans="1:35" x14ac:dyDescent="0.2">
      <c r="A171" s="286">
        <v>14</v>
      </c>
      <c r="B171" s="286" t="s">
        <v>273</v>
      </c>
      <c r="C171" s="115">
        <v>1480494</v>
      </c>
      <c r="D171" s="115">
        <v>14967</v>
      </c>
      <c r="E171" s="115">
        <v>0</v>
      </c>
      <c r="F171" s="115">
        <v>0</v>
      </c>
      <c r="G171" s="115">
        <v>0</v>
      </c>
      <c r="H171" s="115">
        <v>0</v>
      </c>
      <c r="I171" s="115">
        <v>2641</v>
      </c>
      <c r="J171" s="115">
        <v>12990</v>
      </c>
      <c r="K171" s="115">
        <f t="shared" si="70"/>
        <v>1511092</v>
      </c>
      <c r="L171" s="116">
        <f t="shared" si="71"/>
        <v>266.08416974819511</v>
      </c>
      <c r="M171" s="249">
        <f t="shared" si="72"/>
        <v>22.324594916743639</v>
      </c>
      <c r="N171" s="115">
        <v>3698558</v>
      </c>
      <c r="O171" s="116">
        <f t="shared" si="73"/>
        <v>651.26923754182076</v>
      </c>
      <c r="P171" s="249">
        <f t="shared" si="74"/>
        <v>54.641814744622778</v>
      </c>
      <c r="Q171" s="115">
        <v>412262</v>
      </c>
      <c r="R171" s="116">
        <f t="shared" si="75"/>
        <v>72.594118682866707</v>
      </c>
      <c r="S171" s="249">
        <f t="shared" si="76"/>
        <v>6.0906828634964425</v>
      </c>
      <c r="T171" s="115">
        <v>47123</v>
      </c>
      <c r="U171" s="116">
        <f t="shared" si="77"/>
        <v>8.2977636907906316</v>
      </c>
      <c r="V171" s="249">
        <f t="shared" si="78"/>
        <v>0.69618652356157695</v>
      </c>
      <c r="W171" s="115">
        <v>0</v>
      </c>
      <c r="X171" s="116">
        <f t="shared" si="79"/>
        <v>0</v>
      </c>
      <c r="Y171" s="249">
        <f t="shared" si="80"/>
        <v>0</v>
      </c>
      <c r="Z171" s="115">
        <v>92300</v>
      </c>
      <c r="AA171" s="115">
        <v>740201</v>
      </c>
      <c r="AB171" s="115">
        <f t="shared" si="81"/>
        <v>832501</v>
      </c>
      <c r="AC171" s="116">
        <f t="shared" si="82"/>
        <v>146.59288607149145</v>
      </c>
      <c r="AD171" s="249">
        <f t="shared" si="83"/>
        <v>12.299216455903411</v>
      </c>
      <c r="AE171" s="115">
        <v>267196</v>
      </c>
      <c r="AF171" s="116">
        <f t="shared" si="84"/>
        <v>47.049832717027648</v>
      </c>
      <c r="AG171" s="249">
        <f t="shared" si="85"/>
        <v>3.9475044956721583</v>
      </c>
      <c r="AH171" s="115">
        <f t="shared" si="86"/>
        <v>6768732</v>
      </c>
      <c r="AI171" s="310">
        <v>5679</v>
      </c>
    </row>
    <row r="172" spans="1:35" x14ac:dyDescent="0.2">
      <c r="A172" s="287">
        <v>15</v>
      </c>
      <c r="B172" s="287" t="s">
        <v>274</v>
      </c>
      <c r="C172" s="118">
        <v>765462</v>
      </c>
      <c r="D172" s="118">
        <v>53915</v>
      </c>
      <c r="E172" s="118">
        <v>274110</v>
      </c>
      <c r="F172" s="118">
        <v>0</v>
      </c>
      <c r="G172" s="118">
        <v>0</v>
      </c>
      <c r="H172" s="118">
        <v>0</v>
      </c>
      <c r="I172" s="118">
        <v>7743</v>
      </c>
      <c r="J172" s="118">
        <v>3570</v>
      </c>
      <c r="K172" s="118">
        <f t="shared" si="70"/>
        <v>1104800</v>
      </c>
      <c r="L172" s="119">
        <f t="shared" si="71"/>
        <v>147.83888665863776</v>
      </c>
      <c r="M172" s="123">
        <f t="shared" si="72"/>
        <v>9.072956242285052</v>
      </c>
      <c r="N172" s="118">
        <v>7664933</v>
      </c>
      <c r="O172" s="119">
        <f t="shared" si="73"/>
        <v>1025.6835273651814</v>
      </c>
      <c r="P172" s="123">
        <f t="shared" si="74"/>
        <v>62.946779244249349</v>
      </c>
      <c r="Q172" s="118">
        <v>44672</v>
      </c>
      <c r="R172" s="119">
        <f t="shared" si="75"/>
        <v>5.9777866987822827</v>
      </c>
      <c r="S172" s="123">
        <f t="shared" si="76"/>
        <v>0.36686015682056283</v>
      </c>
      <c r="T172" s="118">
        <v>194322</v>
      </c>
      <c r="U172" s="119">
        <f t="shared" si="77"/>
        <v>26.003211561621839</v>
      </c>
      <c r="V172" s="123">
        <f t="shared" si="78"/>
        <v>1.5958318274016254</v>
      </c>
      <c r="W172" s="118">
        <v>829875</v>
      </c>
      <c r="X172" s="119">
        <f t="shared" si="79"/>
        <v>111.04977920513849</v>
      </c>
      <c r="Y172" s="123">
        <f t="shared" si="80"/>
        <v>6.8151878725256214</v>
      </c>
      <c r="Z172" s="118">
        <v>410438</v>
      </c>
      <c r="AA172" s="118">
        <v>309223</v>
      </c>
      <c r="AB172" s="118">
        <f t="shared" si="81"/>
        <v>719661</v>
      </c>
      <c r="AC172" s="119">
        <f t="shared" si="82"/>
        <v>96.301485347250107</v>
      </c>
      <c r="AD172" s="123">
        <f t="shared" si="83"/>
        <v>5.9100767218311931</v>
      </c>
      <c r="AE172" s="118">
        <v>1618584</v>
      </c>
      <c r="AF172" s="119">
        <f t="shared" si="84"/>
        <v>216.59092733841831</v>
      </c>
      <c r="AG172" s="123">
        <f t="shared" si="85"/>
        <v>13.292307934886594</v>
      </c>
      <c r="AH172" s="118">
        <f t="shared" si="86"/>
        <v>12176847</v>
      </c>
      <c r="AI172" s="294">
        <v>7473</v>
      </c>
    </row>
    <row r="173" spans="1:35" x14ac:dyDescent="0.2">
      <c r="A173" s="286">
        <v>16</v>
      </c>
      <c r="B173" s="286" t="s">
        <v>275</v>
      </c>
      <c r="C173" s="115">
        <v>1704914</v>
      </c>
      <c r="D173" s="115">
        <v>18321</v>
      </c>
      <c r="E173" s="115">
        <v>554272</v>
      </c>
      <c r="F173" s="115">
        <v>0</v>
      </c>
      <c r="G173" s="115">
        <v>0</v>
      </c>
      <c r="H173" s="115">
        <v>0</v>
      </c>
      <c r="I173" s="115">
        <v>30090</v>
      </c>
      <c r="J173" s="115">
        <v>35496</v>
      </c>
      <c r="K173" s="115">
        <f t="shared" si="70"/>
        <v>2343093</v>
      </c>
      <c r="L173" s="116">
        <f t="shared" si="71"/>
        <v>156.09173272933182</v>
      </c>
      <c r="M173" s="249">
        <f t="shared" si="72"/>
        <v>21.034134540762633</v>
      </c>
      <c r="N173" s="115">
        <v>6150694</v>
      </c>
      <c r="O173" s="116">
        <f t="shared" si="73"/>
        <v>409.74578642328959</v>
      </c>
      <c r="P173" s="249">
        <f t="shared" si="74"/>
        <v>55.215275328406285</v>
      </c>
      <c r="Q173" s="115">
        <v>53570</v>
      </c>
      <c r="R173" s="116">
        <f t="shared" si="75"/>
        <v>3.5687162747318633</v>
      </c>
      <c r="S173" s="249">
        <f t="shared" si="76"/>
        <v>0.4809022037745212</v>
      </c>
      <c r="T173" s="115">
        <v>160141</v>
      </c>
      <c r="U173" s="116">
        <f t="shared" si="77"/>
        <v>10.66824328825528</v>
      </c>
      <c r="V173" s="249">
        <f t="shared" si="78"/>
        <v>1.4375986525043047</v>
      </c>
      <c r="W173" s="115">
        <v>1134072</v>
      </c>
      <c r="X173" s="116">
        <f t="shared" si="79"/>
        <v>75.549397108786891</v>
      </c>
      <c r="Y173" s="249">
        <f t="shared" si="80"/>
        <v>10.180655666212038</v>
      </c>
      <c r="Z173" s="115">
        <v>376226</v>
      </c>
      <c r="AA173" s="115">
        <v>16</v>
      </c>
      <c r="AB173" s="115">
        <f t="shared" si="81"/>
        <v>376242</v>
      </c>
      <c r="AC173" s="116">
        <f t="shared" si="82"/>
        <v>25.064419425754448</v>
      </c>
      <c r="AD173" s="249">
        <f t="shared" si="83"/>
        <v>3.3775547312401235</v>
      </c>
      <c r="AE173" s="115">
        <v>921667</v>
      </c>
      <c r="AF173" s="116">
        <f t="shared" si="84"/>
        <v>61.399440410365735</v>
      </c>
      <c r="AG173" s="249">
        <f t="shared" si="85"/>
        <v>8.2738788771000866</v>
      </c>
      <c r="AH173" s="115">
        <f t="shared" si="86"/>
        <v>11139479</v>
      </c>
      <c r="AI173" s="310">
        <v>15011</v>
      </c>
    </row>
    <row r="174" spans="1:35" x14ac:dyDescent="0.2">
      <c r="A174" s="287">
        <v>17</v>
      </c>
      <c r="B174" s="287" t="s">
        <v>276</v>
      </c>
      <c r="C174" s="118">
        <v>13619732</v>
      </c>
      <c r="D174" s="118">
        <v>341462</v>
      </c>
      <c r="E174" s="118">
        <v>0</v>
      </c>
      <c r="F174" s="118">
        <v>0</v>
      </c>
      <c r="G174" s="118">
        <v>0</v>
      </c>
      <c r="H174" s="118">
        <v>0</v>
      </c>
      <c r="I174" s="118">
        <v>17770</v>
      </c>
      <c r="J174" s="118">
        <v>17770</v>
      </c>
      <c r="K174" s="118">
        <f t="shared" si="70"/>
        <v>13996734</v>
      </c>
      <c r="L174" s="119">
        <f t="shared" si="71"/>
        <v>567.70367065503956</v>
      </c>
      <c r="M174" s="123">
        <f t="shared" si="72"/>
        <v>33.602779271783177</v>
      </c>
      <c r="N174" s="118">
        <v>17468036</v>
      </c>
      <c r="O174" s="119">
        <f t="shared" si="73"/>
        <v>708.49872236868794</v>
      </c>
      <c r="P174" s="123">
        <f t="shared" si="74"/>
        <v>41.936537339322328</v>
      </c>
      <c r="Q174" s="118">
        <v>572280</v>
      </c>
      <c r="R174" s="119">
        <f t="shared" si="75"/>
        <v>23.211518961671061</v>
      </c>
      <c r="S174" s="123">
        <f t="shared" si="76"/>
        <v>1.373906121360603</v>
      </c>
      <c r="T174" s="118">
        <v>342056</v>
      </c>
      <c r="U174" s="119">
        <f t="shared" si="77"/>
        <v>13.873697018860272</v>
      </c>
      <c r="V174" s="123">
        <f t="shared" si="78"/>
        <v>0.82119387755665485</v>
      </c>
      <c r="W174" s="118">
        <v>5463207</v>
      </c>
      <c r="X174" s="119">
        <f t="shared" si="79"/>
        <v>221.5861691340499</v>
      </c>
      <c r="Y174" s="123">
        <f t="shared" si="80"/>
        <v>13.115841091004571</v>
      </c>
      <c r="Z174" s="118">
        <v>1529759</v>
      </c>
      <c r="AA174" s="118">
        <v>1061819</v>
      </c>
      <c r="AB174" s="118">
        <f t="shared" si="81"/>
        <v>2591578</v>
      </c>
      <c r="AC174" s="119">
        <f t="shared" si="82"/>
        <v>105.11368890691543</v>
      </c>
      <c r="AD174" s="123">
        <f t="shared" si="83"/>
        <v>6.2217531246653195</v>
      </c>
      <c r="AE174" s="118">
        <v>1219610</v>
      </c>
      <c r="AF174" s="119">
        <f t="shared" si="84"/>
        <v>49.467045224092473</v>
      </c>
      <c r="AG174" s="123">
        <f t="shared" si="85"/>
        <v>2.9279891743073412</v>
      </c>
      <c r="AH174" s="118">
        <f t="shared" si="86"/>
        <v>41653501</v>
      </c>
      <c r="AI174" s="294">
        <v>24655</v>
      </c>
    </row>
    <row r="175" spans="1:35" x14ac:dyDescent="0.2">
      <c r="A175" s="286">
        <v>18</v>
      </c>
      <c r="B175" s="286" t="s">
        <v>277</v>
      </c>
      <c r="C175" s="115">
        <v>18355198</v>
      </c>
      <c r="D175" s="115">
        <v>269784</v>
      </c>
      <c r="E175" s="115">
        <v>3754565</v>
      </c>
      <c r="F175" s="115">
        <v>0</v>
      </c>
      <c r="G175" s="115">
        <v>26709</v>
      </c>
      <c r="H175" s="115">
        <v>0</v>
      </c>
      <c r="I175" s="115">
        <v>191747</v>
      </c>
      <c r="J175" s="115">
        <v>43974</v>
      </c>
      <c r="K175" s="115">
        <f t="shared" si="70"/>
        <v>22641977</v>
      </c>
      <c r="L175" s="116">
        <f t="shared" si="71"/>
        <v>469.26377202072541</v>
      </c>
      <c r="M175" s="249">
        <f t="shared" si="72"/>
        <v>38.501621543639757</v>
      </c>
      <c r="N175" s="115">
        <v>25443853</v>
      </c>
      <c r="O175" s="116">
        <f t="shared" si="73"/>
        <v>527.33374093264251</v>
      </c>
      <c r="P175" s="249">
        <f t="shared" si="74"/>
        <v>43.266080467178426</v>
      </c>
      <c r="Q175" s="115">
        <v>1197015</v>
      </c>
      <c r="R175" s="116">
        <f t="shared" si="75"/>
        <v>24.80860103626943</v>
      </c>
      <c r="S175" s="249">
        <f t="shared" si="76"/>
        <v>2.0354679501732531</v>
      </c>
      <c r="T175" s="115">
        <v>300384</v>
      </c>
      <c r="U175" s="116">
        <f t="shared" si="77"/>
        <v>6.225575129533679</v>
      </c>
      <c r="V175" s="249">
        <f t="shared" si="78"/>
        <v>0.51078892473765369</v>
      </c>
      <c r="W175" s="115">
        <v>5414027</v>
      </c>
      <c r="X175" s="116">
        <f t="shared" si="79"/>
        <v>112.20781347150259</v>
      </c>
      <c r="Y175" s="249">
        <f t="shared" si="80"/>
        <v>9.2062993695756923</v>
      </c>
      <c r="Z175" s="115">
        <v>1796739</v>
      </c>
      <c r="AA175" s="115">
        <v>1763473</v>
      </c>
      <c r="AB175" s="115">
        <f t="shared" si="81"/>
        <v>3560212</v>
      </c>
      <c r="AC175" s="116">
        <f t="shared" si="82"/>
        <v>73.786777202072543</v>
      </c>
      <c r="AD175" s="249">
        <f t="shared" si="83"/>
        <v>6.053973777957852</v>
      </c>
      <c r="AE175" s="115">
        <v>250385</v>
      </c>
      <c r="AF175" s="116">
        <f t="shared" si="84"/>
        <v>5.1893264248704662</v>
      </c>
      <c r="AG175" s="249">
        <f t="shared" si="85"/>
        <v>0.42576796673736755</v>
      </c>
      <c r="AH175" s="115">
        <f t="shared" si="86"/>
        <v>58807853</v>
      </c>
      <c r="AI175" s="310">
        <v>48250</v>
      </c>
    </row>
    <row r="176" spans="1:35" x14ac:dyDescent="0.2">
      <c r="A176" s="287">
        <v>19</v>
      </c>
      <c r="B176" s="287" t="s">
        <v>278</v>
      </c>
      <c r="C176" s="118">
        <v>1352443</v>
      </c>
      <c r="D176" s="118">
        <v>68493</v>
      </c>
      <c r="E176" s="118">
        <v>202935</v>
      </c>
      <c r="F176" s="118">
        <v>933</v>
      </c>
      <c r="G176" s="118">
        <v>50396</v>
      </c>
      <c r="H176" s="118">
        <v>0</v>
      </c>
      <c r="I176" s="118">
        <v>14572</v>
      </c>
      <c r="J176" s="118">
        <v>10335</v>
      </c>
      <c r="K176" s="118">
        <f t="shared" si="70"/>
        <v>1700107</v>
      </c>
      <c r="L176" s="119">
        <f t="shared" si="71"/>
        <v>351.91616642517079</v>
      </c>
      <c r="M176" s="123">
        <f t="shared" si="72"/>
        <v>30.72000263091228</v>
      </c>
      <c r="N176" s="118">
        <v>3328292</v>
      </c>
      <c r="O176" s="119">
        <f t="shared" si="73"/>
        <v>688.94473193955707</v>
      </c>
      <c r="P176" s="123">
        <f t="shared" si="74"/>
        <v>60.140414101256155</v>
      </c>
      <c r="Q176" s="118">
        <v>29188</v>
      </c>
      <c r="R176" s="119">
        <f t="shared" si="75"/>
        <v>6.0418132891740841</v>
      </c>
      <c r="S176" s="123">
        <f t="shared" si="76"/>
        <v>0.52741117870290966</v>
      </c>
      <c r="T176" s="118">
        <v>25731</v>
      </c>
      <c r="U176" s="119">
        <f t="shared" si="77"/>
        <v>5.3262264541502793</v>
      </c>
      <c r="V176" s="123">
        <f t="shared" si="78"/>
        <v>0.46494508151310704</v>
      </c>
      <c r="W176" s="118">
        <v>345769</v>
      </c>
      <c r="X176" s="119">
        <f t="shared" si="79"/>
        <v>71.57296625957359</v>
      </c>
      <c r="Y176" s="123">
        <f t="shared" si="80"/>
        <v>6.2478565112007107</v>
      </c>
      <c r="Z176" s="118">
        <v>2432</v>
      </c>
      <c r="AA176" s="118">
        <v>27735</v>
      </c>
      <c r="AB176" s="118">
        <f t="shared" si="81"/>
        <v>30167</v>
      </c>
      <c r="AC176" s="119">
        <f t="shared" si="82"/>
        <v>6.2444628441316494</v>
      </c>
      <c r="AD176" s="123">
        <f t="shared" si="83"/>
        <v>0.54510117267132641</v>
      </c>
      <c r="AE176" s="118">
        <v>74948</v>
      </c>
      <c r="AF176" s="119">
        <f t="shared" si="84"/>
        <v>15.513972262471539</v>
      </c>
      <c r="AG176" s="123">
        <f t="shared" si="85"/>
        <v>1.3542693237435135</v>
      </c>
      <c r="AH176" s="118">
        <f t="shared" si="86"/>
        <v>5534202</v>
      </c>
      <c r="AI176" s="294">
        <v>4831</v>
      </c>
    </row>
    <row r="177" spans="1:35" x14ac:dyDescent="0.2">
      <c r="A177" s="286">
        <v>20</v>
      </c>
      <c r="B177" s="286" t="s">
        <v>279</v>
      </c>
      <c r="C177" s="115">
        <v>564376</v>
      </c>
      <c r="D177" s="115">
        <v>27682</v>
      </c>
      <c r="E177" s="115">
        <v>130965</v>
      </c>
      <c r="F177" s="115">
        <v>0</v>
      </c>
      <c r="G177" s="115">
        <v>116783</v>
      </c>
      <c r="H177" s="115">
        <v>0</v>
      </c>
      <c r="I177" s="115">
        <v>6877</v>
      </c>
      <c r="J177" s="115">
        <v>9313</v>
      </c>
      <c r="K177" s="115">
        <f t="shared" si="70"/>
        <v>855996</v>
      </c>
      <c r="L177" s="116">
        <f t="shared" si="71"/>
        <v>148.84298382889932</v>
      </c>
      <c r="M177" s="249">
        <f t="shared" si="72"/>
        <v>14.931481448855861</v>
      </c>
      <c r="N177" s="115">
        <v>3629148</v>
      </c>
      <c r="O177" s="116">
        <f t="shared" si="73"/>
        <v>631.04642670839849</v>
      </c>
      <c r="P177" s="249">
        <f t="shared" si="74"/>
        <v>63.304683710148588</v>
      </c>
      <c r="Q177" s="115">
        <v>1282</v>
      </c>
      <c r="R177" s="116">
        <f t="shared" si="75"/>
        <v>0.22291775343418535</v>
      </c>
      <c r="S177" s="249">
        <f t="shared" si="76"/>
        <v>2.2362440031767922E-2</v>
      </c>
      <c r="T177" s="115">
        <v>12131</v>
      </c>
      <c r="U177" s="116">
        <f t="shared" si="77"/>
        <v>2.1093722830812034</v>
      </c>
      <c r="V177" s="249">
        <f t="shared" si="78"/>
        <v>0.21160589705567601</v>
      </c>
      <c r="W177" s="115">
        <v>1088603</v>
      </c>
      <c r="X177" s="116">
        <f t="shared" si="79"/>
        <v>189.28934098417668</v>
      </c>
      <c r="Y177" s="249">
        <f t="shared" si="80"/>
        <v>18.988938616148719</v>
      </c>
      <c r="Z177" s="115">
        <v>98263</v>
      </c>
      <c r="AA177" s="115">
        <v>15641</v>
      </c>
      <c r="AB177" s="115">
        <f t="shared" si="81"/>
        <v>113904</v>
      </c>
      <c r="AC177" s="116">
        <f t="shared" si="82"/>
        <v>19.805946791862286</v>
      </c>
      <c r="AD177" s="249">
        <f t="shared" si="83"/>
        <v>1.9868731430409465</v>
      </c>
      <c r="AE177" s="115">
        <v>31763</v>
      </c>
      <c r="AF177" s="116">
        <f t="shared" si="84"/>
        <v>5.5230394713962792</v>
      </c>
      <c r="AG177" s="249">
        <f t="shared" si="85"/>
        <v>0.5540547447184434</v>
      </c>
      <c r="AH177" s="115">
        <f t="shared" si="86"/>
        <v>5732827</v>
      </c>
      <c r="AI177" s="310">
        <v>5751</v>
      </c>
    </row>
    <row r="178" spans="1:35" x14ac:dyDescent="0.2">
      <c r="A178" s="287">
        <v>21</v>
      </c>
      <c r="B178" s="287" t="s">
        <v>179</v>
      </c>
      <c r="C178" s="118">
        <v>650209</v>
      </c>
      <c r="D178" s="118">
        <v>24015</v>
      </c>
      <c r="E178" s="118">
        <v>235012</v>
      </c>
      <c r="F178" s="118">
        <v>0</v>
      </c>
      <c r="G178" s="118">
        <v>0</v>
      </c>
      <c r="H178" s="118">
        <v>0</v>
      </c>
      <c r="I178" s="118">
        <v>0</v>
      </c>
      <c r="J178" s="118">
        <v>0</v>
      </c>
      <c r="K178" s="118">
        <f t="shared" si="70"/>
        <v>909236</v>
      </c>
      <c r="L178" s="119">
        <f t="shared" si="71"/>
        <v>186.3188524590164</v>
      </c>
      <c r="M178" s="123">
        <f t="shared" si="72"/>
        <v>20.647443867268443</v>
      </c>
      <c r="N178" s="118">
        <v>2799179</v>
      </c>
      <c r="O178" s="119">
        <f t="shared" si="73"/>
        <v>573.60225409836062</v>
      </c>
      <c r="P178" s="123">
        <f t="shared" si="74"/>
        <v>63.565335377104091</v>
      </c>
      <c r="Q178" s="118">
        <v>5015</v>
      </c>
      <c r="R178" s="119">
        <f t="shared" si="75"/>
        <v>1.0276639344262295</v>
      </c>
      <c r="S178" s="123">
        <f t="shared" si="76"/>
        <v>0.11388344829543842</v>
      </c>
      <c r="T178" s="118">
        <v>91707</v>
      </c>
      <c r="U178" s="119">
        <f t="shared" si="77"/>
        <v>18.792418032786884</v>
      </c>
      <c r="V178" s="123">
        <f t="shared" si="78"/>
        <v>2.0825342757387379</v>
      </c>
      <c r="W178" s="118">
        <v>186322</v>
      </c>
      <c r="X178" s="119">
        <f t="shared" si="79"/>
        <v>38.18073770491803</v>
      </c>
      <c r="Y178" s="123">
        <f t="shared" si="80"/>
        <v>4.2311050554940532</v>
      </c>
      <c r="Z178" s="118">
        <v>229937</v>
      </c>
      <c r="AA178" s="118">
        <v>16321</v>
      </c>
      <c r="AB178" s="118">
        <f t="shared" si="81"/>
        <v>246258</v>
      </c>
      <c r="AC178" s="119">
        <f t="shared" si="82"/>
        <v>50.462704918032784</v>
      </c>
      <c r="AD178" s="123">
        <f t="shared" si="83"/>
        <v>5.5921655454313202</v>
      </c>
      <c r="AE178" s="118">
        <v>165908</v>
      </c>
      <c r="AF178" s="119">
        <f t="shared" si="84"/>
        <v>33.997540983606555</v>
      </c>
      <c r="AG178" s="123">
        <f t="shared" si="85"/>
        <v>3.7675324306679157</v>
      </c>
      <c r="AH178" s="118">
        <f t="shared" si="86"/>
        <v>4403625</v>
      </c>
      <c r="AI178" s="294">
        <v>4880</v>
      </c>
    </row>
    <row r="179" spans="1:35" x14ac:dyDescent="0.2">
      <c r="A179" s="286">
        <v>22</v>
      </c>
      <c r="B179" s="286" t="s">
        <v>195</v>
      </c>
      <c r="C179" s="115">
        <v>1938760</v>
      </c>
      <c r="D179" s="115">
        <v>59472</v>
      </c>
      <c r="E179" s="115">
        <v>398724</v>
      </c>
      <c r="F179" s="115">
        <v>0</v>
      </c>
      <c r="G179" s="115">
        <v>769846</v>
      </c>
      <c r="H179" s="115">
        <v>0</v>
      </c>
      <c r="I179" s="115">
        <v>57026</v>
      </c>
      <c r="J179" s="115">
        <v>103713</v>
      </c>
      <c r="K179" s="115">
        <f t="shared" si="70"/>
        <v>3327541</v>
      </c>
      <c r="L179" s="116">
        <f t="shared" si="71"/>
        <v>370.34401780745685</v>
      </c>
      <c r="M179" s="249">
        <f t="shared" si="72"/>
        <v>42.439877050225746</v>
      </c>
      <c r="N179" s="115">
        <v>3158724</v>
      </c>
      <c r="O179" s="116">
        <f t="shared" si="73"/>
        <v>351.55525876460769</v>
      </c>
      <c r="P179" s="249">
        <f t="shared" si="74"/>
        <v>40.286763768078977</v>
      </c>
      <c r="Q179" s="115">
        <v>39189</v>
      </c>
      <c r="R179" s="116">
        <f t="shared" si="75"/>
        <v>4.3616026711185309</v>
      </c>
      <c r="S179" s="249">
        <f t="shared" si="76"/>
        <v>0.49982144223656355</v>
      </c>
      <c r="T179" s="115">
        <v>9248</v>
      </c>
      <c r="U179" s="116">
        <f t="shared" si="77"/>
        <v>1.0292710072342794</v>
      </c>
      <c r="V179" s="249">
        <f t="shared" si="78"/>
        <v>0.11795015687574931</v>
      </c>
      <c r="W179" s="115">
        <v>944814</v>
      </c>
      <c r="X179" s="116">
        <f t="shared" si="79"/>
        <v>105.15459098497496</v>
      </c>
      <c r="Y179" s="249">
        <f t="shared" si="80"/>
        <v>12.050276764533328</v>
      </c>
      <c r="Z179" s="115">
        <v>76103</v>
      </c>
      <c r="AA179" s="115">
        <v>17563</v>
      </c>
      <c r="AB179" s="115">
        <f t="shared" si="81"/>
        <v>93666</v>
      </c>
      <c r="AC179" s="116">
        <f t="shared" si="82"/>
        <v>10.424707846410685</v>
      </c>
      <c r="AD179" s="249">
        <f t="shared" si="83"/>
        <v>1.1946279621457543</v>
      </c>
      <c r="AE179" s="115">
        <v>267418</v>
      </c>
      <c r="AF179" s="116">
        <f t="shared" si="84"/>
        <v>29.762715637173066</v>
      </c>
      <c r="AG179" s="249">
        <f t="shared" si="85"/>
        <v>3.4106828559038851</v>
      </c>
      <c r="AH179" s="115">
        <f t="shared" si="86"/>
        <v>7840600</v>
      </c>
      <c r="AI179" s="310">
        <v>8985</v>
      </c>
    </row>
    <row r="180" spans="1:35" x14ac:dyDescent="0.2">
      <c r="A180" s="287">
        <v>23</v>
      </c>
      <c r="B180" s="288" t="s">
        <v>280</v>
      </c>
      <c r="C180" s="118">
        <v>4295835</v>
      </c>
      <c r="D180" s="118">
        <v>49709</v>
      </c>
      <c r="E180" s="118">
        <v>854813</v>
      </c>
      <c r="F180" s="118">
        <v>0</v>
      </c>
      <c r="G180" s="118">
        <v>0</v>
      </c>
      <c r="H180" s="118">
        <v>0</v>
      </c>
      <c r="I180" s="118">
        <v>30591</v>
      </c>
      <c r="J180" s="118">
        <v>28786</v>
      </c>
      <c r="K180" s="118">
        <f t="shared" si="70"/>
        <v>5259734</v>
      </c>
      <c r="L180" s="119">
        <f t="shared" si="71"/>
        <v>589.06193302721465</v>
      </c>
      <c r="M180" s="123">
        <f t="shared" si="72"/>
        <v>40.88479799128892</v>
      </c>
      <c r="N180" s="118">
        <v>6761020</v>
      </c>
      <c r="O180" s="119">
        <f t="shared" si="73"/>
        <v>757.19789450106396</v>
      </c>
      <c r="P180" s="123">
        <f t="shared" si="74"/>
        <v>52.554546848769199</v>
      </c>
      <c r="Q180" s="118">
        <v>175020</v>
      </c>
      <c r="R180" s="119">
        <f t="shared" si="75"/>
        <v>19.601299137641394</v>
      </c>
      <c r="S180" s="123">
        <f t="shared" si="76"/>
        <v>1.3604599290449644</v>
      </c>
      <c r="T180" s="118">
        <v>65907</v>
      </c>
      <c r="U180" s="119">
        <f t="shared" si="77"/>
        <v>7.3812297009743535</v>
      </c>
      <c r="V180" s="123">
        <f t="shared" si="78"/>
        <v>0.51230620811088146</v>
      </c>
      <c r="W180" s="118">
        <v>0</v>
      </c>
      <c r="X180" s="119">
        <f t="shared" si="79"/>
        <v>0</v>
      </c>
      <c r="Y180" s="123">
        <f t="shared" si="80"/>
        <v>0</v>
      </c>
      <c r="Z180" s="118">
        <v>415838</v>
      </c>
      <c r="AA180" s="118">
        <v>57113</v>
      </c>
      <c r="AB180" s="118">
        <f t="shared" si="81"/>
        <v>472951</v>
      </c>
      <c r="AC180" s="119">
        <f t="shared" si="82"/>
        <v>52.967969537462203</v>
      </c>
      <c r="AD180" s="123">
        <f t="shared" si="83"/>
        <v>3.6763277562663981</v>
      </c>
      <c r="AE180" s="118">
        <v>130135</v>
      </c>
      <c r="AF180" s="119">
        <f t="shared" si="84"/>
        <v>14.574420427819465</v>
      </c>
      <c r="AG180" s="123">
        <f t="shared" si="85"/>
        <v>1.0115612665196345</v>
      </c>
      <c r="AH180" s="118">
        <f t="shared" si="86"/>
        <v>12864767</v>
      </c>
      <c r="AI180" s="294">
        <v>8929</v>
      </c>
    </row>
    <row r="181" spans="1:35" x14ac:dyDescent="0.2">
      <c r="A181" s="286">
        <v>24</v>
      </c>
      <c r="B181" s="286" t="s">
        <v>281</v>
      </c>
      <c r="C181" s="115">
        <v>0</v>
      </c>
      <c r="D181" s="115">
        <v>0</v>
      </c>
      <c r="E181" s="115">
        <v>0</v>
      </c>
      <c r="F181" s="115">
        <v>0</v>
      </c>
      <c r="G181" s="115">
        <v>0</v>
      </c>
      <c r="H181" s="115">
        <v>0</v>
      </c>
      <c r="I181" s="115">
        <v>0</v>
      </c>
      <c r="J181" s="115">
        <v>0</v>
      </c>
      <c r="K181" s="115">
        <f t="shared" si="70"/>
        <v>0</v>
      </c>
      <c r="L181" s="116">
        <f t="shared" si="71"/>
        <v>0</v>
      </c>
      <c r="M181" s="249">
        <f t="shared" si="72"/>
        <v>0</v>
      </c>
      <c r="N181" s="115">
        <v>0</v>
      </c>
      <c r="O181" s="116">
        <f t="shared" si="73"/>
        <v>0</v>
      </c>
      <c r="P181" s="249">
        <f t="shared" si="74"/>
        <v>0</v>
      </c>
      <c r="Q181" s="115">
        <v>0</v>
      </c>
      <c r="R181" s="116">
        <f t="shared" si="75"/>
        <v>0</v>
      </c>
      <c r="S181" s="249">
        <f t="shared" si="76"/>
        <v>0</v>
      </c>
      <c r="T181" s="115">
        <v>0</v>
      </c>
      <c r="U181" s="116">
        <f t="shared" si="77"/>
        <v>0</v>
      </c>
      <c r="V181" s="249">
        <f t="shared" si="78"/>
        <v>0</v>
      </c>
      <c r="W181" s="115">
        <v>0</v>
      </c>
      <c r="X181" s="116">
        <f t="shared" si="79"/>
        <v>0</v>
      </c>
      <c r="Y181" s="249">
        <f t="shared" si="80"/>
        <v>0</v>
      </c>
      <c r="Z181" s="115">
        <v>0</v>
      </c>
      <c r="AA181" s="115">
        <v>0</v>
      </c>
      <c r="AB181" s="115">
        <f t="shared" si="81"/>
        <v>0</v>
      </c>
      <c r="AC181" s="116">
        <f t="shared" si="82"/>
        <v>0</v>
      </c>
      <c r="AD181" s="249">
        <f t="shared" si="83"/>
        <v>0</v>
      </c>
      <c r="AE181" s="115">
        <v>0</v>
      </c>
      <c r="AF181" s="116">
        <f t="shared" si="84"/>
        <v>0</v>
      </c>
      <c r="AG181" s="249">
        <f t="shared" si="85"/>
        <v>0</v>
      </c>
      <c r="AH181" s="115">
        <f t="shared" si="86"/>
        <v>0</v>
      </c>
      <c r="AI181" s="310">
        <v>0</v>
      </c>
    </row>
    <row r="182" spans="1:35" x14ac:dyDescent="0.2">
      <c r="A182" s="287">
        <v>25</v>
      </c>
      <c r="B182" s="287" t="s">
        <v>282</v>
      </c>
      <c r="C182" s="118">
        <v>621120</v>
      </c>
      <c r="D182" s="118">
        <v>22103</v>
      </c>
      <c r="E182" s="118">
        <v>319008</v>
      </c>
      <c r="F182" s="118">
        <v>0</v>
      </c>
      <c r="G182" s="118">
        <v>165020</v>
      </c>
      <c r="H182" s="118">
        <v>0</v>
      </c>
      <c r="I182" s="118">
        <v>8381</v>
      </c>
      <c r="J182" s="118">
        <v>2651</v>
      </c>
      <c r="K182" s="118">
        <f t="shared" si="70"/>
        <v>1138283</v>
      </c>
      <c r="L182" s="119">
        <f t="shared" si="71"/>
        <v>232.16051397103814</v>
      </c>
      <c r="M182" s="123">
        <f t="shared" si="72"/>
        <v>16.238889718701937</v>
      </c>
      <c r="N182" s="118">
        <v>4281096</v>
      </c>
      <c r="O182" s="119">
        <f t="shared" si="73"/>
        <v>873.15847440342645</v>
      </c>
      <c r="P182" s="123">
        <f t="shared" si="74"/>
        <v>61.074658779210431</v>
      </c>
      <c r="Q182" s="118">
        <v>54873</v>
      </c>
      <c r="R182" s="119">
        <f t="shared" si="75"/>
        <v>11.191719355496634</v>
      </c>
      <c r="S182" s="123">
        <f t="shared" si="76"/>
        <v>0.7828251810264506</v>
      </c>
      <c r="T182" s="118">
        <v>42755</v>
      </c>
      <c r="U182" s="119">
        <f t="shared" si="77"/>
        <v>8.7201713236793807</v>
      </c>
      <c r="V182" s="123">
        <f t="shared" si="78"/>
        <v>0.60994825533114461</v>
      </c>
      <c r="W182" s="118">
        <v>1115232</v>
      </c>
      <c r="X182" s="119">
        <f t="shared" si="79"/>
        <v>227.4591066693861</v>
      </c>
      <c r="Y182" s="123">
        <f t="shared" si="80"/>
        <v>15.910041227680111</v>
      </c>
      <c r="Z182" s="118">
        <v>285283</v>
      </c>
      <c r="AA182" s="118">
        <v>450</v>
      </c>
      <c r="AB182" s="118">
        <f t="shared" si="81"/>
        <v>285733</v>
      </c>
      <c r="AC182" s="119">
        <f t="shared" si="82"/>
        <v>58.277177238425452</v>
      </c>
      <c r="AD182" s="123">
        <f t="shared" si="83"/>
        <v>4.0763032356574422</v>
      </c>
      <c r="AE182" s="118">
        <v>91639</v>
      </c>
      <c r="AF182" s="119">
        <f t="shared" si="84"/>
        <v>18.69039363654905</v>
      </c>
      <c r="AG182" s="123">
        <f t="shared" si="85"/>
        <v>1.3073336023924864</v>
      </c>
      <c r="AH182" s="118">
        <f t="shared" si="86"/>
        <v>7009611</v>
      </c>
      <c r="AI182" s="294">
        <v>4903</v>
      </c>
    </row>
    <row r="183" spans="1:35" x14ac:dyDescent="0.2">
      <c r="A183" s="286">
        <v>26</v>
      </c>
      <c r="B183" s="286" t="s">
        <v>283</v>
      </c>
      <c r="C183" s="115">
        <v>2335375</v>
      </c>
      <c r="D183" s="115">
        <v>33375</v>
      </c>
      <c r="E183" s="115">
        <v>842508</v>
      </c>
      <c r="F183" s="115">
        <v>0</v>
      </c>
      <c r="G183" s="115">
        <v>212375</v>
      </c>
      <c r="H183" s="115">
        <v>0</v>
      </c>
      <c r="I183" s="115">
        <v>41743</v>
      </c>
      <c r="J183" s="115">
        <v>18007</v>
      </c>
      <c r="K183" s="115">
        <f t="shared" ref="K183:K187" si="87">SUM(C183:J183)</f>
        <v>3483383</v>
      </c>
      <c r="L183" s="116">
        <f t="shared" si="71"/>
        <v>408.224891597328</v>
      </c>
      <c r="M183" s="249">
        <f t="shared" si="72"/>
        <v>38.089570302193238</v>
      </c>
      <c r="N183" s="115">
        <v>4655874</v>
      </c>
      <c r="O183" s="116">
        <f t="shared" si="73"/>
        <v>545.63154810734795</v>
      </c>
      <c r="P183" s="249">
        <f t="shared" si="74"/>
        <v>50.910347797286036</v>
      </c>
      <c r="Q183" s="115">
        <v>93479</v>
      </c>
      <c r="R183" s="116">
        <f t="shared" si="75"/>
        <v>10.954998242118833</v>
      </c>
      <c r="S183" s="249">
        <f t="shared" si="76"/>
        <v>1.0221600502381512</v>
      </c>
      <c r="T183" s="115">
        <v>37860</v>
      </c>
      <c r="U183" s="116">
        <f t="shared" si="77"/>
        <v>4.4368920660963322</v>
      </c>
      <c r="V183" s="249">
        <f t="shared" si="78"/>
        <v>0.41398580966865717</v>
      </c>
      <c r="W183" s="115">
        <v>228549</v>
      </c>
      <c r="X183" s="116">
        <f t="shared" si="79"/>
        <v>26.784132192663776</v>
      </c>
      <c r="Y183" s="249">
        <f t="shared" si="80"/>
        <v>2.4991030854189624</v>
      </c>
      <c r="Z183" s="115">
        <v>72746</v>
      </c>
      <c r="AA183" s="115">
        <v>390430</v>
      </c>
      <c r="AB183" s="115">
        <f t="shared" si="81"/>
        <v>463176</v>
      </c>
      <c r="AC183" s="116">
        <f t="shared" si="82"/>
        <v>54.280557834290398</v>
      </c>
      <c r="AD183" s="249">
        <f t="shared" si="83"/>
        <v>5.0646669672237179</v>
      </c>
      <c r="AE183" s="115">
        <v>182920</v>
      </c>
      <c r="AF183" s="116">
        <f t="shared" si="84"/>
        <v>21.436774874018518</v>
      </c>
      <c r="AG183" s="249">
        <f t="shared" si="85"/>
        <v>2.0001659879712301</v>
      </c>
      <c r="AH183" s="115">
        <f t="shared" si="86"/>
        <v>9145241</v>
      </c>
      <c r="AI183" s="310">
        <v>8533</v>
      </c>
    </row>
    <row r="184" spans="1:35" x14ac:dyDescent="0.2">
      <c r="A184" s="287">
        <v>27</v>
      </c>
      <c r="B184" s="287" t="s">
        <v>284</v>
      </c>
      <c r="C184" s="118">
        <v>1399635</v>
      </c>
      <c r="D184" s="118">
        <v>95705</v>
      </c>
      <c r="E184" s="118">
        <v>1006016</v>
      </c>
      <c r="F184" s="118">
        <v>1033</v>
      </c>
      <c r="G184" s="118">
        <v>2394</v>
      </c>
      <c r="H184" s="118">
        <v>0</v>
      </c>
      <c r="I184" s="118">
        <v>24713</v>
      </c>
      <c r="J184" s="118">
        <v>18725</v>
      </c>
      <c r="K184" s="118">
        <f t="shared" si="87"/>
        <v>2548221</v>
      </c>
      <c r="L184" s="119">
        <f t="shared" si="71"/>
        <v>319.88714536781322</v>
      </c>
      <c r="M184" s="123">
        <f t="shared" si="72"/>
        <v>29.119294304597744</v>
      </c>
      <c r="N184" s="118">
        <v>5361827</v>
      </c>
      <c r="O184" s="119">
        <f t="shared" si="73"/>
        <v>673.0890032638714</v>
      </c>
      <c r="P184" s="123">
        <f t="shared" si="74"/>
        <v>61.271223501940533</v>
      </c>
      <c r="Q184" s="118">
        <v>7518</v>
      </c>
      <c r="R184" s="119">
        <f t="shared" si="75"/>
        <v>0.94376098418277676</v>
      </c>
      <c r="S184" s="123">
        <f t="shared" si="76"/>
        <v>8.5910466392815146E-2</v>
      </c>
      <c r="T184" s="118">
        <v>77973</v>
      </c>
      <c r="U184" s="119">
        <f t="shared" si="77"/>
        <v>9.788224956063269</v>
      </c>
      <c r="V184" s="123">
        <f t="shared" si="78"/>
        <v>0.89102112211319173</v>
      </c>
      <c r="W184" s="118">
        <v>289788</v>
      </c>
      <c r="X184" s="119">
        <f t="shared" si="79"/>
        <v>36.37810695455687</v>
      </c>
      <c r="Y184" s="123">
        <f t="shared" si="80"/>
        <v>3.3114953757703001</v>
      </c>
      <c r="Z184" s="118">
        <v>54119</v>
      </c>
      <c r="AA184" s="118">
        <v>55298</v>
      </c>
      <c r="AB184" s="118">
        <f t="shared" si="81"/>
        <v>109417</v>
      </c>
      <c r="AC184" s="119">
        <f t="shared" si="82"/>
        <v>13.735500878734623</v>
      </c>
      <c r="AD184" s="123">
        <f t="shared" si="83"/>
        <v>1.2503412478455247</v>
      </c>
      <c r="AE184" s="118">
        <v>356227</v>
      </c>
      <c r="AF184" s="119">
        <f t="shared" si="84"/>
        <v>44.718428320361539</v>
      </c>
      <c r="AG184" s="123">
        <f t="shared" si="85"/>
        <v>4.0707139813398987</v>
      </c>
      <c r="AH184" s="118">
        <f t="shared" si="86"/>
        <v>8750971</v>
      </c>
      <c r="AI184" s="294">
        <v>7966</v>
      </c>
    </row>
    <row r="185" spans="1:35" x14ac:dyDescent="0.2">
      <c r="A185" s="286">
        <v>28</v>
      </c>
      <c r="B185" s="286" t="s">
        <v>285</v>
      </c>
      <c r="C185" s="115">
        <v>1679554</v>
      </c>
      <c r="D185" s="115">
        <v>65644</v>
      </c>
      <c r="E185" s="115">
        <v>817644</v>
      </c>
      <c r="F185" s="115">
        <v>0</v>
      </c>
      <c r="G185" s="115">
        <v>45290</v>
      </c>
      <c r="H185" s="115">
        <v>0</v>
      </c>
      <c r="I185" s="115">
        <v>27224</v>
      </c>
      <c r="J185" s="115">
        <v>36427</v>
      </c>
      <c r="K185" s="115">
        <f t="shared" si="87"/>
        <v>2671783</v>
      </c>
      <c r="L185" s="116">
        <f t="shared" si="71"/>
        <v>569.67654584221748</v>
      </c>
      <c r="M185" s="249">
        <f t="shared" si="72"/>
        <v>25.085204611245395</v>
      </c>
      <c r="N185" s="115">
        <v>6175862</v>
      </c>
      <c r="O185" s="116">
        <f t="shared" si="73"/>
        <v>1316.8149253731344</v>
      </c>
      <c r="P185" s="249">
        <f t="shared" si="74"/>
        <v>57.984784662831977</v>
      </c>
      <c r="Q185" s="115">
        <v>261910</v>
      </c>
      <c r="R185" s="116">
        <f t="shared" si="75"/>
        <v>55.844349680170573</v>
      </c>
      <c r="S185" s="249">
        <f t="shared" si="76"/>
        <v>2.4590567197003952</v>
      </c>
      <c r="T185" s="115">
        <v>47563</v>
      </c>
      <c r="U185" s="116">
        <f t="shared" si="77"/>
        <v>10.141364605543711</v>
      </c>
      <c r="V185" s="249">
        <f t="shared" si="78"/>
        <v>0.44656605230464624</v>
      </c>
      <c r="W185" s="115">
        <v>795647</v>
      </c>
      <c r="X185" s="116">
        <f t="shared" si="79"/>
        <v>169.64754797441364</v>
      </c>
      <c r="Y185" s="249">
        <f t="shared" si="80"/>
        <v>7.470280256040092</v>
      </c>
      <c r="Z185" s="115">
        <v>450917</v>
      </c>
      <c r="AA185" s="115">
        <v>57018</v>
      </c>
      <c r="AB185" s="115">
        <f t="shared" si="81"/>
        <v>507935</v>
      </c>
      <c r="AC185" s="116">
        <f t="shared" si="82"/>
        <v>108.30170575692964</v>
      </c>
      <c r="AD185" s="249">
        <f t="shared" si="83"/>
        <v>4.7689701612043081</v>
      </c>
      <c r="AE185" s="115">
        <v>190132</v>
      </c>
      <c r="AF185" s="116">
        <f t="shared" si="84"/>
        <v>40.539872068230274</v>
      </c>
      <c r="AG185" s="249">
        <f t="shared" si="85"/>
        <v>1.7851375366731914</v>
      </c>
      <c r="AH185" s="115">
        <f t="shared" si="86"/>
        <v>10650832</v>
      </c>
      <c r="AI185" s="310">
        <v>4690</v>
      </c>
    </row>
    <row r="186" spans="1:35" x14ac:dyDescent="0.2">
      <c r="A186" s="287">
        <v>29</v>
      </c>
      <c r="B186" s="287" t="s">
        <v>286</v>
      </c>
      <c r="C186" s="118">
        <v>1122444</v>
      </c>
      <c r="D186" s="118">
        <v>49208</v>
      </c>
      <c r="E186" s="118">
        <v>823643</v>
      </c>
      <c r="F186" s="118">
        <v>138</v>
      </c>
      <c r="G186" s="118">
        <v>245494</v>
      </c>
      <c r="H186" s="118">
        <v>0</v>
      </c>
      <c r="I186" s="118">
        <v>64484</v>
      </c>
      <c r="J186" s="118">
        <v>5849</v>
      </c>
      <c r="K186" s="118">
        <f t="shared" si="87"/>
        <v>2311260</v>
      </c>
      <c r="L186" s="119">
        <f t="shared" si="71"/>
        <v>326.31088521812791</v>
      </c>
      <c r="M186" s="123">
        <f t="shared" si="72"/>
        <v>40.276245491214716</v>
      </c>
      <c r="N186" s="118">
        <v>2518056</v>
      </c>
      <c r="O186" s="119">
        <f t="shared" si="73"/>
        <v>355.50698856416773</v>
      </c>
      <c r="P186" s="123">
        <f t="shared" si="74"/>
        <v>43.879893052545441</v>
      </c>
      <c r="Q186" s="118">
        <v>21637</v>
      </c>
      <c r="R186" s="119">
        <f t="shared" si="75"/>
        <v>3.0547790484258082</v>
      </c>
      <c r="S186" s="123">
        <f t="shared" si="76"/>
        <v>0.37704850328107303</v>
      </c>
      <c r="T186" s="118">
        <v>21064</v>
      </c>
      <c r="U186" s="119">
        <f t="shared" si="77"/>
        <v>2.9738811238175913</v>
      </c>
      <c r="V186" s="123">
        <f t="shared" si="78"/>
        <v>0.36706334857478035</v>
      </c>
      <c r="W186" s="118">
        <v>511129</v>
      </c>
      <c r="X186" s="119">
        <f t="shared" si="79"/>
        <v>72.162784131017929</v>
      </c>
      <c r="Y186" s="123">
        <f t="shared" si="80"/>
        <v>8.9069845372996053</v>
      </c>
      <c r="Z186" s="118">
        <v>310486</v>
      </c>
      <c r="AA186" s="118">
        <v>0</v>
      </c>
      <c r="AB186" s="118">
        <f t="shared" si="81"/>
        <v>310486</v>
      </c>
      <c r="AC186" s="119">
        <f t="shared" si="82"/>
        <v>43.835380488493577</v>
      </c>
      <c r="AD186" s="123">
        <f t="shared" si="83"/>
        <v>5.4105597628935271</v>
      </c>
      <c r="AE186" s="118">
        <v>44887</v>
      </c>
      <c r="AF186" s="119">
        <f t="shared" si="84"/>
        <v>6.3372864605393193</v>
      </c>
      <c r="AG186" s="123">
        <f t="shared" si="85"/>
        <v>0.78220530419085488</v>
      </c>
      <c r="AH186" s="118">
        <f t="shared" si="86"/>
        <v>5738519</v>
      </c>
      <c r="AI186" s="294">
        <v>7083</v>
      </c>
    </row>
    <row r="187" spans="1:35" x14ac:dyDescent="0.2">
      <c r="A187" s="286">
        <v>30</v>
      </c>
      <c r="B187" s="286" t="s">
        <v>223</v>
      </c>
      <c r="C187" s="115">
        <v>792474</v>
      </c>
      <c r="D187" s="115">
        <v>49526</v>
      </c>
      <c r="E187" s="115">
        <v>198113</v>
      </c>
      <c r="F187" s="115">
        <v>0</v>
      </c>
      <c r="G187" s="115">
        <v>0</v>
      </c>
      <c r="H187" s="115">
        <v>0</v>
      </c>
      <c r="I187" s="115">
        <v>29096</v>
      </c>
      <c r="J187" s="115">
        <v>0</v>
      </c>
      <c r="K187" s="115">
        <f t="shared" si="87"/>
        <v>1069209</v>
      </c>
      <c r="L187" s="116">
        <f t="shared" si="71"/>
        <v>238.34351315202852</v>
      </c>
      <c r="M187" s="249">
        <f t="shared" si="72"/>
        <v>16.553721343391611</v>
      </c>
      <c r="N187" s="115">
        <v>2294054</v>
      </c>
      <c r="O187" s="116">
        <f t="shared" si="73"/>
        <v>511.38074008024967</v>
      </c>
      <c r="P187" s="249">
        <f t="shared" si="74"/>
        <v>35.517032369436563</v>
      </c>
      <c r="Q187" s="115">
        <v>23524</v>
      </c>
      <c r="R187" s="116">
        <f t="shared" si="75"/>
        <v>5.2438698172090952</v>
      </c>
      <c r="S187" s="249">
        <f t="shared" si="76"/>
        <v>0.36420357561706296</v>
      </c>
      <c r="T187" s="115">
        <v>30092</v>
      </c>
      <c r="U187" s="116">
        <f t="shared" si="77"/>
        <v>6.7079803834150695</v>
      </c>
      <c r="V187" s="249">
        <f t="shared" si="78"/>
        <v>0.46589074976486389</v>
      </c>
      <c r="W187" s="115">
        <v>2324630</v>
      </c>
      <c r="X187" s="116">
        <f t="shared" si="79"/>
        <v>518.19661168078471</v>
      </c>
      <c r="Y187" s="249">
        <f t="shared" si="80"/>
        <v>35.99041651023181</v>
      </c>
      <c r="Z187" s="115">
        <v>143951</v>
      </c>
      <c r="AA187" s="115">
        <v>0</v>
      </c>
      <c r="AB187" s="115">
        <f t="shared" si="81"/>
        <v>143951</v>
      </c>
      <c r="AC187" s="116">
        <f t="shared" si="82"/>
        <v>32.088943379402586</v>
      </c>
      <c r="AD187" s="249">
        <f t="shared" si="83"/>
        <v>2.2286800252360068</v>
      </c>
      <c r="AE187" s="115">
        <v>573565</v>
      </c>
      <c r="AF187" s="116">
        <f t="shared" si="84"/>
        <v>127.85666518056175</v>
      </c>
      <c r="AG187" s="249">
        <f t="shared" si="85"/>
        <v>8.8800554263220839</v>
      </c>
      <c r="AH187" s="115">
        <f t="shared" si="86"/>
        <v>6459025</v>
      </c>
      <c r="AI187" s="310">
        <v>4486</v>
      </c>
    </row>
    <row r="188" spans="1:35" x14ac:dyDescent="0.2">
      <c r="A188" s="287">
        <v>31</v>
      </c>
      <c r="B188" s="287" t="s">
        <v>287</v>
      </c>
      <c r="C188" s="118">
        <v>12693483</v>
      </c>
      <c r="D188" s="118">
        <v>110896</v>
      </c>
      <c r="E188" s="118">
        <v>0</v>
      </c>
      <c r="F188" s="118">
        <v>0</v>
      </c>
      <c r="G188" s="118">
        <v>0</v>
      </c>
      <c r="H188" s="118">
        <v>0</v>
      </c>
      <c r="I188" s="118">
        <v>38848</v>
      </c>
      <c r="J188" s="118">
        <v>6855</v>
      </c>
      <c r="K188" s="118">
        <f t="shared" ref="K188:K195" si="88">SUM(C188:J188)</f>
        <v>12850082</v>
      </c>
      <c r="L188" s="119">
        <f t="shared" si="71"/>
        <v>780.06932556304253</v>
      </c>
      <c r="M188" s="123">
        <f t="shared" si="72"/>
        <v>44.612656811186099</v>
      </c>
      <c r="N188" s="118">
        <v>11303202</v>
      </c>
      <c r="O188" s="119">
        <f t="shared" si="73"/>
        <v>686.16536150063746</v>
      </c>
      <c r="P188" s="123">
        <f t="shared" si="74"/>
        <v>39.242229870090505</v>
      </c>
      <c r="Q188" s="118">
        <v>281330</v>
      </c>
      <c r="R188" s="119">
        <f t="shared" si="75"/>
        <v>17.078249256358891</v>
      </c>
      <c r="S188" s="123">
        <f t="shared" si="76"/>
        <v>0.97671584824836033</v>
      </c>
      <c r="T188" s="118">
        <v>220743</v>
      </c>
      <c r="U188" s="119">
        <f t="shared" si="77"/>
        <v>13.400291385904207</v>
      </c>
      <c r="V188" s="123">
        <f t="shared" si="78"/>
        <v>0.76637111751284193</v>
      </c>
      <c r="W188" s="118">
        <v>1475358</v>
      </c>
      <c r="X188" s="119">
        <f t="shared" si="79"/>
        <v>89.562192678929151</v>
      </c>
      <c r="Y188" s="123">
        <f t="shared" si="80"/>
        <v>5.1221182968044801</v>
      </c>
      <c r="Z188" s="118">
        <v>918305</v>
      </c>
      <c r="AA188" s="118">
        <v>217419</v>
      </c>
      <c r="AB188" s="118">
        <f t="shared" si="81"/>
        <v>1135724</v>
      </c>
      <c r="AC188" s="119">
        <f t="shared" si="82"/>
        <v>68.944575972803989</v>
      </c>
      <c r="AD188" s="123">
        <f t="shared" si="83"/>
        <v>3.9429837914051848</v>
      </c>
      <c r="AE188" s="118">
        <v>1537230</v>
      </c>
      <c r="AF188" s="119">
        <f t="shared" si="84"/>
        <v>93.318156984155891</v>
      </c>
      <c r="AG188" s="123">
        <f t="shared" si="85"/>
        <v>5.3369242647525219</v>
      </c>
      <c r="AH188" s="118">
        <f t="shared" si="86"/>
        <v>28803669</v>
      </c>
      <c r="AI188" s="294">
        <v>16473</v>
      </c>
    </row>
    <row r="189" spans="1:35" x14ac:dyDescent="0.2">
      <c r="A189" s="286">
        <v>32</v>
      </c>
      <c r="B189" s="286" t="s">
        <v>288</v>
      </c>
      <c r="C189" s="115">
        <v>0</v>
      </c>
      <c r="D189" s="115">
        <v>0</v>
      </c>
      <c r="E189" s="115">
        <v>0</v>
      </c>
      <c r="F189" s="115">
        <v>0</v>
      </c>
      <c r="G189" s="115">
        <v>0</v>
      </c>
      <c r="H189" s="115">
        <v>0</v>
      </c>
      <c r="I189" s="115">
        <v>0</v>
      </c>
      <c r="J189" s="115">
        <v>0</v>
      </c>
      <c r="K189" s="115">
        <f t="shared" si="88"/>
        <v>0</v>
      </c>
      <c r="L189" s="116">
        <f t="shared" si="71"/>
        <v>0</v>
      </c>
      <c r="M189" s="249">
        <f t="shared" si="72"/>
        <v>0</v>
      </c>
      <c r="N189" s="115">
        <v>0</v>
      </c>
      <c r="O189" s="116">
        <f t="shared" si="73"/>
        <v>0</v>
      </c>
      <c r="P189" s="249">
        <f t="shared" si="74"/>
        <v>0</v>
      </c>
      <c r="Q189" s="115">
        <v>0</v>
      </c>
      <c r="R189" s="116">
        <f t="shared" si="75"/>
        <v>0</v>
      </c>
      <c r="S189" s="249">
        <f t="shared" si="76"/>
        <v>0</v>
      </c>
      <c r="T189" s="115">
        <v>0</v>
      </c>
      <c r="U189" s="116">
        <f t="shared" si="77"/>
        <v>0</v>
      </c>
      <c r="V189" s="249">
        <f t="shared" si="78"/>
        <v>0</v>
      </c>
      <c r="W189" s="115">
        <v>0</v>
      </c>
      <c r="X189" s="116">
        <f t="shared" si="79"/>
        <v>0</v>
      </c>
      <c r="Y189" s="249">
        <f t="shared" si="80"/>
        <v>0</v>
      </c>
      <c r="Z189" s="115">
        <v>0</v>
      </c>
      <c r="AA189" s="115">
        <v>0</v>
      </c>
      <c r="AB189" s="115">
        <f t="shared" si="81"/>
        <v>0</v>
      </c>
      <c r="AC189" s="116">
        <f t="shared" si="82"/>
        <v>0</v>
      </c>
      <c r="AD189" s="249">
        <f t="shared" si="83"/>
        <v>0</v>
      </c>
      <c r="AE189" s="115">
        <v>0</v>
      </c>
      <c r="AF189" s="116">
        <f t="shared" si="84"/>
        <v>0</v>
      </c>
      <c r="AG189" s="249">
        <f t="shared" si="85"/>
        <v>0</v>
      </c>
      <c r="AH189" s="115">
        <f t="shared" si="86"/>
        <v>0</v>
      </c>
      <c r="AI189" s="310">
        <v>0</v>
      </c>
    </row>
    <row r="190" spans="1:35" x14ac:dyDescent="0.2">
      <c r="A190" s="287">
        <v>33</v>
      </c>
      <c r="B190" s="287" t="s">
        <v>289</v>
      </c>
      <c r="C190" s="118">
        <v>860915</v>
      </c>
      <c r="D190" s="118">
        <v>17380</v>
      </c>
      <c r="E190" s="118">
        <v>837486</v>
      </c>
      <c r="F190" s="118">
        <v>0</v>
      </c>
      <c r="G190" s="118">
        <v>5332</v>
      </c>
      <c r="H190" s="118">
        <v>0</v>
      </c>
      <c r="I190" s="118">
        <v>33806</v>
      </c>
      <c r="J190" s="118">
        <v>8030</v>
      </c>
      <c r="K190" s="118">
        <f t="shared" si="88"/>
        <v>1762949</v>
      </c>
      <c r="L190" s="119">
        <f t="shared" si="71"/>
        <v>175.29571442776177</v>
      </c>
      <c r="M190" s="123">
        <f t="shared" si="72"/>
        <v>10.962017283429073</v>
      </c>
      <c r="N190" s="118">
        <v>11581881</v>
      </c>
      <c r="O190" s="119">
        <f t="shared" si="73"/>
        <v>1151.6238440886943</v>
      </c>
      <c r="P190" s="123">
        <f t="shared" si="74"/>
        <v>72.016138695231007</v>
      </c>
      <c r="Q190" s="118">
        <v>219987</v>
      </c>
      <c r="R190" s="119">
        <f t="shared" si="75"/>
        <v>21.874018096847966</v>
      </c>
      <c r="S190" s="123">
        <f t="shared" si="76"/>
        <v>1.3678792160917368</v>
      </c>
      <c r="T190" s="118">
        <v>72505</v>
      </c>
      <c r="U190" s="119">
        <f t="shared" si="77"/>
        <v>7.2094063836134037</v>
      </c>
      <c r="V190" s="123">
        <f t="shared" si="78"/>
        <v>0.45083610650961825</v>
      </c>
      <c r="W190" s="118">
        <v>1673632</v>
      </c>
      <c r="X190" s="119">
        <f t="shared" si="79"/>
        <v>166.41463657154222</v>
      </c>
      <c r="Y190" s="123">
        <f t="shared" si="80"/>
        <v>10.406644157091309</v>
      </c>
      <c r="Z190" s="118">
        <v>488121</v>
      </c>
      <c r="AA190" s="118">
        <v>0</v>
      </c>
      <c r="AB190" s="118">
        <f t="shared" si="81"/>
        <v>488121</v>
      </c>
      <c r="AC190" s="119">
        <f t="shared" si="82"/>
        <v>48.53544794670379</v>
      </c>
      <c r="AD190" s="123">
        <f t="shared" si="83"/>
        <v>3.0351364891466983</v>
      </c>
      <c r="AE190" s="118">
        <v>283266</v>
      </c>
      <c r="AF190" s="119">
        <f t="shared" si="84"/>
        <v>28.166053495078057</v>
      </c>
      <c r="AG190" s="123">
        <f t="shared" si="85"/>
        <v>1.7613480525005658</v>
      </c>
      <c r="AH190" s="118">
        <f t="shared" si="86"/>
        <v>16082341</v>
      </c>
      <c r="AI190" s="294">
        <v>10057</v>
      </c>
    </row>
    <row r="191" spans="1:35" x14ac:dyDescent="0.2">
      <c r="A191" s="286">
        <v>34</v>
      </c>
      <c r="B191" s="286" t="s">
        <v>290</v>
      </c>
      <c r="C191" s="115">
        <v>2213241</v>
      </c>
      <c r="D191" s="115">
        <v>91807</v>
      </c>
      <c r="E191" s="115">
        <v>849319</v>
      </c>
      <c r="F191" s="115">
        <v>0</v>
      </c>
      <c r="G191" s="115">
        <v>3599323</v>
      </c>
      <c r="H191" s="115">
        <v>0</v>
      </c>
      <c r="I191" s="115">
        <v>32995</v>
      </c>
      <c r="J191" s="115">
        <v>25216</v>
      </c>
      <c r="K191" s="115">
        <f t="shared" si="88"/>
        <v>6811901</v>
      </c>
      <c r="L191" s="116">
        <f t="shared" si="71"/>
        <v>1995.284417106034</v>
      </c>
      <c r="M191" s="249">
        <f t="shared" si="72"/>
        <v>68.919433407653145</v>
      </c>
      <c r="N191" s="115">
        <v>1372280</v>
      </c>
      <c r="O191" s="116">
        <f t="shared" si="73"/>
        <v>401.95664909197421</v>
      </c>
      <c r="P191" s="249">
        <f t="shared" si="74"/>
        <v>13.88404794442172</v>
      </c>
      <c r="Q191" s="115">
        <v>38842</v>
      </c>
      <c r="R191" s="116">
        <f t="shared" si="75"/>
        <v>11.377270064440539</v>
      </c>
      <c r="S191" s="249">
        <f t="shared" si="76"/>
        <v>0.39298407778094008</v>
      </c>
      <c r="T191" s="115">
        <v>141411</v>
      </c>
      <c r="U191" s="116">
        <f t="shared" si="77"/>
        <v>41.420913884007028</v>
      </c>
      <c r="V191" s="249">
        <f t="shared" si="78"/>
        <v>1.4307263123186376</v>
      </c>
      <c r="W191" s="115">
        <v>404392</v>
      </c>
      <c r="X191" s="116">
        <f t="shared" si="79"/>
        <v>118.45108377270064</v>
      </c>
      <c r="Y191" s="249">
        <f t="shared" si="80"/>
        <v>4.0914375465215462</v>
      </c>
      <c r="Z191" s="115">
        <v>240077</v>
      </c>
      <c r="AA191" s="115">
        <v>7700</v>
      </c>
      <c r="AB191" s="115">
        <f t="shared" si="81"/>
        <v>247777</v>
      </c>
      <c r="AC191" s="116">
        <f t="shared" si="82"/>
        <v>72.576742823667246</v>
      </c>
      <c r="AD191" s="249">
        <f t="shared" si="83"/>
        <v>2.5068847083138865</v>
      </c>
      <c r="AE191" s="115">
        <v>867258</v>
      </c>
      <c r="AF191" s="116">
        <f t="shared" si="84"/>
        <v>254.0298769771529</v>
      </c>
      <c r="AG191" s="249">
        <f t="shared" si="85"/>
        <v>8.7744860029901268</v>
      </c>
      <c r="AH191" s="115">
        <f t="shared" si="86"/>
        <v>9883861</v>
      </c>
      <c r="AI191" s="310">
        <v>3414</v>
      </c>
    </row>
    <row r="192" spans="1:35" x14ac:dyDescent="0.2">
      <c r="A192" s="287">
        <v>35</v>
      </c>
      <c r="B192" s="287" t="s">
        <v>231</v>
      </c>
      <c r="C192" s="118">
        <v>639094</v>
      </c>
      <c r="D192" s="118">
        <v>20278</v>
      </c>
      <c r="E192" s="118">
        <v>194667</v>
      </c>
      <c r="F192" s="118">
        <v>7510</v>
      </c>
      <c r="G192" s="118">
        <v>0</v>
      </c>
      <c r="H192" s="118">
        <v>0</v>
      </c>
      <c r="I192" s="118">
        <v>19614</v>
      </c>
      <c r="J192" s="118">
        <v>7688</v>
      </c>
      <c r="K192" s="118">
        <f t="shared" si="88"/>
        <v>888851</v>
      </c>
      <c r="L192" s="119">
        <f t="shared" si="71"/>
        <v>299.17569841804107</v>
      </c>
      <c r="M192" s="123">
        <f t="shared" si="72"/>
        <v>19.032347996193749</v>
      </c>
      <c r="N192" s="118">
        <v>2844467</v>
      </c>
      <c r="O192" s="119">
        <f t="shared" si="73"/>
        <v>957.4106361494446</v>
      </c>
      <c r="P192" s="123">
        <f t="shared" si="74"/>
        <v>60.90659267716326</v>
      </c>
      <c r="Q192" s="118">
        <v>775</v>
      </c>
      <c r="R192" s="119">
        <f t="shared" si="75"/>
        <v>0.26085493099966339</v>
      </c>
      <c r="S192" s="123">
        <f t="shared" si="76"/>
        <v>1.6594535751267823E-2</v>
      </c>
      <c r="T192" s="118">
        <v>3992</v>
      </c>
      <c r="U192" s="119">
        <f t="shared" si="77"/>
        <v>1.3436553349040727</v>
      </c>
      <c r="V192" s="123">
        <f t="shared" si="78"/>
        <v>8.5477918347175677E-2</v>
      </c>
      <c r="W192" s="118">
        <v>317465</v>
      </c>
      <c r="X192" s="119">
        <f t="shared" si="79"/>
        <v>106.85459441265567</v>
      </c>
      <c r="Y192" s="123">
        <f t="shared" si="80"/>
        <v>6.7976571513241799</v>
      </c>
      <c r="Z192" s="118">
        <v>392601</v>
      </c>
      <c r="AA192" s="118">
        <v>0</v>
      </c>
      <c r="AB192" s="118">
        <f t="shared" si="81"/>
        <v>392601</v>
      </c>
      <c r="AC192" s="119">
        <f t="shared" si="82"/>
        <v>132.1443958263211</v>
      </c>
      <c r="AD192" s="123">
        <f t="shared" si="83"/>
        <v>8.4064920393335463</v>
      </c>
      <c r="AE192" s="118">
        <v>222061</v>
      </c>
      <c r="AF192" s="119">
        <f t="shared" si="84"/>
        <v>74.742847526085498</v>
      </c>
      <c r="AG192" s="123">
        <f t="shared" si="85"/>
        <v>4.7548376818868174</v>
      </c>
      <c r="AH192" s="118">
        <f t="shared" si="86"/>
        <v>4670212</v>
      </c>
      <c r="AI192" s="294">
        <v>2971</v>
      </c>
    </row>
    <row r="193" spans="1:35" x14ac:dyDescent="0.2">
      <c r="A193" s="286">
        <v>36</v>
      </c>
      <c r="B193" s="286" t="s">
        <v>291</v>
      </c>
      <c r="C193" s="115">
        <v>908941</v>
      </c>
      <c r="D193" s="115">
        <v>22137</v>
      </c>
      <c r="E193" s="115">
        <v>554491</v>
      </c>
      <c r="F193" s="115">
        <v>12</v>
      </c>
      <c r="G193" s="115">
        <v>2015</v>
      </c>
      <c r="H193" s="115">
        <v>0</v>
      </c>
      <c r="I193" s="115">
        <v>29015</v>
      </c>
      <c r="J193" s="115">
        <v>9751</v>
      </c>
      <c r="K193" s="115">
        <f t="shared" si="88"/>
        <v>1526362</v>
      </c>
      <c r="L193" s="116">
        <f t="shared" si="71"/>
        <v>262.84863096263132</v>
      </c>
      <c r="M193" s="249">
        <f t="shared" si="72"/>
        <v>22.487066005689972</v>
      </c>
      <c r="N193" s="115">
        <v>4430929</v>
      </c>
      <c r="O193" s="116">
        <f t="shared" si="73"/>
        <v>763.03237472016531</v>
      </c>
      <c r="P193" s="249">
        <f t="shared" si="74"/>
        <v>65.278481048090725</v>
      </c>
      <c r="Q193" s="115">
        <v>931</v>
      </c>
      <c r="R193" s="116">
        <f t="shared" si="75"/>
        <v>0.16032374720165318</v>
      </c>
      <c r="S193" s="249">
        <f t="shared" si="76"/>
        <v>1.3715919586112181E-2</v>
      </c>
      <c r="T193" s="115">
        <v>15088</v>
      </c>
      <c r="U193" s="116">
        <f t="shared" si="77"/>
        <v>2.5982434992250734</v>
      </c>
      <c r="V193" s="249">
        <f t="shared" si="78"/>
        <v>0.22228334555881912</v>
      </c>
      <c r="W193" s="115">
        <v>492526</v>
      </c>
      <c r="X193" s="116">
        <f t="shared" si="79"/>
        <v>84.815911830549339</v>
      </c>
      <c r="Y193" s="249">
        <f t="shared" si="80"/>
        <v>7.2561192374538006</v>
      </c>
      <c r="Z193" s="115">
        <v>270097</v>
      </c>
      <c r="AA193" s="115">
        <v>8075</v>
      </c>
      <c r="AB193" s="115">
        <f t="shared" si="81"/>
        <v>278172</v>
      </c>
      <c r="AC193" s="116">
        <f t="shared" si="82"/>
        <v>47.902875839504048</v>
      </c>
      <c r="AD193" s="249">
        <f t="shared" si="83"/>
        <v>4.0981576617701378</v>
      </c>
      <c r="AE193" s="115">
        <v>43725</v>
      </c>
      <c r="AF193" s="116">
        <f t="shared" si="84"/>
        <v>7.5297055278112621</v>
      </c>
      <c r="AG193" s="249">
        <f t="shared" si="85"/>
        <v>0.64417678185043525</v>
      </c>
      <c r="AH193" s="115">
        <f t="shared" si="86"/>
        <v>6787733</v>
      </c>
      <c r="AI193" s="310">
        <v>5807</v>
      </c>
    </row>
    <row r="194" spans="1:35" x14ac:dyDescent="0.2">
      <c r="A194" s="287">
        <v>37</v>
      </c>
      <c r="B194" s="287" t="s">
        <v>292</v>
      </c>
      <c r="C194" s="122">
        <v>1777124</v>
      </c>
      <c r="D194" s="122">
        <v>89237</v>
      </c>
      <c r="E194" s="122">
        <v>363305</v>
      </c>
      <c r="F194" s="122">
        <v>1940</v>
      </c>
      <c r="G194" s="122">
        <v>179460</v>
      </c>
      <c r="H194" s="122">
        <v>0</v>
      </c>
      <c r="I194" s="122">
        <v>17632</v>
      </c>
      <c r="J194" s="122">
        <v>11829</v>
      </c>
      <c r="K194" s="122">
        <f t="shared" si="88"/>
        <v>2440527</v>
      </c>
      <c r="L194" s="119">
        <f t="shared" si="71"/>
        <v>295.28457350272231</v>
      </c>
      <c r="M194" s="123">
        <f t="shared" si="72"/>
        <v>14.746514123958896</v>
      </c>
      <c r="N194" s="122">
        <v>10048615</v>
      </c>
      <c r="O194" s="119">
        <f t="shared" si="73"/>
        <v>1215.8033877797943</v>
      </c>
      <c r="P194" s="123">
        <f t="shared" si="74"/>
        <v>60.717231574871008</v>
      </c>
      <c r="Q194" s="122">
        <v>265955</v>
      </c>
      <c r="R194" s="119">
        <f t="shared" si="75"/>
        <v>32.178463399879007</v>
      </c>
      <c r="S194" s="123">
        <f t="shared" si="76"/>
        <v>1.6069927371577895</v>
      </c>
      <c r="T194" s="122">
        <v>34854</v>
      </c>
      <c r="U194" s="119">
        <f t="shared" si="77"/>
        <v>4.2170598911070778</v>
      </c>
      <c r="V194" s="123">
        <f t="shared" si="78"/>
        <v>0.21060000699703929</v>
      </c>
      <c r="W194" s="122">
        <v>1969245</v>
      </c>
      <c r="X194" s="119">
        <f t="shared" si="79"/>
        <v>238.26315789473685</v>
      </c>
      <c r="Y194" s="123">
        <f t="shared" si="80"/>
        <v>11.898864141243033</v>
      </c>
      <c r="Z194" s="122">
        <v>724101</v>
      </c>
      <c r="AA194" s="122">
        <v>69647</v>
      </c>
      <c r="AB194" s="122">
        <f t="shared" si="81"/>
        <v>793748</v>
      </c>
      <c r="AC194" s="119">
        <f t="shared" si="82"/>
        <v>96.037265577737443</v>
      </c>
      <c r="AD194" s="123">
        <f t="shared" si="83"/>
        <v>4.7961018635991834</v>
      </c>
      <c r="AE194" s="122">
        <v>996913</v>
      </c>
      <c r="AF194" s="119">
        <f t="shared" si="84"/>
        <v>120.61863278886872</v>
      </c>
      <c r="AG194" s="123">
        <f t="shared" si="85"/>
        <v>6.0236955521730486</v>
      </c>
      <c r="AH194" s="122">
        <f t="shared" si="86"/>
        <v>16549857</v>
      </c>
      <c r="AI194" s="294">
        <v>8265</v>
      </c>
    </row>
    <row r="195" spans="1:35" ht="13.5" thickBot="1" x14ac:dyDescent="0.25">
      <c r="A195" s="289">
        <f>A194</f>
        <v>37</v>
      </c>
      <c r="B195" s="290" t="s">
        <v>255</v>
      </c>
      <c r="C195" s="127">
        <f t="shared" ref="C195:J195" si="89">SUM(C158:C194)</f>
        <v>101009275</v>
      </c>
      <c r="D195" s="127">
        <f t="shared" si="89"/>
        <v>2111823</v>
      </c>
      <c r="E195" s="127">
        <f t="shared" si="89"/>
        <v>19692389</v>
      </c>
      <c r="F195" s="127">
        <f t="shared" si="89"/>
        <v>25197</v>
      </c>
      <c r="G195" s="127">
        <f t="shared" si="89"/>
        <v>6253144</v>
      </c>
      <c r="H195" s="127">
        <f t="shared" si="89"/>
        <v>0</v>
      </c>
      <c r="I195" s="127">
        <f t="shared" si="89"/>
        <v>1067857</v>
      </c>
      <c r="J195" s="127">
        <f t="shared" si="89"/>
        <v>646038</v>
      </c>
      <c r="K195" s="127">
        <f t="shared" si="88"/>
        <v>130805723</v>
      </c>
      <c r="L195" s="251">
        <f>(K195/$AI195)</f>
        <v>369.22607897930959</v>
      </c>
      <c r="M195" s="252">
        <f t="shared" si="72"/>
        <v>29.326969160236406</v>
      </c>
      <c r="N195" s="127">
        <f>SUM(N158:N194)</f>
        <v>226423427</v>
      </c>
      <c r="O195" s="251">
        <f>(N195/$AI195)</f>
        <v>639.12673102435997</v>
      </c>
      <c r="P195" s="252">
        <f t="shared" si="74"/>
        <v>50.764696746365132</v>
      </c>
      <c r="Q195" s="127">
        <f>SUM(Q158:Q194)</f>
        <v>5326861</v>
      </c>
      <c r="R195" s="251">
        <f>(Q195/$AI195)</f>
        <v>15.03616168459085</v>
      </c>
      <c r="S195" s="252">
        <f t="shared" si="76"/>
        <v>1.1942955146378882</v>
      </c>
      <c r="T195" s="127">
        <f>SUM(T158:T194)</f>
        <v>2643284</v>
      </c>
      <c r="U195" s="251">
        <f>(T195/$AI195)</f>
        <v>7.4612131989725352</v>
      </c>
      <c r="V195" s="252">
        <f t="shared" si="78"/>
        <v>0.59263086179911506</v>
      </c>
      <c r="W195" s="127">
        <f>SUM(W158:W194)</f>
        <v>46361432</v>
      </c>
      <c r="X195" s="251">
        <f>(W195/$AI195)</f>
        <v>130.86468512716289</v>
      </c>
      <c r="Y195" s="252">
        <f t="shared" si="80"/>
        <v>10.394348621033938</v>
      </c>
      <c r="Z195" s="127">
        <f>SUM(Z158:Z194)</f>
        <v>13163126</v>
      </c>
      <c r="AA195" s="127">
        <f>SUM(AA158:AA194)</f>
        <v>6894490</v>
      </c>
      <c r="AB195" s="127">
        <f>SUM(AB158:AB194)</f>
        <v>20057616</v>
      </c>
      <c r="AC195" s="251">
        <f>(AB195/$AI195)</f>
        <v>56.616749936489121</v>
      </c>
      <c r="AD195" s="252">
        <f t="shared" si="83"/>
        <v>4.4969675054650642</v>
      </c>
      <c r="AE195" s="127">
        <f>SUM(AE158:AE194)</f>
        <v>14407028</v>
      </c>
      <c r="AF195" s="251">
        <f>(AE195/$AI195)</f>
        <v>40.666802156547263</v>
      </c>
      <c r="AG195" s="252">
        <f t="shared" si="85"/>
        <v>3.2300915904624623</v>
      </c>
      <c r="AH195" s="127">
        <f>SUM(AH158:AH194)</f>
        <v>446025371</v>
      </c>
      <c r="AI195" s="315">
        <f>SUM(AI158:AI194)</f>
        <v>354270</v>
      </c>
    </row>
    <row r="196" spans="1:35" x14ac:dyDescent="0.2">
      <c r="B196" s="281"/>
      <c r="C196" s="235"/>
      <c r="D196" s="235"/>
      <c r="E196" s="235"/>
      <c r="F196" s="235"/>
      <c r="G196" s="235"/>
      <c r="H196" s="235"/>
      <c r="I196" s="235"/>
      <c r="J196" s="235"/>
      <c r="K196" s="235"/>
      <c r="L196" s="77"/>
      <c r="M196" s="232"/>
      <c r="N196" s="235"/>
      <c r="O196" s="77"/>
      <c r="P196" s="232"/>
      <c r="Q196" s="235"/>
      <c r="R196" s="77"/>
      <c r="S196" s="232"/>
      <c r="T196" s="235"/>
      <c r="U196" s="77"/>
      <c r="V196" s="232"/>
      <c r="W196" s="235"/>
      <c r="X196" s="77"/>
      <c r="Y196" s="232"/>
      <c r="Z196" s="235"/>
      <c r="AA196" s="235"/>
      <c r="AB196" s="235"/>
      <c r="AC196" s="77"/>
      <c r="AD196" s="232"/>
      <c r="AE196" s="235"/>
      <c r="AF196" s="77"/>
      <c r="AG196" s="232"/>
      <c r="AH196" s="235"/>
      <c r="AI196" s="313"/>
    </row>
    <row r="197" spans="1:35" ht="13.5" thickBot="1" x14ac:dyDescent="0.25">
      <c r="A197" s="300">
        <f>(A45+A149+A195)</f>
        <v>170</v>
      </c>
      <c r="B197" s="301" t="s">
        <v>293</v>
      </c>
      <c r="C197" s="241">
        <f t="shared" ref="C197:K197" si="90">(C45+C149+C195)</f>
        <v>13434600419</v>
      </c>
      <c r="D197" s="241">
        <f t="shared" si="90"/>
        <v>434514876</v>
      </c>
      <c r="E197" s="241">
        <f t="shared" si="90"/>
        <v>3719311729</v>
      </c>
      <c r="F197" s="241">
        <f t="shared" si="90"/>
        <v>8700970</v>
      </c>
      <c r="G197" s="241">
        <f t="shared" si="90"/>
        <v>227659284</v>
      </c>
      <c r="H197" s="241">
        <f t="shared" si="90"/>
        <v>14368178</v>
      </c>
      <c r="I197" s="241">
        <f t="shared" si="90"/>
        <v>122104016</v>
      </c>
      <c r="J197" s="241">
        <f t="shared" si="90"/>
        <v>48800096</v>
      </c>
      <c r="K197" s="241">
        <f t="shared" si="90"/>
        <v>18010059568</v>
      </c>
      <c r="L197" s="242">
        <f>(K197/$AI197)</f>
        <v>2087.2095581597109</v>
      </c>
      <c r="M197" s="243">
        <f>IF($AH197,K197/$AH197*100,0)</f>
        <v>66.165757712751486</v>
      </c>
      <c r="N197" s="241">
        <f>(N45+N149+N195)</f>
        <v>5001402988</v>
      </c>
      <c r="O197" s="242">
        <f>(N197/$AI197)</f>
        <v>579.61918900645674</v>
      </c>
      <c r="P197" s="243">
        <f>IF($AH197,N197/$AH197*100,0)</f>
        <v>18.374265619632695</v>
      </c>
      <c r="Q197" s="241">
        <f>(Q45+Q149+Q195)</f>
        <v>284383333</v>
      </c>
      <c r="R197" s="242">
        <f>(Q197/$AI197)</f>
        <v>32.957559555969368</v>
      </c>
      <c r="S197" s="243">
        <f>IF($AH197,Q197/$AH197*100,0)</f>
        <v>1.0447738186416378</v>
      </c>
      <c r="T197" s="241">
        <f>(T45+T149+T195)</f>
        <v>78079394</v>
      </c>
      <c r="U197" s="242">
        <f>(T197/$AI197)</f>
        <v>9.0487239554541592</v>
      </c>
      <c r="V197" s="243">
        <f>IF($AH197,T197/$AH197*100,0)</f>
        <v>0.28684981558537742</v>
      </c>
      <c r="W197" s="241">
        <f>(W45+W149+W195)</f>
        <v>2485334744</v>
      </c>
      <c r="X197" s="242">
        <f>(W197/$AI197)</f>
        <v>288.02872157736431</v>
      </c>
      <c r="Y197" s="243">
        <f>IF($AH197,W197/$AH197*100,0)</f>
        <v>9.1306781016298757</v>
      </c>
      <c r="Z197" s="241">
        <f>(Z45+Z149+Z195)</f>
        <v>518591990</v>
      </c>
      <c r="AA197" s="241">
        <f>(AA45+AA149+AA195)</f>
        <v>179585848</v>
      </c>
      <c r="AB197" s="241">
        <f>(AB45+AB149+AB195)</f>
        <v>698177838</v>
      </c>
      <c r="AC197" s="242">
        <f>(AB197/$AI197)</f>
        <v>80.912750525161513</v>
      </c>
      <c r="AD197" s="243">
        <f>IF($AH197,AB197/$AH197*100,0)</f>
        <v>2.5649812814389605</v>
      </c>
      <c r="AE197" s="241">
        <f>(AE45+AE149+AE195)</f>
        <v>662169664</v>
      </c>
      <c r="AF197" s="242">
        <f>(AE197/$AI197)</f>
        <v>76.739715746408464</v>
      </c>
      <c r="AG197" s="243">
        <f>IF($AH197,AE197/$AH197*100,0)</f>
        <v>2.4326936503199716</v>
      </c>
      <c r="AH197" s="241">
        <f>(AH45+AH149+AH195)</f>
        <v>27219607529</v>
      </c>
      <c r="AI197" s="316">
        <f>AI45+AI149+AI195</f>
        <v>8628774</v>
      </c>
    </row>
    <row r="198" spans="1:35" ht="13.5" thickTop="1" x14ac:dyDescent="0.2"/>
    <row r="199" spans="1:35" ht="13.5" thickBot="1" x14ac:dyDescent="0.25"/>
    <row r="200" spans="1:35" x14ac:dyDescent="0.2">
      <c r="A200" s="223" t="s">
        <v>501</v>
      </c>
      <c r="B200" s="335"/>
      <c r="C200" s="335"/>
      <c r="D200" s="335"/>
      <c r="E200" s="335"/>
      <c r="F200" s="335"/>
      <c r="G200" s="335"/>
      <c r="H200" s="335"/>
      <c r="I200" s="335"/>
      <c r="J200" s="335"/>
      <c r="K200" s="335"/>
      <c r="L200" s="335"/>
      <c r="M200" s="335"/>
      <c r="N200" s="336"/>
    </row>
    <row r="201" spans="1:35" ht="34.5" customHeight="1" thickBot="1" x14ac:dyDescent="0.25">
      <c r="A201" s="410" t="s">
        <v>502</v>
      </c>
      <c r="B201" s="411"/>
      <c r="C201" s="411"/>
      <c r="D201" s="411"/>
      <c r="E201" s="411"/>
      <c r="F201" s="411"/>
      <c r="G201" s="411"/>
      <c r="H201" s="411"/>
      <c r="I201" s="411"/>
      <c r="J201" s="411"/>
      <c r="K201" s="411"/>
      <c r="L201" s="411"/>
      <c r="M201" s="411"/>
      <c r="N201" s="412"/>
    </row>
    <row r="212" spans="1:1" x14ac:dyDescent="0.2">
      <c r="A212" s="282"/>
    </row>
  </sheetData>
  <mergeCells count="7">
    <mergeCell ref="A201:N201"/>
    <mergeCell ref="C156:M156"/>
    <mergeCell ref="Z5:AD5"/>
    <mergeCell ref="Z52:AD52"/>
    <mergeCell ref="Z156:AD156"/>
    <mergeCell ref="C5:M5"/>
    <mergeCell ref="C52:M52"/>
  </mergeCells>
  <printOptions gridLinesSet="0"/>
  <pageMargins left="3.75" right="0.25" top="0.5" bottom="0.3" header="0.5" footer="0.5"/>
  <pageSetup paperSize="17" pageOrder="overThenDown"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C8808-F746-4F62-B5F6-A7F5E7D5FF97}">
  <sheetPr transitionEvaluation="1" transitionEntry="1"/>
  <dimension ref="A1:AN213"/>
  <sheetViews>
    <sheetView showGridLines="0" zoomScaleNormal="100" workbookViewId="0">
      <pane xSplit="2" ySplit="6" topLeftCell="C7" activePane="bottomRight" state="frozen"/>
      <selection pane="topRight"/>
      <selection pane="bottomLeft"/>
      <selection pane="bottomRight"/>
    </sheetView>
  </sheetViews>
  <sheetFormatPr defaultColWidth="12.7109375" defaultRowHeight="12.75" x14ac:dyDescent="0.2"/>
  <cols>
    <col min="1" max="1" width="10" style="280" customWidth="1"/>
    <col min="2" max="2" width="16" style="280" customWidth="1"/>
    <col min="3" max="5" width="14.42578125" style="280" customWidth="1"/>
    <col min="6" max="6" width="15.28515625" style="280" customWidth="1"/>
    <col min="7" max="7" width="17.42578125" style="280" customWidth="1"/>
    <col min="8" max="8" width="15.5703125" style="280" customWidth="1"/>
    <col min="9" max="9" width="14.42578125" style="280" customWidth="1"/>
    <col min="10" max="10" width="16" style="280" customWidth="1"/>
    <col min="11" max="11" width="17.7109375" style="280" customWidth="1"/>
    <col min="12" max="12" width="18.42578125" style="280" customWidth="1"/>
    <col min="13" max="13" width="18.85546875" style="280" customWidth="1"/>
    <col min="14" max="14" width="2.42578125" style="280" customWidth="1"/>
    <col min="15" max="15" width="2" style="280" customWidth="1"/>
    <col min="16" max="16384" width="12.7109375" style="280"/>
  </cols>
  <sheetData>
    <row r="1" spans="1:40" s="325" customFormat="1" ht="15.75" x14ac:dyDescent="0.2">
      <c r="A1" s="319" t="s">
        <v>0</v>
      </c>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19"/>
      <c r="AK1" s="319"/>
      <c r="AL1" s="319"/>
      <c r="AM1" s="319"/>
      <c r="AN1" s="319"/>
    </row>
    <row r="2" spans="1:40" s="325" customFormat="1" ht="15.75" x14ac:dyDescent="0.25">
      <c r="A2" s="320" t="s">
        <v>471</v>
      </c>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row>
    <row r="3" spans="1:40" s="325" customFormat="1" ht="15.75" x14ac:dyDescent="0.2">
      <c r="A3" s="321" t="s">
        <v>370</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row>
    <row r="4" spans="1:40" ht="13.5" thickBot="1" x14ac:dyDescent="0.25">
      <c r="C4" s="281"/>
      <c r="D4" s="281"/>
      <c r="E4" s="281"/>
      <c r="H4" s="281"/>
      <c r="I4" s="281"/>
    </row>
    <row r="5" spans="1:40" x14ac:dyDescent="0.2">
      <c r="C5" s="421" t="s">
        <v>405</v>
      </c>
      <c r="D5" s="422"/>
      <c r="E5" s="422"/>
      <c r="F5" s="422"/>
      <c r="G5" s="423"/>
      <c r="H5" s="421" t="s">
        <v>297</v>
      </c>
      <c r="I5" s="422"/>
      <c r="J5" s="422"/>
      <c r="K5" s="422"/>
      <c r="L5" s="419" t="s">
        <v>378</v>
      </c>
      <c r="M5" s="420"/>
    </row>
    <row r="6" spans="1:40" s="231" customFormat="1" ht="75.75" thickBot="1" x14ac:dyDescent="0.3">
      <c r="A6" s="295" t="s">
        <v>1</v>
      </c>
      <c r="B6" s="296" t="s">
        <v>339</v>
      </c>
      <c r="C6" s="272" t="s">
        <v>463</v>
      </c>
      <c r="D6" s="272" t="s">
        <v>466</v>
      </c>
      <c r="E6" s="272" t="s">
        <v>467</v>
      </c>
      <c r="F6" s="272" t="s">
        <v>468</v>
      </c>
      <c r="G6" s="272" t="s">
        <v>469</v>
      </c>
      <c r="H6" s="272" t="s">
        <v>463</v>
      </c>
      <c r="I6" s="272" t="s">
        <v>464</v>
      </c>
      <c r="J6" s="272" t="s">
        <v>465</v>
      </c>
      <c r="K6" s="272" t="s">
        <v>470</v>
      </c>
      <c r="L6" s="271" t="s">
        <v>506</v>
      </c>
      <c r="M6" s="273" t="s">
        <v>507</v>
      </c>
    </row>
    <row r="7" spans="1:40" x14ac:dyDescent="0.2">
      <c r="A7" s="287">
        <v>1</v>
      </c>
      <c r="B7" s="287" t="s">
        <v>12</v>
      </c>
      <c r="C7" s="137">
        <v>0</v>
      </c>
      <c r="D7" s="137">
        <v>40180426</v>
      </c>
      <c r="E7" s="137">
        <v>9428334</v>
      </c>
      <c r="F7" s="137">
        <v>105087234</v>
      </c>
      <c r="G7" s="137">
        <f>SUM(C7:F7)</f>
        <v>154695994</v>
      </c>
      <c r="H7" s="137">
        <v>0</v>
      </c>
      <c r="I7" s="137">
        <v>795220</v>
      </c>
      <c r="J7" s="137">
        <v>74515036</v>
      </c>
      <c r="K7" s="137">
        <f>SUM(H7:J7)</f>
        <v>75310256</v>
      </c>
      <c r="L7" s="137">
        <v>6622552.3762999997</v>
      </c>
      <c r="M7" s="137">
        <v>1385979.9136999999</v>
      </c>
    </row>
    <row r="8" spans="1:40" x14ac:dyDescent="0.2">
      <c r="A8" s="286">
        <v>2</v>
      </c>
      <c r="B8" s="286" t="s">
        <v>14</v>
      </c>
      <c r="C8" s="115">
        <v>0</v>
      </c>
      <c r="D8" s="115">
        <v>2935297</v>
      </c>
      <c r="E8" s="115">
        <v>1702743</v>
      </c>
      <c r="F8" s="115">
        <v>38341765</v>
      </c>
      <c r="G8" s="115">
        <f>SUM(C8:F8)</f>
        <v>42979805</v>
      </c>
      <c r="H8" s="115">
        <v>0</v>
      </c>
      <c r="I8" s="115">
        <v>0</v>
      </c>
      <c r="J8" s="115">
        <v>26468041</v>
      </c>
      <c r="K8" s="115">
        <f t="shared" ref="K8:K44" si="0">SUM(H8:J8)</f>
        <v>26468041</v>
      </c>
      <c r="L8" s="115">
        <v>1877863.0274359998</v>
      </c>
      <c r="M8" s="115">
        <v>1198316.572564</v>
      </c>
    </row>
    <row r="9" spans="1:40" x14ac:dyDescent="0.2">
      <c r="A9" s="287">
        <v>3</v>
      </c>
      <c r="B9" s="287" t="s">
        <v>16</v>
      </c>
      <c r="C9" s="118">
        <v>0</v>
      </c>
      <c r="D9" s="118">
        <v>895254</v>
      </c>
      <c r="E9" s="118">
        <v>806074</v>
      </c>
      <c r="F9" s="118">
        <v>16981644</v>
      </c>
      <c r="G9" s="118">
        <f t="shared" ref="G9:G44" si="1">SUM(C9:F9)</f>
        <v>18682972</v>
      </c>
      <c r="H9" s="118">
        <v>0</v>
      </c>
      <c r="I9" s="118">
        <v>0</v>
      </c>
      <c r="J9" s="118">
        <v>5798253</v>
      </c>
      <c r="K9" s="118">
        <f t="shared" si="0"/>
        <v>5798253</v>
      </c>
      <c r="L9" s="118">
        <v>129313.10552</v>
      </c>
      <c r="M9" s="118">
        <v>277626.33448000002</v>
      </c>
    </row>
    <row r="10" spans="1:40" x14ac:dyDescent="0.2">
      <c r="A10" s="286">
        <v>4</v>
      </c>
      <c r="B10" s="286" t="s">
        <v>18</v>
      </c>
      <c r="C10" s="115">
        <v>0</v>
      </c>
      <c r="D10" s="115">
        <v>9086602</v>
      </c>
      <c r="E10" s="115">
        <v>1961273</v>
      </c>
      <c r="F10" s="115">
        <v>54772180</v>
      </c>
      <c r="G10" s="115">
        <f t="shared" si="1"/>
        <v>65820055</v>
      </c>
      <c r="H10" s="115">
        <v>0</v>
      </c>
      <c r="I10" s="115">
        <v>184445</v>
      </c>
      <c r="J10" s="115">
        <v>30249375</v>
      </c>
      <c r="K10" s="115">
        <f t="shared" si="0"/>
        <v>30433820</v>
      </c>
      <c r="L10" s="115">
        <v>1877742.7707169999</v>
      </c>
      <c r="M10" s="115">
        <v>1082389.7592829999</v>
      </c>
    </row>
    <row r="11" spans="1:40" x14ac:dyDescent="0.2">
      <c r="A11" s="287">
        <v>5</v>
      </c>
      <c r="B11" s="287" t="s">
        <v>20</v>
      </c>
      <c r="C11" s="118">
        <v>0</v>
      </c>
      <c r="D11" s="118">
        <v>44063168</v>
      </c>
      <c r="E11" s="118">
        <v>20034975</v>
      </c>
      <c r="F11" s="118">
        <v>395384724</v>
      </c>
      <c r="G11" s="118">
        <f t="shared" si="1"/>
        <v>459482867</v>
      </c>
      <c r="H11" s="118">
        <v>7961</v>
      </c>
      <c r="I11" s="118">
        <v>1950929</v>
      </c>
      <c r="J11" s="118">
        <v>133172155</v>
      </c>
      <c r="K11" s="118">
        <f t="shared" si="0"/>
        <v>135131045</v>
      </c>
      <c r="L11" s="118">
        <v>16521239.831584997</v>
      </c>
      <c r="M11" s="118">
        <v>3594448.4584149998</v>
      </c>
    </row>
    <row r="12" spans="1:40" x14ac:dyDescent="0.2">
      <c r="A12" s="286">
        <v>6</v>
      </c>
      <c r="B12" s="286" t="s">
        <v>22</v>
      </c>
      <c r="C12" s="115">
        <v>0</v>
      </c>
      <c r="D12" s="115">
        <v>0</v>
      </c>
      <c r="E12" s="115">
        <v>0</v>
      </c>
      <c r="F12" s="115">
        <v>0</v>
      </c>
      <c r="G12" s="115">
        <f t="shared" si="1"/>
        <v>0</v>
      </c>
      <c r="H12" s="115">
        <v>0</v>
      </c>
      <c r="I12" s="115">
        <v>0</v>
      </c>
      <c r="J12" s="115">
        <v>0</v>
      </c>
      <c r="K12" s="115">
        <f t="shared" si="0"/>
        <v>0</v>
      </c>
      <c r="L12" s="115">
        <v>0</v>
      </c>
      <c r="M12" s="115">
        <v>0</v>
      </c>
    </row>
    <row r="13" spans="1:40" x14ac:dyDescent="0.2">
      <c r="A13" s="287">
        <v>7</v>
      </c>
      <c r="B13" s="287" t="s">
        <v>254</v>
      </c>
      <c r="C13" s="118">
        <v>0</v>
      </c>
      <c r="D13" s="118">
        <v>799182</v>
      </c>
      <c r="E13" s="118">
        <v>231527</v>
      </c>
      <c r="F13" s="118">
        <v>4183523</v>
      </c>
      <c r="G13" s="118">
        <f t="shared" si="1"/>
        <v>5214232</v>
      </c>
      <c r="H13" s="118">
        <v>0</v>
      </c>
      <c r="I13" s="118">
        <v>136094</v>
      </c>
      <c r="J13" s="118">
        <v>4961366</v>
      </c>
      <c r="K13" s="118">
        <f t="shared" si="0"/>
        <v>5097460</v>
      </c>
      <c r="L13" s="118">
        <v>331672.20640000002</v>
      </c>
      <c r="M13" s="118">
        <v>293575.64360000001</v>
      </c>
    </row>
    <row r="14" spans="1:40" x14ac:dyDescent="0.2">
      <c r="A14" s="286">
        <v>8</v>
      </c>
      <c r="B14" s="286" t="s">
        <v>26</v>
      </c>
      <c r="C14" s="115">
        <v>0</v>
      </c>
      <c r="D14" s="115">
        <v>10938859</v>
      </c>
      <c r="E14" s="115">
        <v>2937207</v>
      </c>
      <c r="F14" s="115">
        <v>102419073</v>
      </c>
      <c r="G14" s="115">
        <f t="shared" si="1"/>
        <v>116295139</v>
      </c>
      <c r="H14" s="115">
        <v>3714</v>
      </c>
      <c r="I14" s="115">
        <v>10938118</v>
      </c>
      <c r="J14" s="115">
        <v>26433785</v>
      </c>
      <c r="K14" s="115">
        <f t="shared" si="0"/>
        <v>37375617</v>
      </c>
      <c r="L14" s="115">
        <v>1613518.8229</v>
      </c>
      <c r="M14" s="115">
        <v>3452762.8270999999</v>
      </c>
    </row>
    <row r="15" spans="1:40" x14ac:dyDescent="0.2">
      <c r="A15" s="287">
        <v>9</v>
      </c>
      <c r="B15" s="287" t="s">
        <v>28</v>
      </c>
      <c r="C15" s="118">
        <v>0</v>
      </c>
      <c r="D15" s="118">
        <v>0</v>
      </c>
      <c r="E15" s="118">
        <v>0</v>
      </c>
      <c r="F15" s="118">
        <v>0</v>
      </c>
      <c r="G15" s="118">
        <f t="shared" si="1"/>
        <v>0</v>
      </c>
      <c r="H15" s="118">
        <v>0</v>
      </c>
      <c r="I15" s="118">
        <v>0</v>
      </c>
      <c r="J15" s="118">
        <v>0</v>
      </c>
      <c r="K15" s="118">
        <f t="shared" si="0"/>
        <v>0</v>
      </c>
      <c r="L15" s="118">
        <v>0</v>
      </c>
      <c r="M15" s="118">
        <v>0</v>
      </c>
    </row>
    <row r="16" spans="1:40" x14ac:dyDescent="0.2">
      <c r="A16" s="286">
        <v>10</v>
      </c>
      <c r="B16" s="286" t="s">
        <v>30</v>
      </c>
      <c r="C16" s="115">
        <v>0</v>
      </c>
      <c r="D16" s="115">
        <v>5403525</v>
      </c>
      <c r="E16" s="115">
        <v>1144085</v>
      </c>
      <c r="F16" s="115">
        <v>16131220</v>
      </c>
      <c r="G16" s="115">
        <f t="shared" si="1"/>
        <v>22678830</v>
      </c>
      <c r="H16" s="115">
        <v>0</v>
      </c>
      <c r="I16" s="115">
        <v>0</v>
      </c>
      <c r="J16" s="115">
        <v>601185</v>
      </c>
      <c r="K16" s="115">
        <f t="shared" si="0"/>
        <v>601185</v>
      </c>
      <c r="L16" s="115">
        <v>66425.764790000001</v>
      </c>
      <c r="M16" s="115">
        <v>56567.355210000009</v>
      </c>
    </row>
    <row r="17" spans="1:13" x14ac:dyDescent="0.2">
      <c r="A17" s="287">
        <v>11</v>
      </c>
      <c r="B17" s="287" t="s">
        <v>32</v>
      </c>
      <c r="C17" s="118">
        <v>0</v>
      </c>
      <c r="D17" s="118">
        <v>2914499</v>
      </c>
      <c r="E17" s="118">
        <v>459461</v>
      </c>
      <c r="F17" s="118">
        <v>12979304</v>
      </c>
      <c r="G17" s="118">
        <f t="shared" si="1"/>
        <v>16353264</v>
      </c>
      <c r="H17" s="118">
        <v>0</v>
      </c>
      <c r="I17" s="118">
        <v>1696134</v>
      </c>
      <c r="J17" s="118">
        <v>2243207</v>
      </c>
      <c r="K17" s="118">
        <f t="shared" si="0"/>
        <v>3939341</v>
      </c>
      <c r="L17" s="118">
        <v>87417.623500000002</v>
      </c>
      <c r="M17" s="118">
        <v>47202.306499999999</v>
      </c>
    </row>
    <row r="18" spans="1:13" x14ac:dyDescent="0.2">
      <c r="A18" s="286">
        <v>12</v>
      </c>
      <c r="B18" s="286" t="s">
        <v>34</v>
      </c>
      <c r="C18" s="115">
        <v>0</v>
      </c>
      <c r="D18" s="115">
        <v>1444871</v>
      </c>
      <c r="E18" s="115">
        <v>230251</v>
      </c>
      <c r="F18" s="115">
        <v>17923230</v>
      </c>
      <c r="G18" s="115">
        <f t="shared" si="1"/>
        <v>19598352</v>
      </c>
      <c r="H18" s="115">
        <v>0</v>
      </c>
      <c r="I18" s="115">
        <v>4906696</v>
      </c>
      <c r="J18" s="115">
        <v>5740576</v>
      </c>
      <c r="K18" s="115">
        <f t="shared" si="0"/>
        <v>10647272</v>
      </c>
      <c r="L18" s="115">
        <v>514014.22583600006</v>
      </c>
      <c r="M18" s="115">
        <v>725793.204164</v>
      </c>
    </row>
    <row r="19" spans="1:13" x14ac:dyDescent="0.2">
      <c r="A19" s="287">
        <v>13</v>
      </c>
      <c r="B19" s="287" t="s">
        <v>36</v>
      </c>
      <c r="C19" s="118">
        <v>0</v>
      </c>
      <c r="D19" s="118">
        <v>3192062</v>
      </c>
      <c r="E19" s="118">
        <v>2269400</v>
      </c>
      <c r="F19" s="118">
        <v>39570313</v>
      </c>
      <c r="G19" s="118">
        <f t="shared" si="1"/>
        <v>45031775</v>
      </c>
      <c r="H19" s="118">
        <v>0</v>
      </c>
      <c r="I19" s="118">
        <v>0</v>
      </c>
      <c r="J19" s="118">
        <v>18954981</v>
      </c>
      <c r="K19" s="118">
        <f t="shared" si="0"/>
        <v>18954981</v>
      </c>
      <c r="L19" s="118">
        <v>1511296.66808</v>
      </c>
      <c r="M19" s="118">
        <v>759036.43192</v>
      </c>
    </row>
    <row r="20" spans="1:13" x14ac:dyDescent="0.2">
      <c r="A20" s="286">
        <v>14</v>
      </c>
      <c r="B20" s="286" t="s">
        <v>38</v>
      </c>
      <c r="C20" s="115">
        <v>0</v>
      </c>
      <c r="D20" s="115">
        <v>436195</v>
      </c>
      <c r="E20" s="115">
        <v>142842</v>
      </c>
      <c r="F20" s="115">
        <v>18072323</v>
      </c>
      <c r="G20" s="115">
        <f t="shared" si="1"/>
        <v>18651360</v>
      </c>
      <c r="H20" s="115">
        <v>0</v>
      </c>
      <c r="I20" s="115">
        <v>0</v>
      </c>
      <c r="J20" s="115">
        <v>10489593</v>
      </c>
      <c r="K20" s="115">
        <f t="shared" si="0"/>
        <v>10489593</v>
      </c>
      <c r="L20" s="115">
        <v>185412.84254000001</v>
      </c>
      <c r="M20" s="115">
        <v>508203.71746000001</v>
      </c>
    </row>
    <row r="21" spans="1:13" x14ac:dyDescent="0.2">
      <c r="A21" s="287">
        <v>15</v>
      </c>
      <c r="B21" s="287" t="s">
        <v>40</v>
      </c>
      <c r="C21" s="118">
        <v>0</v>
      </c>
      <c r="D21" s="118">
        <v>23622670</v>
      </c>
      <c r="E21" s="118">
        <v>8727528</v>
      </c>
      <c r="F21" s="118">
        <v>238499704</v>
      </c>
      <c r="G21" s="118">
        <f t="shared" si="1"/>
        <v>270849902</v>
      </c>
      <c r="H21" s="118">
        <v>0</v>
      </c>
      <c r="I21" s="118">
        <v>10381</v>
      </c>
      <c r="J21" s="118">
        <v>97463393</v>
      </c>
      <c r="K21" s="118">
        <f t="shared" si="0"/>
        <v>97473774</v>
      </c>
      <c r="L21" s="118">
        <v>17892287.303427</v>
      </c>
      <c r="M21" s="118">
        <v>4493883.4365730006</v>
      </c>
    </row>
    <row r="22" spans="1:13" x14ac:dyDescent="0.2">
      <c r="A22" s="286">
        <v>16</v>
      </c>
      <c r="B22" s="286" t="s">
        <v>42</v>
      </c>
      <c r="C22" s="115">
        <v>0</v>
      </c>
      <c r="D22" s="115">
        <v>3112840</v>
      </c>
      <c r="E22" s="115">
        <v>396101</v>
      </c>
      <c r="F22" s="115">
        <v>82080589</v>
      </c>
      <c r="G22" s="115">
        <f t="shared" si="1"/>
        <v>85589530</v>
      </c>
      <c r="H22" s="115">
        <v>0</v>
      </c>
      <c r="I22" s="115">
        <v>142728</v>
      </c>
      <c r="J22" s="115">
        <v>24168338</v>
      </c>
      <c r="K22" s="115">
        <f t="shared" si="0"/>
        <v>24311066</v>
      </c>
      <c r="L22" s="115">
        <v>973108.20810699998</v>
      </c>
      <c r="M22" s="115">
        <v>720884.151893</v>
      </c>
    </row>
    <row r="23" spans="1:13" x14ac:dyDescent="0.2">
      <c r="A23" s="287">
        <v>17</v>
      </c>
      <c r="B23" s="287" t="s">
        <v>44</v>
      </c>
      <c r="C23" s="118">
        <v>0</v>
      </c>
      <c r="D23" s="118">
        <v>0</v>
      </c>
      <c r="E23" s="118">
        <v>0</v>
      </c>
      <c r="F23" s="118">
        <v>0</v>
      </c>
      <c r="G23" s="118">
        <f t="shared" si="1"/>
        <v>0</v>
      </c>
      <c r="H23" s="118">
        <v>0</v>
      </c>
      <c r="I23" s="118">
        <v>0</v>
      </c>
      <c r="J23" s="118">
        <v>0</v>
      </c>
      <c r="K23" s="118">
        <f t="shared" si="0"/>
        <v>0</v>
      </c>
      <c r="L23" s="118">
        <v>0</v>
      </c>
      <c r="M23" s="118">
        <v>0</v>
      </c>
    </row>
    <row r="24" spans="1:13" x14ac:dyDescent="0.2">
      <c r="A24" s="286">
        <v>18</v>
      </c>
      <c r="B24" s="286" t="s">
        <v>46</v>
      </c>
      <c r="C24" s="115">
        <v>0</v>
      </c>
      <c r="D24" s="115">
        <v>807777</v>
      </c>
      <c r="E24" s="115">
        <v>457168</v>
      </c>
      <c r="F24" s="115">
        <v>8363612</v>
      </c>
      <c r="G24" s="115">
        <f t="shared" si="1"/>
        <v>9628557</v>
      </c>
      <c r="H24" s="115">
        <v>0</v>
      </c>
      <c r="I24" s="115">
        <v>0</v>
      </c>
      <c r="J24" s="115">
        <v>6090757</v>
      </c>
      <c r="K24" s="115">
        <f t="shared" si="0"/>
        <v>6090757</v>
      </c>
      <c r="L24" s="115">
        <v>173294.40779999999</v>
      </c>
      <c r="M24" s="115">
        <v>108365.2222</v>
      </c>
    </row>
    <row r="25" spans="1:13" x14ac:dyDescent="0.2">
      <c r="A25" s="287">
        <v>19</v>
      </c>
      <c r="B25" s="287" t="s">
        <v>48</v>
      </c>
      <c r="C25" s="118">
        <v>0</v>
      </c>
      <c r="D25" s="118">
        <v>8783831</v>
      </c>
      <c r="E25" s="118">
        <v>3509505</v>
      </c>
      <c r="F25" s="118">
        <v>112076112</v>
      </c>
      <c r="G25" s="118">
        <f t="shared" si="1"/>
        <v>124369448</v>
      </c>
      <c r="H25" s="118">
        <v>0</v>
      </c>
      <c r="I25" s="118">
        <v>16113820</v>
      </c>
      <c r="J25" s="118">
        <v>64172820</v>
      </c>
      <c r="K25" s="118">
        <f t="shared" si="0"/>
        <v>80286640</v>
      </c>
      <c r="L25" s="118">
        <v>2732719.4128500004</v>
      </c>
      <c r="M25" s="118">
        <v>3557365.6171500003</v>
      </c>
    </row>
    <row r="26" spans="1:13" x14ac:dyDescent="0.2">
      <c r="A26" s="286">
        <v>20</v>
      </c>
      <c r="B26" s="286" t="s">
        <v>50</v>
      </c>
      <c r="C26" s="115">
        <v>0</v>
      </c>
      <c r="D26" s="115">
        <v>7929561</v>
      </c>
      <c r="E26" s="115">
        <v>382784</v>
      </c>
      <c r="F26" s="115">
        <v>78186107</v>
      </c>
      <c r="G26" s="115">
        <f t="shared" si="1"/>
        <v>86498452</v>
      </c>
      <c r="H26" s="115">
        <v>0</v>
      </c>
      <c r="I26" s="115">
        <v>6204897</v>
      </c>
      <c r="J26" s="115">
        <v>12523977</v>
      </c>
      <c r="K26" s="115">
        <f t="shared" si="0"/>
        <v>18728874</v>
      </c>
      <c r="L26" s="115">
        <v>2926500.889612</v>
      </c>
      <c r="M26" s="115">
        <v>286563.36038799997</v>
      </c>
    </row>
    <row r="27" spans="1:13" x14ac:dyDescent="0.2">
      <c r="A27" s="287">
        <v>21</v>
      </c>
      <c r="B27" s="287" t="s">
        <v>52</v>
      </c>
      <c r="C27" s="118">
        <v>0</v>
      </c>
      <c r="D27" s="118">
        <v>1994075</v>
      </c>
      <c r="E27" s="118">
        <v>263916</v>
      </c>
      <c r="F27" s="118">
        <v>39800198</v>
      </c>
      <c r="G27" s="118">
        <f t="shared" si="1"/>
        <v>42058189</v>
      </c>
      <c r="H27" s="118">
        <v>0</v>
      </c>
      <c r="I27" s="118">
        <v>0</v>
      </c>
      <c r="J27" s="118">
        <v>14792403</v>
      </c>
      <c r="K27" s="118">
        <f t="shared" si="0"/>
        <v>14792403</v>
      </c>
      <c r="L27" s="118">
        <v>148557.782764</v>
      </c>
      <c r="M27" s="118">
        <v>52493.147235999997</v>
      </c>
    </row>
    <row r="28" spans="1:13" x14ac:dyDescent="0.2">
      <c r="A28" s="286">
        <v>22</v>
      </c>
      <c r="B28" s="286" t="s">
        <v>54</v>
      </c>
      <c r="C28" s="115">
        <v>0</v>
      </c>
      <c r="D28" s="115">
        <v>1387358</v>
      </c>
      <c r="E28" s="115">
        <v>3562174</v>
      </c>
      <c r="F28" s="115">
        <v>29342353</v>
      </c>
      <c r="G28" s="115">
        <f t="shared" si="1"/>
        <v>34291885</v>
      </c>
      <c r="H28" s="115">
        <v>0</v>
      </c>
      <c r="I28" s="115">
        <v>0</v>
      </c>
      <c r="J28" s="115">
        <v>16364382</v>
      </c>
      <c r="K28" s="115">
        <f t="shared" si="0"/>
        <v>16364382</v>
      </c>
      <c r="L28" s="115">
        <v>551411.58539999998</v>
      </c>
      <c r="M28" s="115">
        <v>1007526.5845999999</v>
      </c>
    </row>
    <row r="29" spans="1:13" x14ac:dyDescent="0.2">
      <c r="A29" s="287">
        <v>23</v>
      </c>
      <c r="B29" s="287" t="s">
        <v>56</v>
      </c>
      <c r="C29" s="118">
        <v>0</v>
      </c>
      <c r="D29" s="118">
        <v>33027317</v>
      </c>
      <c r="E29" s="118">
        <v>12394877</v>
      </c>
      <c r="F29" s="118">
        <v>297023988</v>
      </c>
      <c r="G29" s="118">
        <f t="shared" si="1"/>
        <v>342446182</v>
      </c>
      <c r="H29" s="118">
        <v>0</v>
      </c>
      <c r="I29" s="118">
        <v>736762</v>
      </c>
      <c r="J29" s="118">
        <v>156970877</v>
      </c>
      <c r="K29" s="118">
        <f t="shared" si="0"/>
        <v>157707639</v>
      </c>
      <c r="L29" s="118">
        <v>19445345.084880002</v>
      </c>
      <c r="M29" s="118">
        <v>7557827.9351199996</v>
      </c>
    </row>
    <row r="30" spans="1:13" x14ac:dyDescent="0.2">
      <c r="A30" s="286">
        <v>24</v>
      </c>
      <c r="B30" s="286" t="s">
        <v>58</v>
      </c>
      <c r="C30" s="115">
        <v>526783</v>
      </c>
      <c r="D30" s="115">
        <v>53776750</v>
      </c>
      <c r="E30" s="115">
        <v>8244701</v>
      </c>
      <c r="F30" s="115">
        <v>323701630</v>
      </c>
      <c r="G30" s="115">
        <f t="shared" si="1"/>
        <v>386249864</v>
      </c>
      <c r="H30" s="115">
        <v>0</v>
      </c>
      <c r="I30" s="115">
        <v>0</v>
      </c>
      <c r="J30" s="115">
        <v>252574597</v>
      </c>
      <c r="K30" s="115">
        <f t="shared" si="0"/>
        <v>252574597</v>
      </c>
      <c r="L30" s="115">
        <v>10357774.039865</v>
      </c>
      <c r="M30" s="115">
        <v>6837778.6401349995</v>
      </c>
    </row>
    <row r="31" spans="1:13" x14ac:dyDescent="0.2">
      <c r="A31" s="287">
        <v>25</v>
      </c>
      <c r="B31" s="287" t="s">
        <v>60</v>
      </c>
      <c r="C31" s="118">
        <v>0</v>
      </c>
      <c r="D31" s="118">
        <v>0</v>
      </c>
      <c r="E31" s="118">
        <v>0</v>
      </c>
      <c r="F31" s="118">
        <v>0</v>
      </c>
      <c r="G31" s="118">
        <f t="shared" si="1"/>
        <v>0</v>
      </c>
      <c r="H31" s="118">
        <v>0</v>
      </c>
      <c r="I31" s="118">
        <v>0</v>
      </c>
      <c r="J31" s="118">
        <v>0</v>
      </c>
      <c r="K31" s="118">
        <f t="shared" si="0"/>
        <v>0</v>
      </c>
      <c r="L31" s="118">
        <v>0</v>
      </c>
      <c r="M31" s="118">
        <v>0</v>
      </c>
    </row>
    <row r="32" spans="1:13" x14ac:dyDescent="0.2">
      <c r="A32" s="286">
        <v>26</v>
      </c>
      <c r="B32" s="286" t="s">
        <v>62</v>
      </c>
      <c r="C32" s="115">
        <v>0</v>
      </c>
      <c r="D32" s="115">
        <v>0</v>
      </c>
      <c r="E32" s="115">
        <v>0</v>
      </c>
      <c r="F32" s="115">
        <v>0</v>
      </c>
      <c r="G32" s="115">
        <f t="shared" si="1"/>
        <v>0</v>
      </c>
      <c r="H32" s="115">
        <v>0</v>
      </c>
      <c r="I32" s="115">
        <v>0</v>
      </c>
      <c r="J32" s="115">
        <v>0</v>
      </c>
      <c r="K32" s="115">
        <f t="shared" si="0"/>
        <v>0</v>
      </c>
      <c r="L32" s="115">
        <v>0</v>
      </c>
      <c r="M32" s="115">
        <v>0</v>
      </c>
    </row>
    <row r="33" spans="1:40" x14ac:dyDescent="0.2">
      <c r="A33" s="287">
        <v>27</v>
      </c>
      <c r="B33" s="287" t="s">
        <v>64</v>
      </c>
      <c r="C33" s="118">
        <v>0</v>
      </c>
      <c r="D33" s="118">
        <v>2371043</v>
      </c>
      <c r="E33" s="118">
        <v>343855</v>
      </c>
      <c r="F33" s="118">
        <v>18617027</v>
      </c>
      <c r="G33" s="118">
        <f t="shared" si="1"/>
        <v>21331925</v>
      </c>
      <c r="H33" s="118">
        <v>0</v>
      </c>
      <c r="I33" s="118">
        <v>3417064</v>
      </c>
      <c r="J33" s="118">
        <v>2424493</v>
      </c>
      <c r="K33" s="118">
        <f t="shared" si="0"/>
        <v>5841557</v>
      </c>
      <c r="L33" s="118">
        <v>341993.59529999993</v>
      </c>
      <c r="M33" s="118">
        <v>55620.614700000006</v>
      </c>
    </row>
    <row r="34" spans="1:40" x14ac:dyDescent="0.2">
      <c r="A34" s="286">
        <v>28</v>
      </c>
      <c r="B34" s="286" t="s">
        <v>66</v>
      </c>
      <c r="C34" s="115">
        <v>0</v>
      </c>
      <c r="D34" s="115">
        <v>0</v>
      </c>
      <c r="E34" s="115">
        <v>0</v>
      </c>
      <c r="F34" s="115">
        <v>0</v>
      </c>
      <c r="G34" s="115">
        <f t="shared" si="1"/>
        <v>0</v>
      </c>
      <c r="H34" s="115">
        <v>0</v>
      </c>
      <c r="I34" s="115">
        <v>0</v>
      </c>
      <c r="J34" s="115">
        <v>0</v>
      </c>
      <c r="K34" s="115">
        <f t="shared" si="0"/>
        <v>0</v>
      </c>
      <c r="L34" s="115">
        <v>0</v>
      </c>
      <c r="M34" s="115">
        <v>0</v>
      </c>
    </row>
    <row r="35" spans="1:40" x14ac:dyDescent="0.2">
      <c r="A35" s="287">
        <v>29</v>
      </c>
      <c r="B35" s="287" t="s">
        <v>68</v>
      </c>
      <c r="C35" s="118">
        <v>0</v>
      </c>
      <c r="D35" s="118">
        <v>1235124</v>
      </c>
      <c r="E35" s="118">
        <v>1193495</v>
      </c>
      <c r="F35" s="118">
        <v>39255357</v>
      </c>
      <c r="G35" s="118">
        <f t="shared" si="1"/>
        <v>41683976</v>
      </c>
      <c r="H35" s="118">
        <v>0</v>
      </c>
      <c r="I35" s="118">
        <v>0</v>
      </c>
      <c r="J35" s="118">
        <v>10783157</v>
      </c>
      <c r="K35" s="118">
        <f t="shared" si="0"/>
        <v>10783157</v>
      </c>
      <c r="L35" s="118">
        <v>469864.86524800002</v>
      </c>
      <c r="M35" s="118">
        <v>473688.62475199992</v>
      </c>
    </row>
    <row r="36" spans="1:40" x14ac:dyDescent="0.2">
      <c r="A36" s="286">
        <v>30</v>
      </c>
      <c r="B36" s="286" t="s">
        <v>70</v>
      </c>
      <c r="C36" s="115">
        <v>6712743</v>
      </c>
      <c r="D36" s="115">
        <v>32599918</v>
      </c>
      <c r="E36" s="115">
        <v>24469071</v>
      </c>
      <c r="F36" s="115">
        <v>313566323</v>
      </c>
      <c r="G36" s="115">
        <f t="shared" si="1"/>
        <v>377348055</v>
      </c>
      <c r="H36" s="115">
        <v>0</v>
      </c>
      <c r="I36" s="115">
        <v>7822242</v>
      </c>
      <c r="J36" s="115">
        <v>226395513</v>
      </c>
      <c r="K36" s="115">
        <f t="shared" si="0"/>
        <v>234217755</v>
      </c>
      <c r="L36" s="115">
        <v>9251920.4349009991</v>
      </c>
      <c r="M36" s="115">
        <v>6605105.105099</v>
      </c>
    </row>
    <row r="37" spans="1:40" x14ac:dyDescent="0.2">
      <c r="A37" s="287">
        <v>31</v>
      </c>
      <c r="B37" s="287" t="s">
        <v>72</v>
      </c>
      <c r="C37" s="118">
        <v>151441</v>
      </c>
      <c r="D37" s="118">
        <v>14777387</v>
      </c>
      <c r="E37" s="118">
        <v>10731026</v>
      </c>
      <c r="F37" s="118">
        <v>195582674</v>
      </c>
      <c r="G37" s="118">
        <f t="shared" si="1"/>
        <v>221242528</v>
      </c>
      <c r="H37" s="118">
        <v>0</v>
      </c>
      <c r="I37" s="118">
        <v>0</v>
      </c>
      <c r="J37" s="118">
        <v>102256655</v>
      </c>
      <c r="K37" s="118">
        <f t="shared" si="0"/>
        <v>102256655</v>
      </c>
      <c r="L37" s="118">
        <v>5785471.5851020003</v>
      </c>
      <c r="M37" s="118">
        <v>4407049.8948979992</v>
      </c>
    </row>
    <row r="38" spans="1:40" x14ac:dyDescent="0.2">
      <c r="A38" s="286">
        <v>32</v>
      </c>
      <c r="B38" s="286" t="s">
        <v>74</v>
      </c>
      <c r="C38" s="115">
        <v>0</v>
      </c>
      <c r="D38" s="115">
        <v>4541107</v>
      </c>
      <c r="E38" s="115">
        <v>1627648</v>
      </c>
      <c r="F38" s="115">
        <v>37997482</v>
      </c>
      <c r="G38" s="115">
        <f t="shared" si="1"/>
        <v>44166237</v>
      </c>
      <c r="H38" s="115">
        <v>0</v>
      </c>
      <c r="I38" s="115">
        <v>26657181</v>
      </c>
      <c r="J38" s="115">
        <v>6641035</v>
      </c>
      <c r="K38" s="115">
        <f t="shared" si="0"/>
        <v>33298216</v>
      </c>
      <c r="L38" s="115">
        <v>331564.94999999995</v>
      </c>
      <c r="M38" s="115">
        <v>0</v>
      </c>
    </row>
    <row r="39" spans="1:40" x14ac:dyDescent="0.2">
      <c r="A39" s="287">
        <v>33</v>
      </c>
      <c r="B39" s="287" t="s">
        <v>76</v>
      </c>
      <c r="C39" s="118">
        <v>0</v>
      </c>
      <c r="D39" s="118">
        <v>4007491</v>
      </c>
      <c r="E39" s="118">
        <v>1718560</v>
      </c>
      <c r="F39" s="118">
        <v>37204326</v>
      </c>
      <c r="G39" s="118">
        <f t="shared" si="1"/>
        <v>42930377</v>
      </c>
      <c r="H39" s="118">
        <v>0</v>
      </c>
      <c r="I39" s="118">
        <v>44859</v>
      </c>
      <c r="J39" s="118">
        <v>11201281</v>
      </c>
      <c r="K39" s="118">
        <f t="shared" si="0"/>
        <v>11246140</v>
      </c>
      <c r="L39" s="118">
        <v>743731.01844300004</v>
      </c>
      <c r="M39" s="118">
        <v>839612.43155699992</v>
      </c>
    </row>
    <row r="40" spans="1:40" x14ac:dyDescent="0.2">
      <c r="A40" s="286">
        <v>34</v>
      </c>
      <c r="B40" s="286" t="s">
        <v>78</v>
      </c>
      <c r="C40" s="115">
        <v>0</v>
      </c>
      <c r="D40" s="115">
        <v>16949118</v>
      </c>
      <c r="E40" s="115">
        <v>3582140</v>
      </c>
      <c r="F40" s="115">
        <v>161064265</v>
      </c>
      <c r="G40" s="115">
        <f t="shared" si="1"/>
        <v>181595523</v>
      </c>
      <c r="H40" s="115">
        <v>0</v>
      </c>
      <c r="I40" s="115">
        <v>-8773</v>
      </c>
      <c r="J40" s="115">
        <v>46569294</v>
      </c>
      <c r="K40" s="115">
        <f t="shared" si="0"/>
        <v>46560521</v>
      </c>
      <c r="L40" s="115">
        <v>5370048.4467930002</v>
      </c>
      <c r="M40" s="115">
        <v>2347272.583207</v>
      </c>
    </row>
    <row r="41" spans="1:40" x14ac:dyDescent="0.2">
      <c r="A41" s="287">
        <v>35</v>
      </c>
      <c r="B41" s="287" t="s">
        <v>80</v>
      </c>
      <c r="C41" s="118">
        <v>0</v>
      </c>
      <c r="D41" s="118">
        <v>92690149</v>
      </c>
      <c r="E41" s="118">
        <v>21817009</v>
      </c>
      <c r="F41" s="118">
        <v>573173986</v>
      </c>
      <c r="G41" s="118">
        <f t="shared" si="1"/>
        <v>687681144</v>
      </c>
      <c r="H41" s="118">
        <v>86133</v>
      </c>
      <c r="I41" s="118">
        <v>22633076</v>
      </c>
      <c r="J41" s="118">
        <v>202966829</v>
      </c>
      <c r="K41" s="118">
        <f t="shared" si="0"/>
        <v>225686038</v>
      </c>
      <c r="L41" s="118">
        <v>4976686.8875049995</v>
      </c>
      <c r="M41" s="118">
        <v>3664477.7224949999</v>
      </c>
    </row>
    <row r="42" spans="1:40" x14ac:dyDescent="0.2">
      <c r="A42" s="286">
        <v>36</v>
      </c>
      <c r="B42" s="286" t="s">
        <v>82</v>
      </c>
      <c r="C42" s="115">
        <v>0</v>
      </c>
      <c r="D42" s="115">
        <v>3818027</v>
      </c>
      <c r="E42" s="115">
        <v>1425689</v>
      </c>
      <c r="F42" s="115">
        <v>38580795</v>
      </c>
      <c r="G42" s="115">
        <f t="shared" si="1"/>
        <v>43824511</v>
      </c>
      <c r="H42" s="115">
        <v>0</v>
      </c>
      <c r="I42" s="115">
        <v>63455</v>
      </c>
      <c r="J42" s="115">
        <v>15333505</v>
      </c>
      <c r="K42" s="115">
        <f t="shared" si="0"/>
        <v>15396960</v>
      </c>
      <c r="L42" s="115">
        <v>666040.60535299999</v>
      </c>
      <c r="M42" s="115">
        <v>860599.71464700007</v>
      </c>
    </row>
    <row r="43" spans="1:40" x14ac:dyDescent="0.2">
      <c r="A43" s="287">
        <v>37</v>
      </c>
      <c r="B43" s="287" t="s">
        <v>84</v>
      </c>
      <c r="C43" s="118">
        <v>0</v>
      </c>
      <c r="D43" s="118">
        <v>1343749</v>
      </c>
      <c r="E43" s="118">
        <v>209295</v>
      </c>
      <c r="F43" s="118">
        <v>10558700</v>
      </c>
      <c r="G43" s="118">
        <f t="shared" si="1"/>
        <v>12111744</v>
      </c>
      <c r="H43" s="118">
        <v>0</v>
      </c>
      <c r="I43" s="118">
        <v>0</v>
      </c>
      <c r="J43" s="118">
        <v>8648668</v>
      </c>
      <c r="K43" s="118">
        <f t="shared" si="0"/>
        <v>8648668</v>
      </c>
      <c r="L43" s="118">
        <v>218844.77816400002</v>
      </c>
      <c r="M43" s="118">
        <v>174649.13183600002</v>
      </c>
    </row>
    <row r="44" spans="1:40" x14ac:dyDescent="0.2">
      <c r="A44" s="286">
        <v>38</v>
      </c>
      <c r="B44" s="286" t="s">
        <v>86</v>
      </c>
      <c r="C44" s="121">
        <v>0</v>
      </c>
      <c r="D44" s="121">
        <v>5695952</v>
      </c>
      <c r="E44" s="121">
        <v>2154848</v>
      </c>
      <c r="F44" s="121">
        <v>47834896</v>
      </c>
      <c r="G44" s="121">
        <f t="shared" si="1"/>
        <v>55685696</v>
      </c>
      <c r="H44" s="121">
        <v>0</v>
      </c>
      <c r="I44" s="121">
        <v>5234569</v>
      </c>
      <c r="J44" s="121">
        <v>20281972</v>
      </c>
      <c r="K44" s="121">
        <f t="shared" si="0"/>
        <v>25516541</v>
      </c>
      <c r="L44" s="121">
        <v>750297.38096600003</v>
      </c>
      <c r="M44" s="121">
        <v>472469.13903399999</v>
      </c>
    </row>
    <row r="45" spans="1:40" ht="13.5" thickBot="1" x14ac:dyDescent="0.25">
      <c r="A45" s="291">
        <f>A44</f>
        <v>38</v>
      </c>
      <c r="B45" s="292" t="s">
        <v>255</v>
      </c>
      <c r="C45" s="131">
        <f t="shared" ref="C45:M45" si="2">SUM(C7:C44)</f>
        <v>7390967</v>
      </c>
      <c r="D45" s="131">
        <f t="shared" si="2"/>
        <v>436761184</v>
      </c>
      <c r="E45" s="131">
        <f t="shared" si="2"/>
        <v>148559562</v>
      </c>
      <c r="F45" s="131">
        <f t="shared" si="2"/>
        <v>3504356657</v>
      </c>
      <c r="G45" s="131">
        <f t="shared" si="2"/>
        <v>4097068370</v>
      </c>
      <c r="H45" s="131">
        <f t="shared" si="2"/>
        <v>97808</v>
      </c>
      <c r="I45" s="131">
        <f t="shared" si="2"/>
        <v>109679897</v>
      </c>
      <c r="J45" s="131">
        <f t="shared" si="2"/>
        <v>1638251499</v>
      </c>
      <c r="K45" s="131">
        <f t="shared" si="2"/>
        <v>1748029204</v>
      </c>
      <c r="L45" s="131">
        <f t="shared" si="2"/>
        <v>115445932.52808399</v>
      </c>
      <c r="M45" s="131">
        <f t="shared" si="2"/>
        <v>57905135.58191599</v>
      </c>
    </row>
    <row r="46" spans="1:40" customFormat="1" x14ac:dyDescent="0.2"/>
    <row r="47" spans="1:40" customFormat="1" x14ac:dyDescent="0.2"/>
    <row r="48" spans="1:40" s="325" customFormat="1" ht="15.75" x14ac:dyDescent="0.2">
      <c r="A48" s="319" t="s">
        <v>0</v>
      </c>
      <c r="B48" s="319"/>
      <c r="C48" s="319"/>
      <c r="D48" s="319"/>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c r="AL48" s="319"/>
      <c r="AM48" s="319"/>
      <c r="AN48" s="319"/>
    </row>
    <row r="49" spans="1:40" s="325" customFormat="1" ht="15.75" x14ac:dyDescent="0.25">
      <c r="A49" s="320" t="s">
        <v>471</v>
      </c>
      <c r="B49" s="320"/>
      <c r="C49" s="320"/>
      <c r="D49" s="320"/>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c r="AD49" s="320"/>
      <c r="AE49" s="320"/>
      <c r="AF49" s="320"/>
      <c r="AG49" s="320"/>
      <c r="AH49" s="320"/>
      <c r="AI49" s="320"/>
      <c r="AJ49" s="320"/>
      <c r="AK49" s="320"/>
      <c r="AL49" s="320"/>
      <c r="AM49" s="320"/>
      <c r="AN49" s="320"/>
    </row>
    <row r="50" spans="1:40" s="325" customFormat="1" ht="15.75" x14ac:dyDescent="0.2">
      <c r="A50" s="321" t="s">
        <v>370</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1"/>
      <c r="AA50" s="321"/>
      <c r="AB50" s="321"/>
      <c r="AC50" s="321"/>
      <c r="AD50" s="321"/>
      <c r="AE50" s="321"/>
      <c r="AF50" s="321"/>
      <c r="AG50" s="321"/>
      <c r="AH50" s="321"/>
      <c r="AI50" s="321"/>
      <c r="AJ50" s="321"/>
      <c r="AK50" s="321"/>
      <c r="AL50" s="321"/>
      <c r="AM50" s="321"/>
      <c r="AN50" s="321"/>
    </row>
    <row r="51" spans="1:40" ht="13.5" thickBot="1" x14ac:dyDescent="0.25">
      <c r="C51" s="281"/>
      <c r="D51" s="281"/>
      <c r="E51" s="281"/>
      <c r="H51" s="281"/>
      <c r="I51" s="281"/>
    </row>
    <row r="52" spans="1:40" x14ac:dyDescent="0.2">
      <c r="C52" s="421" t="s">
        <v>405</v>
      </c>
      <c r="D52" s="422"/>
      <c r="E52" s="422"/>
      <c r="F52" s="422"/>
      <c r="G52" s="423"/>
      <c r="H52" s="421" t="s">
        <v>297</v>
      </c>
      <c r="I52" s="422"/>
      <c r="J52" s="422"/>
      <c r="K52" s="422"/>
      <c r="L52" s="419" t="s">
        <v>378</v>
      </c>
      <c r="M52" s="420"/>
    </row>
    <row r="53" spans="1:40" s="231" customFormat="1" ht="75.75" thickBot="1" x14ac:dyDescent="0.3">
      <c r="A53" s="295" t="s">
        <v>1</v>
      </c>
      <c r="B53" s="296" t="s">
        <v>341</v>
      </c>
      <c r="C53" s="272" t="s">
        <v>463</v>
      </c>
      <c r="D53" s="272" t="s">
        <v>466</v>
      </c>
      <c r="E53" s="272" t="s">
        <v>467</v>
      </c>
      <c r="F53" s="272" t="s">
        <v>468</v>
      </c>
      <c r="G53" s="272" t="s">
        <v>469</v>
      </c>
      <c r="H53" s="272" t="s">
        <v>463</v>
      </c>
      <c r="I53" s="272" t="s">
        <v>464</v>
      </c>
      <c r="J53" s="272" t="s">
        <v>465</v>
      </c>
      <c r="K53" s="272" t="s">
        <v>470</v>
      </c>
      <c r="L53" s="271" t="s">
        <v>506</v>
      </c>
      <c r="M53" s="273" t="s">
        <v>507</v>
      </c>
    </row>
    <row r="54" spans="1:40" x14ac:dyDescent="0.2">
      <c r="A54" s="287">
        <v>1</v>
      </c>
      <c r="B54" s="287" t="s">
        <v>88</v>
      </c>
      <c r="C54" s="137">
        <v>0</v>
      </c>
      <c r="D54" s="137">
        <v>0</v>
      </c>
      <c r="E54" s="137">
        <v>0</v>
      </c>
      <c r="F54" s="137">
        <v>0</v>
      </c>
      <c r="G54" s="137">
        <f>SUM(C54:F54)</f>
        <v>0</v>
      </c>
      <c r="H54" s="137">
        <v>0</v>
      </c>
      <c r="I54" s="137">
        <v>0</v>
      </c>
      <c r="J54" s="137">
        <v>0</v>
      </c>
      <c r="K54" s="137">
        <f>SUM(H54:J54)</f>
        <v>0</v>
      </c>
      <c r="L54" s="137">
        <v>0</v>
      </c>
      <c r="M54" s="137">
        <v>0</v>
      </c>
    </row>
    <row r="55" spans="1:40" x14ac:dyDescent="0.2">
      <c r="A55" s="286">
        <v>2</v>
      </c>
      <c r="B55" s="286" t="s">
        <v>89</v>
      </c>
      <c r="C55" s="115">
        <v>122003</v>
      </c>
      <c r="D55" s="115">
        <v>19674480</v>
      </c>
      <c r="E55" s="115">
        <v>2716487</v>
      </c>
      <c r="F55" s="115">
        <v>93442792</v>
      </c>
      <c r="G55" s="115">
        <f t="shared" ref="G55:G118" si="3">SUM(C55:F55)</f>
        <v>115955762</v>
      </c>
      <c r="H55" s="115">
        <v>46593</v>
      </c>
      <c r="I55" s="115">
        <v>0</v>
      </c>
      <c r="J55" s="115">
        <v>41604691</v>
      </c>
      <c r="K55" s="115">
        <f t="shared" ref="K55:K118" si="4">SUM(H55:J55)</f>
        <v>41651284</v>
      </c>
      <c r="L55" s="115">
        <v>16592203.290416</v>
      </c>
      <c r="M55" s="115">
        <v>1228255.7195839998</v>
      </c>
    </row>
    <row r="56" spans="1:40" x14ac:dyDescent="0.2">
      <c r="A56" s="287">
        <v>3</v>
      </c>
      <c r="B56" s="287" t="s">
        <v>256</v>
      </c>
      <c r="C56" s="118">
        <v>0</v>
      </c>
      <c r="D56" s="118">
        <v>2070569</v>
      </c>
      <c r="E56" s="118">
        <v>3872414</v>
      </c>
      <c r="F56" s="118">
        <v>34338491</v>
      </c>
      <c r="G56" s="118">
        <f t="shared" si="3"/>
        <v>40281474</v>
      </c>
      <c r="H56" s="118">
        <v>447204</v>
      </c>
      <c r="I56" s="118">
        <v>0</v>
      </c>
      <c r="J56" s="118">
        <v>11070371</v>
      </c>
      <c r="K56" s="118">
        <f t="shared" si="4"/>
        <v>11517575</v>
      </c>
      <c r="L56" s="118">
        <v>9944097.4382000007</v>
      </c>
      <c r="M56" s="118">
        <v>664598.98179999995</v>
      </c>
    </row>
    <row r="57" spans="1:40" x14ac:dyDescent="0.2">
      <c r="A57" s="286">
        <v>4</v>
      </c>
      <c r="B57" s="286" t="s">
        <v>91</v>
      </c>
      <c r="C57" s="115">
        <v>0</v>
      </c>
      <c r="D57" s="115">
        <v>1309596</v>
      </c>
      <c r="E57" s="115">
        <v>1651015</v>
      </c>
      <c r="F57" s="115">
        <v>17203649</v>
      </c>
      <c r="G57" s="115">
        <f t="shared" si="3"/>
        <v>20164260</v>
      </c>
      <c r="H57" s="115">
        <v>0</v>
      </c>
      <c r="I57" s="115">
        <v>0</v>
      </c>
      <c r="J57" s="115">
        <v>4811619</v>
      </c>
      <c r="K57" s="115">
        <f t="shared" si="4"/>
        <v>4811619</v>
      </c>
      <c r="L57" s="115">
        <v>3302305.5058000004</v>
      </c>
      <c r="M57" s="115">
        <v>308476.50420000002</v>
      </c>
    </row>
    <row r="58" spans="1:40" x14ac:dyDescent="0.2">
      <c r="A58" s="287">
        <v>5</v>
      </c>
      <c r="B58" s="287" t="s">
        <v>92</v>
      </c>
      <c r="C58" s="118">
        <v>0</v>
      </c>
      <c r="D58" s="118">
        <v>0</v>
      </c>
      <c r="E58" s="118">
        <v>0</v>
      </c>
      <c r="F58" s="118">
        <v>0</v>
      </c>
      <c r="G58" s="118">
        <f t="shared" si="3"/>
        <v>0</v>
      </c>
      <c r="H58" s="118">
        <v>0</v>
      </c>
      <c r="I58" s="118">
        <v>0</v>
      </c>
      <c r="J58" s="118">
        <v>0</v>
      </c>
      <c r="K58" s="118">
        <f t="shared" si="4"/>
        <v>0</v>
      </c>
      <c r="L58" s="118">
        <v>0</v>
      </c>
      <c r="M58" s="118">
        <v>0</v>
      </c>
    </row>
    <row r="59" spans="1:40" x14ac:dyDescent="0.2">
      <c r="A59" s="286">
        <v>6</v>
      </c>
      <c r="B59" s="286" t="s">
        <v>93</v>
      </c>
      <c r="C59" s="115">
        <v>0</v>
      </c>
      <c r="D59" s="115">
        <v>1627696</v>
      </c>
      <c r="E59" s="115">
        <v>1768903</v>
      </c>
      <c r="F59" s="115">
        <v>23798616</v>
      </c>
      <c r="G59" s="115">
        <f t="shared" si="3"/>
        <v>27195215</v>
      </c>
      <c r="H59" s="115">
        <v>5786</v>
      </c>
      <c r="I59" s="115">
        <v>0</v>
      </c>
      <c r="J59" s="115">
        <v>6862110</v>
      </c>
      <c r="K59" s="115">
        <f t="shared" si="4"/>
        <v>6867896</v>
      </c>
      <c r="L59" s="115">
        <v>2749066.5949510001</v>
      </c>
      <c r="M59" s="115">
        <v>606416.66504900006</v>
      </c>
    </row>
    <row r="60" spans="1:40" x14ac:dyDescent="0.2">
      <c r="A60" s="287">
        <v>7</v>
      </c>
      <c r="B60" s="287" t="s">
        <v>94</v>
      </c>
      <c r="C60" s="118">
        <v>0</v>
      </c>
      <c r="D60" s="118">
        <v>45169247</v>
      </c>
      <c r="E60" s="118">
        <v>16232256</v>
      </c>
      <c r="F60" s="118">
        <v>177707899</v>
      </c>
      <c r="G60" s="118">
        <f t="shared" si="3"/>
        <v>239109402</v>
      </c>
      <c r="H60" s="118">
        <v>0</v>
      </c>
      <c r="I60" s="118">
        <v>29223360</v>
      </c>
      <c r="J60" s="118">
        <v>86024063</v>
      </c>
      <c r="K60" s="118">
        <f t="shared" si="4"/>
        <v>115247423</v>
      </c>
      <c r="L60" s="118">
        <v>9077797.8888289984</v>
      </c>
      <c r="M60" s="118">
        <v>1305554.131171</v>
      </c>
    </row>
    <row r="61" spans="1:40" x14ac:dyDescent="0.2">
      <c r="A61" s="286">
        <v>8</v>
      </c>
      <c r="B61" s="286" t="s">
        <v>95</v>
      </c>
      <c r="C61" s="115">
        <v>0</v>
      </c>
      <c r="D61" s="115">
        <v>6489397</v>
      </c>
      <c r="E61" s="115">
        <v>5354892</v>
      </c>
      <c r="F61" s="115">
        <v>91064912</v>
      </c>
      <c r="G61" s="115">
        <f t="shared" si="3"/>
        <v>102909201</v>
      </c>
      <c r="H61" s="115">
        <v>598406</v>
      </c>
      <c r="I61" s="115">
        <v>0</v>
      </c>
      <c r="J61" s="115">
        <v>32382010</v>
      </c>
      <c r="K61" s="115">
        <f t="shared" si="4"/>
        <v>32980416</v>
      </c>
      <c r="L61" s="115">
        <v>23208301.881550003</v>
      </c>
      <c r="M61" s="115">
        <v>1560850.5884500002</v>
      </c>
    </row>
    <row r="62" spans="1:40" x14ac:dyDescent="0.2">
      <c r="A62" s="287">
        <v>9</v>
      </c>
      <c r="B62" s="287" t="s">
        <v>96</v>
      </c>
      <c r="C62" s="118">
        <v>0</v>
      </c>
      <c r="D62" s="118">
        <v>128182</v>
      </c>
      <c r="E62" s="118">
        <v>1151863</v>
      </c>
      <c r="F62" s="118">
        <v>3413742</v>
      </c>
      <c r="G62" s="118">
        <f t="shared" si="3"/>
        <v>4693787</v>
      </c>
      <c r="H62" s="118">
        <v>511905</v>
      </c>
      <c r="I62" s="118">
        <v>0</v>
      </c>
      <c r="J62" s="118">
        <v>3178034</v>
      </c>
      <c r="K62" s="118">
        <f t="shared" si="4"/>
        <v>3689939</v>
      </c>
      <c r="L62" s="118">
        <v>2974856.8670000001</v>
      </c>
      <c r="M62" s="118">
        <v>92148.602999999988</v>
      </c>
    </row>
    <row r="63" spans="1:40" x14ac:dyDescent="0.2">
      <c r="A63" s="286">
        <v>10</v>
      </c>
      <c r="B63" s="286" t="s">
        <v>97</v>
      </c>
      <c r="C63" s="115">
        <v>0</v>
      </c>
      <c r="D63" s="115">
        <v>7796599</v>
      </c>
      <c r="E63" s="115">
        <v>4799516</v>
      </c>
      <c r="F63" s="115">
        <v>86527681</v>
      </c>
      <c r="G63" s="115">
        <f t="shared" si="3"/>
        <v>99123796</v>
      </c>
      <c r="H63" s="115">
        <v>85870</v>
      </c>
      <c r="I63" s="115">
        <v>126594</v>
      </c>
      <c r="J63" s="115">
        <v>26225582</v>
      </c>
      <c r="K63" s="115">
        <f t="shared" si="4"/>
        <v>26438046</v>
      </c>
      <c r="L63" s="115">
        <v>10636695.607089002</v>
      </c>
      <c r="M63" s="115">
        <v>1397363.472911</v>
      </c>
    </row>
    <row r="64" spans="1:40" x14ac:dyDescent="0.2">
      <c r="A64" s="287">
        <v>11</v>
      </c>
      <c r="B64" s="287" t="s">
        <v>257</v>
      </c>
      <c r="C64" s="118">
        <v>0</v>
      </c>
      <c r="D64" s="118">
        <v>1097573</v>
      </c>
      <c r="E64" s="118">
        <v>1219641</v>
      </c>
      <c r="F64" s="118">
        <v>9886888</v>
      </c>
      <c r="G64" s="118">
        <f t="shared" si="3"/>
        <v>12204102</v>
      </c>
      <c r="H64" s="118">
        <v>240813</v>
      </c>
      <c r="I64" s="118">
        <v>0</v>
      </c>
      <c r="J64" s="118">
        <v>3871888</v>
      </c>
      <c r="K64" s="118">
        <f t="shared" si="4"/>
        <v>4112701</v>
      </c>
      <c r="L64" s="118">
        <v>6845938.0097999992</v>
      </c>
      <c r="M64" s="118">
        <v>145074.28020000001</v>
      </c>
    </row>
    <row r="65" spans="1:13" x14ac:dyDescent="0.2">
      <c r="A65" s="286">
        <v>12</v>
      </c>
      <c r="B65" s="286" t="s">
        <v>99</v>
      </c>
      <c r="C65" s="115">
        <v>0</v>
      </c>
      <c r="D65" s="115">
        <v>4362605</v>
      </c>
      <c r="E65" s="115">
        <v>5361452</v>
      </c>
      <c r="F65" s="115">
        <v>37914849</v>
      </c>
      <c r="G65" s="115">
        <f t="shared" si="3"/>
        <v>47638906</v>
      </c>
      <c r="H65" s="115">
        <v>285609</v>
      </c>
      <c r="I65" s="115">
        <v>0</v>
      </c>
      <c r="J65" s="115">
        <v>8901518</v>
      </c>
      <c r="K65" s="115">
        <f t="shared" si="4"/>
        <v>9187127</v>
      </c>
      <c r="L65" s="115">
        <v>11111129.895099999</v>
      </c>
      <c r="M65" s="115">
        <v>248994.15490000002</v>
      </c>
    </row>
    <row r="66" spans="1:13" x14ac:dyDescent="0.2">
      <c r="A66" s="287">
        <v>13</v>
      </c>
      <c r="B66" s="287" t="s">
        <v>100</v>
      </c>
      <c r="C66" s="118">
        <v>0</v>
      </c>
      <c r="D66" s="118">
        <v>1750683</v>
      </c>
      <c r="E66" s="118">
        <v>2112739</v>
      </c>
      <c r="F66" s="118">
        <v>18193013</v>
      </c>
      <c r="G66" s="118">
        <f t="shared" si="3"/>
        <v>22056435</v>
      </c>
      <c r="H66" s="118">
        <v>0</v>
      </c>
      <c r="I66" s="118">
        <v>45112</v>
      </c>
      <c r="J66" s="118">
        <v>7193488</v>
      </c>
      <c r="K66" s="118">
        <f t="shared" si="4"/>
        <v>7238600</v>
      </c>
      <c r="L66" s="118">
        <v>6316931.1575340005</v>
      </c>
      <c r="M66" s="118">
        <v>1048609.382466</v>
      </c>
    </row>
    <row r="67" spans="1:13" x14ac:dyDescent="0.2">
      <c r="A67" s="286">
        <v>14</v>
      </c>
      <c r="B67" s="286" t="s">
        <v>101</v>
      </c>
      <c r="C67" s="115">
        <v>0</v>
      </c>
      <c r="D67" s="115">
        <v>2422775</v>
      </c>
      <c r="E67" s="115">
        <v>2880370</v>
      </c>
      <c r="F67" s="115">
        <v>40528115</v>
      </c>
      <c r="G67" s="115">
        <f t="shared" si="3"/>
        <v>45831260</v>
      </c>
      <c r="H67" s="115">
        <v>0</v>
      </c>
      <c r="I67" s="115">
        <v>1671269</v>
      </c>
      <c r="J67" s="115">
        <v>18201071</v>
      </c>
      <c r="K67" s="115">
        <f t="shared" si="4"/>
        <v>19872340</v>
      </c>
      <c r="L67" s="115">
        <v>17184975.191999998</v>
      </c>
      <c r="M67" s="115">
        <v>2449590.5580000002</v>
      </c>
    </row>
    <row r="68" spans="1:13" x14ac:dyDescent="0.2">
      <c r="A68" s="287">
        <v>15</v>
      </c>
      <c r="B68" s="287" t="s">
        <v>102</v>
      </c>
      <c r="C68" s="118">
        <v>0</v>
      </c>
      <c r="D68" s="118">
        <v>0</v>
      </c>
      <c r="E68" s="118">
        <v>0</v>
      </c>
      <c r="F68" s="118">
        <v>0</v>
      </c>
      <c r="G68" s="118">
        <f t="shared" si="3"/>
        <v>0</v>
      </c>
      <c r="H68" s="118">
        <v>0</v>
      </c>
      <c r="I68" s="118">
        <v>0</v>
      </c>
      <c r="J68" s="118">
        <v>0</v>
      </c>
      <c r="K68" s="118">
        <f t="shared" si="4"/>
        <v>0</v>
      </c>
      <c r="L68" s="118">
        <v>0</v>
      </c>
      <c r="M68" s="118">
        <v>0</v>
      </c>
    </row>
    <row r="69" spans="1:13" x14ac:dyDescent="0.2">
      <c r="A69" s="286">
        <v>16</v>
      </c>
      <c r="B69" s="286" t="s">
        <v>103</v>
      </c>
      <c r="C69" s="115">
        <v>0</v>
      </c>
      <c r="D69" s="115">
        <v>5064159</v>
      </c>
      <c r="E69" s="115">
        <v>4225236</v>
      </c>
      <c r="F69" s="115">
        <v>79820681</v>
      </c>
      <c r="G69" s="115">
        <f t="shared" si="3"/>
        <v>89110076</v>
      </c>
      <c r="H69" s="115">
        <v>0</v>
      </c>
      <c r="I69" s="115">
        <v>173877</v>
      </c>
      <c r="J69" s="115">
        <v>23432071</v>
      </c>
      <c r="K69" s="115">
        <f t="shared" si="4"/>
        <v>23605948</v>
      </c>
      <c r="L69" s="115">
        <v>12632075.72501</v>
      </c>
      <c r="M69" s="115">
        <v>1767806.46499</v>
      </c>
    </row>
    <row r="70" spans="1:13" x14ac:dyDescent="0.2">
      <c r="A70" s="287">
        <v>17</v>
      </c>
      <c r="B70" s="287" t="s">
        <v>104</v>
      </c>
      <c r="C70" s="118">
        <v>0</v>
      </c>
      <c r="D70" s="118">
        <v>2954895</v>
      </c>
      <c r="E70" s="118">
        <v>2606891</v>
      </c>
      <c r="F70" s="118">
        <v>38678518</v>
      </c>
      <c r="G70" s="118">
        <f t="shared" si="3"/>
        <v>44240304</v>
      </c>
      <c r="H70" s="118">
        <v>1881</v>
      </c>
      <c r="I70" s="118">
        <v>1211847</v>
      </c>
      <c r="J70" s="118">
        <v>11929769</v>
      </c>
      <c r="K70" s="118">
        <f t="shared" si="4"/>
        <v>13143497</v>
      </c>
      <c r="L70" s="118">
        <v>10929141.274299998</v>
      </c>
      <c r="M70" s="118">
        <v>637254.04570000002</v>
      </c>
    </row>
    <row r="71" spans="1:13" x14ac:dyDescent="0.2">
      <c r="A71" s="286">
        <v>18</v>
      </c>
      <c r="B71" s="286" t="s">
        <v>105</v>
      </c>
      <c r="C71" s="115">
        <v>0</v>
      </c>
      <c r="D71" s="115">
        <v>1959886</v>
      </c>
      <c r="E71" s="115">
        <v>2934905</v>
      </c>
      <c r="F71" s="115">
        <v>42960614</v>
      </c>
      <c r="G71" s="115">
        <f t="shared" si="3"/>
        <v>47855405</v>
      </c>
      <c r="H71" s="115">
        <v>35346</v>
      </c>
      <c r="I71" s="115">
        <v>0</v>
      </c>
      <c r="J71" s="115">
        <v>18439207</v>
      </c>
      <c r="K71" s="115">
        <f t="shared" si="4"/>
        <v>18474553</v>
      </c>
      <c r="L71" s="115">
        <v>13355595.106799997</v>
      </c>
      <c r="M71" s="115">
        <v>1371035.8931999998</v>
      </c>
    </row>
    <row r="72" spans="1:13" x14ac:dyDescent="0.2">
      <c r="A72" s="287">
        <v>19</v>
      </c>
      <c r="B72" s="287" t="s">
        <v>106</v>
      </c>
      <c r="C72" s="118">
        <v>0</v>
      </c>
      <c r="D72" s="118">
        <v>833209</v>
      </c>
      <c r="E72" s="118">
        <v>1177877</v>
      </c>
      <c r="F72" s="118">
        <v>4949995</v>
      </c>
      <c r="G72" s="118">
        <f t="shared" si="3"/>
        <v>6961081</v>
      </c>
      <c r="H72" s="118">
        <v>1214</v>
      </c>
      <c r="I72" s="118">
        <v>0</v>
      </c>
      <c r="J72" s="118">
        <v>4170184</v>
      </c>
      <c r="K72" s="118">
        <f t="shared" si="4"/>
        <v>4171398</v>
      </c>
      <c r="L72" s="118">
        <v>1954576.0243999998</v>
      </c>
      <c r="M72" s="118">
        <v>161523.0656</v>
      </c>
    </row>
    <row r="73" spans="1:13" x14ac:dyDescent="0.2">
      <c r="A73" s="286">
        <v>20</v>
      </c>
      <c r="B73" s="286" t="s">
        <v>107</v>
      </c>
      <c r="C73" s="115">
        <v>0</v>
      </c>
      <c r="D73" s="115">
        <v>921147</v>
      </c>
      <c r="E73" s="115">
        <v>2309797</v>
      </c>
      <c r="F73" s="115">
        <v>21382007</v>
      </c>
      <c r="G73" s="115">
        <f t="shared" si="3"/>
        <v>24612951</v>
      </c>
      <c r="H73" s="115">
        <v>10864</v>
      </c>
      <c r="I73" s="115">
        <v>63750</v>
      </c>
      <c r="J73" s="115">
        <v>8485963</v>
      </c>
      <c r="K73" s="115">
        <f t="shared" si="4"/>
        <v>8560577</v>
      </c>
      <c r="L73" s="115">
        <v>3795181.5768100005</v>
      </c>
      <c r="M73" s="115">
        <v>629026.12318999995</v>
      </c>
    </row>
    <row r="74" spans="1:13" x14ac:dyDescent="0.2">
      <c r="A74" s="287">
        <v>21</v>
      </c>
      <c r="B74" s="287" t="s">
        <v>108</v>
      </c>
      <c r="C74" s="118">
        <v>0</v>
      </c>
      <c r="D74" s="118">
        <v>55811466</v>
      </c>
      <c r="E74" s="118">
        <v>9814835</v>
      </c>
      <c r="F74" s="118">
        <v>527930855</v>
      </c>
      <c r="G74" s="118">
        <f t="shared" si="3"/>
        <v>593557156</v>
      </c>
      <c r="H74" s="118">
        <v>0</v>
      </c>
      <c r="I74" s="118">
        <v>180217</v>
      </c>
      <c r="J74" s="118">
        <v>123496535</v>
      </c>
      <c r="K74" s="118">
        <f t="shared" si="4"/>
        <v>123676752</v>
      </c>
      <c r="L74" s="118">
        <v>34523460.272758</v>
      </c>
      <c r="M74" s="118">
        <v>3239122.4172420003</v>
      </c>
    </row>
    <row r="75" spans="1:13" x14ac:dyDescent="0.2">
      <c r="A75" s="286">
        <v>22</v>
      </c>
      <c r="B75" s="286" t="s">
        <v>109</v>
      </c>
      <c r="C75" s="115">
        <v>0</v>
      </c>
      <c r="D75" s="115">
        <v>2888249</v>
      </c>
      <c r="E75" s="115">
        <v>1618612</v>
      </c>
      <c r="F75" s="115">
        <v>14011688</v>
      </c>
      <c r="G75" s="115">
        <f t="shared" si="3"/>
        <v>18518549</v>
      </c>
      <c r="H75" s="115">
        <v>7372</v>
      </c>
      <c r="I75" s="115">
        <v>0</v>
      </c>
      <c r="J75" s="115">
        <v>6967513</v>
      </c>
      <c r="K75" s="115">
        <f t="shared" si="4"/>
        <v>6974885</v>
      </c>
      <c r="L75" s="115">
        <v>3492524.129584</v>
      </c>
      <c r="M75" s="115">
        <v>131123.37041600002</v>
      </c>
    </row>
    <row r="76" spans="1:13" x14ac:dyDescent="0.2">
      <c r="A76" s="287">
        <v>23</v>
      </c>
      <c r="B76" s="287" t="s">
        <v>110</v>
      </c>
      <c r="C76" s="118">
        <v>0</v>
      </c>
      <c r="D76" s="118">
        <v>435590</v>
      </c>
      <c r="E76" s="118">
        <v>1271651</v>
      </c>
      <c r="F76" s="118">
        <v>7559266</v>
      </c>
      <c r="G76" s="118">
        <f t="shared" si="3"/>
        <v>9266507</v>
      </c>
      <c r="H76" s="118">
        <v>369520</v>
      </c>
      <c r="I76" s="118">
        <v>9600</v>
      </c>
      <c r="J76" s="118">
        <v>2988037</v>
      </c>
      <c r="K76" s="118">
        <f t="shared" si="4"/>
        <v>3367157</v>
      </c>
      <c r="L76" s="118">
        <v>2149311.4099999997</v>
      </c>
      <c r="M76" s="118">
        <v>144489.97</v>
      </c>
    </row>
    <row r="77" spans="1:13" x14ac:dyDescent="0.2">
      <c r="A77" s="286">
        <v>24</v>
      </c>
      <c r="B77" s="286" t="s">
        <v>111</v>
      </c>
      <c r="C77" s="115">
        <v>0</v>
      </c>
      <c r="D77" s="115">
        <v>4998127</v>
      </c>
      <c r="E77" s="115">
        <v>5024008</v>
      </c>
      <c r="F77" s="115">
        <v>71768003</v>
      </c>
      <c r="G77" s="115">
        <f t="shared" si="3"/>
        <v>81790138</v>
      </c>
      <c r="H77" s="115">
        <v>0</v>
      </c>
      <c r="I77" s="115">
        <v>0</v>
      </c>
      <c r="J77" s="115">
        <v>24890497</v>
      </c>
      <c r="K77" s="115">
        <f t="shared" si="4"/>
        <v>24890497</v>
      </c>
      <c r="L77" s="115">
        <v>8778790.8847599998</v>
      </c>
      <c r="M77" s="115">
        <v>595756.11523999996</v>
      </c>
    </row>
    <row r="78" spans="1:13" x14ac:dyDescent="0.2">
      <c r="A78" s="287">
        <v>25</v>
      </c>
      <c r="B78" s="287" t="s">
        <v>112</v>
      </c>
      <c r="C78" s="118">
        <v>68839</v>
      </c>
      <c r="D78" s="118">
        <v>1211412</v>
      </c>
      <c r="E78" s="118">
        <v>1491113</v>
      </c>
      <c r="F78" s="118">
        <v>15194333</v>
      </c>
      <c r="G78" s="118">
        <f t="shared" si="3"/>
        <v>17965697</v>
      </c>
      <c r="H78" s="118">
        <v>0</v>
      </c>
      <c r="I78" s="118">
        <v>0</v>
      </c>
      <c r="J78" s="118">
        <v>6126862</v>
      </c>
      <c r="K78" s="118">
        <f t="shared" si="4"/>
        <v>6126862</v>
      </c>
      <c r="L78" s="118">
        <v>2783951.9621470007</v>
      </c>
      <c r="M78" s="118">
        <v>418781.01785299997</v>
      </c>
    </row>
    <row r="79" spans="1:13" x14ac:dyDescent="0.2">
      <c r="A79" s="286">
        <v>26</v>
      </c>
      <c r="B79" s="286" t="s">
        <v>113</v>
      </c>
      <c r="C79" s="115">
        <v>0</v>
      </c>
      <c r="D79" s="115">
        <v>0</v>
      </c>
      <c r="E79" s="115">
        <v>0</v>
      </c>
      <c r="F79" s="115">
        <v>0</v>
      </c>
      <c r="G79" s="115">
        <f t="shared" si="3"/>
        <v>0</v>
      </c>
      <c r="H79" s="115">
        <v>0</v>
      </c>
      <c r="I79" s="115">
        <v>0</v>
      </c>
      <c r="J79" s="115">
        <v>0</v>
      </c>
      <c r="K79" s="115">
        <f t="shared" si="4"/>
        <v>0</v>
      </c>
      <c r="L79" s="115">
        <v>0</v>
      </c>
      <c r="M79" s="115">
        <v>0</v>
      </c>
    </row>
    <row r="80" spans="1:13" x14ac:dyDescent="0.2">
      <c r="A80" s="287">
        <v>27</v>
      </c>
      <c r="B80" s="287" t="s">
        <v>114</v>
      </c>
      <c r="C80" s="118">
        <v>0</v>
      </c>
      <c r="D80" s="118">
        <v>4566778</v>
      </c>
      <c r="E80" s="118">
        <v>2752721</v>
      </c>
      <c r="F80" s="118">
        <v>44309282</v>
      </c>
      <c r="G80" s="118">
        <f t="shared" si="3"/>
        <v>51628781</v>
      </c>
      <c r="H80" s="118">
        <v>1722</v>
      </c>
      <c r="I80" s="118">
        <v>0</v>
      </c>
      <c r="J80" s="118">
        <v>14488061</v>
      </c>
      <c r="K80" s="118">
        <f t="shared" si="4"/>
        <v>14489783</v>
      </c>
      <c r="L80" s="118">
        <v>9369445.576700002</v>
      </c>
      <c r="M80" s="118">
        <v>700806.30330000003</v>
      </c>
    </row>
    <row r="81" spans="1:13" x14ac:dyDescent="0.2">
      <c r="A81" s="286">
        <v>28</v>
      </c>
      <c r="B81" s="286" t="s">
        <v>115</v>
      </c>
      <c r="C81" s="115">
        <v>0</v>
      </c>
      <c r="D81" s="115">
        <v>1470937</v>
      </c>
      <c r="E81" s="115">
        <v>1521101</v>
      </c>
      <c r="F81" s="115">
        <v>12870017</v>
      </c>
      <c r="G81" s="115">
        <f t="shared" si="3"/>
        <v>15862055</v>
      </c>
      <c r="H81" s="115">
        <v>0</v>
      </c>
      <c r="I81" s="115">
        <v>0</v>
      </c>
      <c r="J81" s="115">
        <v>5898899</v>
      </c>
      <c r="K81" s="115">
        <f t="shared" si="4"/>
        <v>5898899</v>
      </c>
      <c r="L81" s="115">
        <v>5874775.380938</v>
      </c>
      <c r="M81" s="115">
        <v>433222.48906200001</v>
      </c>
    </row>
    <row r="82" spans="1:13" x14ac:dyDescent="0.2">
      <c r="A82" s="287">
        <v>29</v>
      </c>
      <c r="B82" s="287" t="s">
        <v>30</v>
      </c>
      <c r="C82" s="118">
        <v>0</v>
      </c>
      <c r="D82" s="118">
        <v>266545319</v>
      </c>
      <c r="E82" s="118">
        <v>27864892</v>
      </c>
      <c r="F82" s="118">
        <v>1109256951</v>
      </c>
      <c r="G82" s="118">
        <f t="shared" si="3"/>
        <v>1403667162</v>
      </c>
      <c r="H82" s="118">
        <v>45135</v>
      </c>
      <c r="I82" s="118">
        <v>238410576</v>
      </c>
      <c r="J82" s="118">
        <v>382183417</v>
      </c>
      <c r="K82" s="118">
        <f t="shared" si="4"/>
        <v>620639128</v>
      </c>
      <c r="L82" s="118">
        <v>93312959.180122986</v>
      </c>
      <c r="M82" s="118">
        <v>4352459.0298769996</v>
      </c>
    </row>
    <row r="83" spans="1:13" x14ac:dyDescent="0.2">
      <c r="A83" s="286">
        <v>30</v>
      </c>
      <c r="B83" s="286" t="s">
        <v>116</v>
      </c>
      <c r="C83" s="115">
        <v>0</v>
      </c>
      <c r="D83" s="115">
        <v>15811110</v>
      </c>
      <c r="E83" s="115">
        <v>3724348</v>
      </c>
      <c r="F83" s="115">
        <v>78074558</v>
      </c>
      <c r="G83" s="115">
        <f t="shared" si="3"/>
        <v>97610016</v>
      </c>
      <c r="H83" s="115">
        <v>3230</v>
      </c>
      <c r="I83" s="115">
        <v>0</v>
      </c>
      <c r="J83" s="115">
        <v>26677557</v>
      </c>
      <c r="K83" s="115">
        <f t="shared" si="4"/>
        <v>26680787</v>
      </c>
      <c r="L83" s="115">
        <v>13564208.333241001</v>
      </c>
      <c r="M83" s="115">
        <v>389612.47675899998</v>
      </c>
    </row>
    <row r="84" spans="1:13" x14ac:dyDescent="0.2">
      <c r="A84" s="287">
        <v>31</v>
      </c>
      <c r="B84" s="287" t="s">
        <v>117</v>
      </c>
      <c r="C84" s="118">
        <v>0</v>
      </c>
      <c r="D84" s="118">
        <v>1423161</v>
      </c>
      <c r="E84" s="118">
        <v>1703243</v>
      </c>
      <c r="F84" s="118">
        <v>17699018</v>
      </c>
      <c r="G84" s="118">
        <f t="shared" si="3"/>
        <v>20825422</v>
      </c>
      <c r="H84" s="118">
        <v>12632</v>
      </c>
      <c r="I84" s="118">
        <v>301343</v>
      </c>
      <c r="J84" s="118">
        <v>7183320</v>
      </c>
      <c r="K84" s="118">
        <f t="shared" si="4"/>
        <v>7497295</v>
      </c>
      <c r="L84" s="118">
        <v>5445296.8955999995</v>
      </c>
      <c r="M84" s="118">
        <v>374455.30440000002</v>
      </c>
    </row>
    <row r="85" spans="1:13" x14ac:dyDescent="0.2">
      <c r="A85" s="286">
        <v>32</v>
      </c>
      <c r="B85" s="286" t="s">
        <v>118</v>
      </c>
      <c r="C85" s="115">
        <v>0</v>
      </c>
      <c r="D85" s="115">
        <v>3679771</v>
      </c>
      <c r="E85" s="115">
        <v>2417119</v>
      </c>
      <c r="F85" s="115">
        <v>32552592</v>
      </c>
      <c r="G85" s="115">
        <f t="shared" si="3"/>
        <v>38649482</v>
      </c>
      <c r="H85" s="115">
        <v>0</v>
      </c>
      <c r="I85" s="115">
        <v>0</v>
      </c>
      <c r="J85" s="115">
        <v>7138477</v>
      </c>
      <c r="K85" s="115">
        <f t="shared" si="4"/>
        <v>7138477</v>
      </c>
      <c r="L85" s="115">
        <v>2790365.7777999998</v>
      </c>
      <c r="M85" s="115">
        <v>332335.88219999999</v>
      </c>
    </row>
    <row r="86" spans="1:13" x14ac:dyDescent="0.2">
      <c r="A86" s="287">
        <v>33</v>
      </c>
      <c r="B86" s="287" t="s">
        <v>34</v>
      </c>
      <c r="C86" s="118">
        <v>0</v>
      </c>
      <c r="D86" s="118">
        <v>4674631</v>
      </c>
      <c r="E86" s="118">
        <v>5540690</v>
      </c>
      <c r="F86" s="118">
        <v>64548283</v>
      </c>
      <c r="G86" s="118">
        <f t="shared" si="3"/>
        <v>74763604</v>
      </c>
      <c r="H86" s="118">
        <v>22246</v>
      </c>
      <c r="I86" s="118">
        <v>0</v>
      </c>
      <c r="J86" s="118">
        <v>30802119</v>
      </c>
      <c r="K86" s="118">
        <f t="shared" si="4"/>
        <v>30824365</v>
      </c>
      <c r="L86" s="118">
        <v>10356558.489100002</v>
      </c>
      <c r="M86" s="118">
        <v>1444618.3809000002</v>
      </c>
    </row>
    <row r="87" spans="1:13" x14ac:dyDescent="0.2">
      <c r="A87" s="286">
        <v>34</v>
      </c>
      <c r="B87" s="286" t="s">
        <v>119</v>
      </c>
      <c r="C87" s="115">
        <v>0</v>
      </c>
      <c r="D87" s="115">
        <v>13216977</v>
      </c>
      <c r="E87" s="115">
        <v>5219300</v>
      </c>
      <c r="F87" s="115">
        <v>116117591</v>
      </c>
      <c r="G87" s="115">
        <f t="shared" si="3"/>
        <v>134553868</v>
      </c>
      <c r="H87" s="115">
        <v>18555</v>
      </c>
      <c r="I87" s="115">
        <v>0</v>
      </c>
      <c r="J87" s="115">
        <v>30773534</v>
      </c>
      <c r="K87" s="115">
        <f t="shared" si="4"/>
        <v>30792089</v>
      </c>
      <c r="L87" s="115">
        <v>11406262.961878996</v>
      </c>
      <c r="M87" s="115">
        <v>590341.87812100002</v>
      </c>
    </row>
    <row r="88" spans="1:13" x14ac:dyDescent="0.2">
      <c r="A88" s="287">
        <v>35</v>
      </c>
      <c r="B88" s="287" t="s">
        <v>120</v>
      </c>
      <c r="C88" s="118">
        <v>0</v>
      </c>
      <c r="D88" s="118">
        <v>1570441</v>
      </c>
      <c r="E88" s="118">
        <v>2198179</v>
      </c>
      <c r="F88" s="118">
        <v>36496826</v>
      </c>
      <c r="G88" s="118">
        <f t="shared" si="3"/>
        <v>40265446</v>
      </c>
      <c r="H88" s="118">
        <v>211653</v>
      </c>
      <c r="I88" s="118">
        <v>0</v>
      </c>
      <c r="J88" s="118">
        <v>8844234</v>
      </c>
      <c r="K88" s="118">
        <f t="shared" si="4"/>
        <v>9055887</v>
      </c>
      <c r="L88" s="118">
        <v>4408645.8471250003</v>
      </c>
      <c r="M88" s="118">
        <v>632990.79287500004</v>
      </c>
    </row>
    <row r="89" spans="1:13" x14ac:dyDescent="0.2">
      <c r="A89" s="286">
        <v>36</v>
      </c>
      <c r="B89" s="286" t="s">
        <v>121</v>
      </c>
      <c r="C89" s="115">
        <v>0</v>
      </c>
      <c r="D89" s="115">
        <v>3956687</v>
      </c>
      <c r="E89" s="115">
        <v>4367341</v>
      </c>
      <c r="F89" s="115">
        <v>41807555</v>
      </c>
      <c r="G89" s="115">
        <f t="shared" si="3"/>
        <v>50131583</v>
      </c>
      <c r="H89" s="115">
        <v>834</v>
      </c>
      <c r="I89" s="115">
        <v>0</v>
      </c>
      <c r="J89" s="115">
        <v>14985709</v>
      </c>
      <c r="K89" s="115">
        <f t="shared" si="4"/>
        <v>14986543</v>
      </c>
      <c r="L89" s="115">
        <v>4626830.1068940004</v>
      </c>
      <c r="M89" s="115">
        <v>749595.603106</v>
      </c>
    </row>
    <row r="90" spans="1:13" x14ac:dyDescent="0.2">
      <c r="A90" s="287">
        <v>37</v>
      </c>
      <c r="B90" s="287" t="s">
        <v>122</v>
      </c>
      <c r="C90" s="118">
        <v>0</v>
      </c>
      <c r="D90" s="118">
        <v>3594653</v>
      </c>
      <c r="E90" s="118">
        <v>2061219</v>
      </c>
      <c r="F90" s="118">
        <v>14424943</v>
      </c>
      <c r="G90" s="118">
        <f t="shared" si="3"/>
        <v>20080815</v>
      </c>
      <c r="H90" s="118">
        <v>0</v>
      </c>
      <c r="I90" s="118">
        <v>0</v>
      </c>
      <c r="J90" s="118">
        <v>6530002</v>
      </c>
      <c r="K90" s="118">
        <f t="shared" si="4"/>
        <v>6530002</v>
      </c>
      <c r="L90" s="118">
        <v>4876760.4026999986</v>
      </c>
      <c r="M90" s="118">
        <v>185892.43729999999</v>
      </c>
    </row>
    <row r="91" spans="1:13" x14ac:dyDescent="0.2">
      <c r="A91" s="286">
        <v>38</v>
      </c>
      <c r="B91" s="286" t="s">
        <v>123</v>
      </c>
      <c r="C91" s="115">
        <v>0</v>
      </c>
      <c r="D91" s="115">
        <v>1385388</v>
      </c>
      <c r="E91" s="115">
        <v>2123963</v>
      </c>
      <c r="F91" s="115">
        <v>21720811</v>
      </c>
      <c r="G91" s="115">
        <f t="shared" si="3"/>
        <v>25230162</v>
      </c>
      <c r="H91" s="115">
        <v>108563</v>
      </c>
      <c r="I91" s="115">
        <v>567226</v>
      </c>
      <c r="J91" s="115">
        <v>9609546</v>
      </c>
      <c r="K91" s="115">
        <f t="shared" si="4"/>
        <v>10285335</v>
      </c>
      <c r="L91" s="115">
        <v>8648175.6517000012</v>
      </c>
      <c r="M91" s="115">
        <v>813686.53830000013</v>
      </c>
    </row>
    <row r="92" spans="1:13" x14ac:dyDescent="0.2">
      <c r="A92" s="287">
        <v>39</v>
      </c>
      <c r="B92" s="287" t="s">
        <v>125</v>
      </c>
      <c r="C92" s="118">
        <v>0</v>
      </c>
      <c r="D92" s="118">
        <v>2629866</v>
      </c>
      <c r="E92" s="118">
        <v>1817185</v>
      </c>
      <c r="F92" s="118">
        <v>29055213</v>
      </c>
      <c r="G92" s="118">
        <f t="shared" si="3"/>
        <v>33502264</v>
      </c>
      <c r="H92" s="118">
        <v>51956</v>
      </c>
      <c r="I92" s="118">
        <v>550501</v>
      </c>
      <c r="J92" s="118">
        <v>7414402</v>
      </c>
      <c r="K92" s="118">
        <f t="shared" si="4"/>
        <v>8016859</v>
      </c>
      <c r="L92" s="118">
        <v>2827203.6627649995</v>
      </c>
      <c r="M92" s="118">
        <v>383150.48723500001</v>
      </c>
    </row>
    <row r="93" spans="1:13" x14ac:dyDescent="0.2">
      <c r="A93" s="286">
        <v>40</v>
      </c>
      <c r="B93" s="286" t="s">
        <v>127</v>
      </c>
      <c r="C93" s="121">
        <v>0</v>
      </c>
      <c r="D93" s="121">
        <v>0</v>
      </c>
      <c r="E93" s="121">
        <v>0</v>
      </c>
      <c r="F93" s="121">
        <v>0</v>
      </c>
      <c r="G93" s="121">
        <f t="shared" si="3"/>
        <v>0</v>
      </c>
      <c r="H93" s="121">
        <v>0</v>
      </c>
      <c r="I93" s="121">
        <v>0</v>
      </c>
      <c r="J93" s="121">
        <v>0</v>
      </c>
      <c r="K93" s="121">
        <f t="shared" si="4"/>
        <v>0</v>
      </c>
      <c r="L93" s="115">
        <v>0</v>
      </c>
      <c r="M93" s="115">
        <v>0</v>
      </c>
    </row>
    <row r="94" spans="1:13" x14ac:dyDescent="0.2">
      <c r="A94" s="287">
        <v>41</v>
      </c>
      <c r="B94" s="287" t="s">
        <v>258</v>
      </c>
      <c r="C94" s="118">
        <v>0</v>
      </c>
      <c r="D94" s="118">
        <v>2480614</v>
      </c>
      <c r="E94" s="118">
        <v>3409479</v>
      </c>
      <c r="F94" s="118">
        <v>60110925</v>
      </c>
      <c r="G94" s="118">
        <f t="shared" si="3"/>
        <v>66001018</v>
      </c>
      <c r="H94" s="118">
        <v>52491</v>
      </c>
      <c r="I94" s="118">
        <v>0</v>
      </c>
      <c r="J94" s="118">
        <v>16215820</v>
      </c>
      <c r="K94" s="118">
        <f t="shared" si="4"/>
        <v>16268311</v>
      </c>
      <c r="L94" s="118">
        <v>9191286.4057800025</v>
      </c>
      <c r="M94" s="118">
        <v>1820304.0642199998</v>
      </c>
    </row>
    <row r="95" spans="1:13" x14ac:dyDescent="0.2">
      <c r="A95" s="286">
        <v>42</v>
      </c>
      <c r="B95" s="286" t="s">
        <v>131</v>
      </c>
      <c r="C95" s="115">
        <v>0</v>
      </c>
      <c r="D95" s="115">
        <v>19134746</v>
      </c>
      <c r="E95" s="115">
        <v>6544827</v>
      </c>
      <c r="F95" s="115">
        <v>125430090</v>
      </c>
      <c r="G95" s="115">
        <f t="shared" si="3"/>
        <v>151109663</v>
      </c>
      <c r="H95" s="115">
        <v>4848</v>
      </c>
      <c r="I95" s="115">
        <v>0</v>
      </c>
      <c r="J95" s="115">
        <v>36263794</v>
      </c>
      <c r="K95" s="115">
        <f t="shared" si="4"/>
        <v>36268642</v>
      </c>
      <c r="L95" s="115">
        <v>13459087.859240999</v>
      </c>
      <c r="M95" s="115">
        <v>773431.06075900001</v>
      </c>
    </row>
    <row r="96" spans="1:13" x14ac:dyDescent="0.2">
      <c r="A96" s="287">
        <v>43</v>
      </c>
      <c r="B96" s="287" t="s">
        <v>133</v>
      </c>
      <c r="C96" s="118">
        <v>0</v>
      </c>
      <c r="D96" s="118">
        <v>63212721</v>
      </c>
      <c r="E96" s="118">
        <v>21892883</v>
      </c>
      <c r="F96" s="118">
        <v>443345238</v>
      </c>
      <c r="G96" s="118">
        <f t="shared" si="3"/>
        <v>528450842</v>
      </c>
      <c r="H96" s="118">
        <v>0</v>
      </c>
      <c r="I96" s="118">
        <v>3118858</v>
      </c>
      <c r="J96" s="118">
        <v>104987414</v>
      </c>
      <c r="K96" s="118">
        <f t="shared" si="4"/>
        <v>108106272</v>
      </c>
      <c r="L96" s="118">
        <v>17472879.346425001</v>
      </c>
      <c r="M96" s="118">
        <v>4976368.4335750006</v>
      </c>
    </row>
    <row r="97" spans="1:13" x14ac:dyDescent="0.2">
      <c r="A97" s="286">
        <v>44</v>
      </c>
      <c r="B97" s="286" t="s">
        <v>135</v>
      </c>
      <c r="C97" s="115">
        <v>0</v>
      </c>
      <c r="D97" s="115">
        <v>3802221</v>
      </c>
      <c r="E97" s="115">
        <v>11939431</v>
      </c>
      <c r="F97" s="115">
        <v>103629855</v>
      </c>
      <c r="G97" s="115">
        <f t="shared" si="3"/>
        <v>119371507</v>
      </c>
      <c r="H97" s="115">
        <v>4161</v>
      </c>
      <c r="I97" s="115">
        <v>0</v>
      </c>
      <c r="J97" s="115">
        <v>36501602</v>
      </c>
      <c r="K97" s="115">
        <f t="shared" si="4"/>
        <v>36505763</v>
      </c>
      <c r="L97" s="115">
        <v>8244110.2302999999</v>
      </c>
      <c r="M97" s="115">
        <v>2279170.6997000002</v>
      </c>
    </row>
    <row r="98" spans="1:13" x14ac:dyDescent="0.2">
      <c r="A98" s="287">
        <v>45</v>
      </c>
      <c r="B98" s="287" t="s">
        <v>137</v>
      </c>
      <c r="C98" s="118">
        <v>0</v>
      </c>
      <c r="D98" s="118">
        <v>272032</v>
      </c>
      <c r="E98" s="118">
        <v>1067595</v>
      </c>
      <c r="F98" s="118">
        <v>3690486</v>
      </c>
      <c r="G98" s="118">
        <f t="shared" si="3"/>
        <v>5030113</v>
      </c>
      <c r="H98" s="118">
        <v>174608</v>
      </c>
      <c r="I98" s="118">
        <v>0</v>
      </c>
      <c r="J98" s="118">
        <v>1827555</v>
      </c>
      <c r="K98" s="118">
        <f t="shared" si="4"/>
        <v>2002163</v>
      </c>
      <c r="L98" s="118">
        <v>2970495.8663999988</v>
      </c>
      <c r="M98" s="118">
        <v>41563.313600000001</v>
      </c>
    </row>
    <row r="99" spans="1:13" x14ac:dyDescent="0.2">
      <c r="A99" s="286">
        <v>46</v>
      </c>
      <c r="B99" s="286" t="s">
        <v>139</v>
      </c>
      <c r="C99" s="115">
        <v>0</v>
      </c>
      <c r="D99" s="115">
        <v>6516500</v>
      </c>
      <c r="E99" s="115">
        <v>2733136</v>
      </c>
      <c r="F99" s="115">
        <v>52484383</v>
      </c>
      <c r="G99" s="115">
        <f t="shared" si="3"/>
        <v>61734019</v>
      </c>
      <c r="H99" s="115">
        <v>0</v>
      </c>
      <c r="I99" s="115">
        <v>0</v>
      </c>
      <c r="J99" s="115">
        <v>9798544</v>
      </c>
      <c r="K99" s="115">
        <f t="shared" si="4"/>
        <v>9798544</v>
      </c>
      <c r="L99" s="115">
        <v>9721180.950974999</v>
      </c>
      <c r="M99" s="115">
        <v>625267.75902500004</v>
      </c>
    </row>
    <row r="100" spans="1:13" x14ac:dyDescent="0.2">
      <c r="A100" s="287">
        <v>47</v>
      </c>
      <c r="B100" s="287" t="s">
        <v>141</v>
      </c>
      <c r="C100" s="118">
        <v>0</v>
      </c>
      <c r="D100" s="118">
        <v>11164853</v>
      </c>
      <c r="E100" s="118">
        <v>2688859</v>
      </c>
      <c r="F100" s="118">
        <v>75479421</v>
      </c>
      <c r="G100" s="118">
        <f t="shared" si="3"/>
        <v>89333133</v>
      </c>
      <c r="H100" s="118">
        <v>9164</v>
      </c>
      <c r="I100" s="118">
        <v>0</v>
      </c>
      <c r="J100" s="118">
        <v>22762963</v>
      </c>
      <c r="K100" s="118">
        <f t="shared" si="4"/>
        <v>22772127</v>
      </c>
      <c r="L100" s="118">
        <v>12127727.859293999</v>
      </c>
      <c r="M100" s="118">
        <v>864103.67070600006</v>
      </c>
    </row>
    <row r="101" spans="1:13" x14ac:dyDescent="0.2">
      <c r="A101" s="286">
        <v>48</v>
      </c>
      <c r="B101" s="286" t="s">
        <v>143</v>
      </c>
      <c r="C101" s="115">
        <v>0</v>
      </c>
      <c r="D101" s="115">
        <v>1032340</v>
      </c>
      <c r="E101" s="115">
        <v>1253177</v>
      </c>
      <c r="F101" s="115">
        <v>9120941</v>
      </c>
      <c r="G101" s="115">
        <f t="shared" si="3"/>
        <v>11406458</v>
      </c>
      <c r="H101" s="115">
        <v>0</v>
      </c>
      <c r="I101" s="115">
        <v>1273876</v>
      </c>
      <c r="J101" s="115">
        <v>3248054</v>
      </c>
      <c r="K101" s="115">
        <f t="shared" si="4"/>
        <v>4521930</v>
      </c>
      <c r="L101" s="115">
        <v>2748651.5392999998</v>
      </c>
      <c r="M101" s="115">
        <v>276048.5907</v>
      </c>
    </row>
    <row r="102" spans="1:13" x14ac:dyDescent="0.2">
      <c r="A102" s="287">
        <v>49</v>
      </c>
      <c r="B102" s="287" t="s">
        <v>145</v>
      </c>
      <c r="C102" s="118">
        <v>0</v>
      </c>
      <c r="D102" s="118">
        <v>2511648</v>
      </c>
      <c r="E102" s="118">
        <v>2130414</v>
      </c>
      <c r="F102" s="118">
        <v>38531131</v>
      </c>
      <c r="G102" s="118">
        <f t="shared" si="3"/>
        <v>43173193</v>
      </c>
      <c r="H102" s="118">
        <v>0</v>
      </c>
      <c r="I102" s="118">
        <v>0</v>
      </c>
      <c r="J102" s="118">
        <v>8778518</v>
      </c>
      <c r="K102" s="118">
        <f t="shared" si="4"/>
        <v>8778518</v>
      </c>
      <c r="L102" s="118">
        <v>7365408.6635100013</v>
      </c>
      <c r="M102" s="118">
        <v>326447.43648999999</v>
      </c>
    </row>
    <row r="103" spans="1:13" x14ac:dyDescent="0.2">
      <c r="A103" s="286">
        <v>50</v>
      </c>
      <c r="B103" s="286" t="s">
        <v>147</v>
      </c>
      <c r="C103" s="121">
        <v>0</v>
      </c>
      <c r="D103" s="121">
        <v>1531048</v>
      </c>
      <c r="E103" s="121">
        <v>1690781</v>
      </c>
      <c r="F103" s="121">
        <v>19621594</v>
      </c>
      <c r="G103" s="121">
        <f t="shared" si="3"/>
        <v>22843423</v>
      </c>
      <c r="H103" s="121">
        <v>0</v>
      </c>
      <c r="I103" s="121">
        <v>474731</v>
      </c>
      <c r="J103" s="121">
        <v>4240161</v>
      </c>
      <c r="K103" s="121">
        <f t="shared" si="4"/>
        <v>4714892</v>
      </c>
      <c r="L103" s="115">
        <v>2671427.0307999998</v>
      </c>
      <c r="M103" s="115">
        <v>199391.58919999999</v>
      </c>
    </row>
    <row r="104" spans="1:13" x14ac:dyDescent="0.2">
      <c r="A104" s="287">
        <v>51</v>
      </c>
      <c r="B104" s="287" t="s">
        <v>149</v>
      </c>
      <c r="C104" s="122">
        <v>0</v>
      </c>
      <c r="D104" s="122">
        <v>1225936</v>
      </c>
      <c r="E104" s="122">
        <v>2375131</v>
      </c>
      <c r="F104" s="122">
        <v>6313524</v>
      </c>
      <c r="G104" s="122">
        <f t="shared" si="3"/>
        <v>9914591</v>
      </c>
      <c r="H104" s="122">
        <v>0</v>
      </c>
      <c r="I104" s="122">
        <v>0</v>
      </c>
      <c r="J104" s="122">
        <v>5797547</v>
      </c>
      <c r="K104" s="122">
        <f t="shared" si="4"/>
        <v>5797547</v>
      </c>
      <c r="L104" s="118">
        <v>2644345.1259999997</v>
      </c>
      <c r="M104" s="118">
        <v>382902.54400000005</v>
      </c>
    </row>
    <row r="105" spans="1:13" x14ac:dyDescent="0.2">
      <c r="A105" s="286">
        <v>52</v>
      </c>
      <c r="B105" s="286" t="s">
        <v>151</v>
      </c>
      <c r="C105" s="115">
        <v>0</v>
      </c>
      <c r="D105" s="115">
        <v>0</v>
      </c>
      <c r="E105" s="115">
        <v>0</v>
      </c>
      <c r="F105" s="115">
        <v>0</v>
      </c>
      <c r="G105" s="115">
        <f t="shared" si="3"/>
        <v>0</v>
      </c>
      <c r="H105" s="115">
        <v>0</v>
      </c>
      <c r="I105" s="115">
        <v>0</v>
      </c>
      <c r="J105" s="115">
        <v>0</v>
      </c>
      <c r="K105" s="115">
        <f t="shared" si="4"/>
        <v>0</v>
      </c>
      <c r="L105" s="115">
        <v>0</v>
      </c>
      <c r="M105" s="115">
        <v>0</v>
      </c>
    </row>
    <row r="106" spans="1:13" x14ac:dyDescent="0.2">
      <c r="A106" s="287">
        <v>53</v>
      </c>
      <c r="B106" s="287" t="s">
        <v>153</v>
      </c>
      <c r="C106" s="118">
        <v>0</v>
      </c>
      <c r="D106" s="118">
        <v>68777833</v>
      </c>
      <c r="E106" s="118">
        <v>20732594</v>
      </c>
      <c r="F106" s="118">
        <v>500581935</v>
      </c>
      <c r="G106" s="118">
        <f t="shared" si="3"/>
        <v>590092362</v>
      </c>
      <c r="H106" s="118">
        <v>0</v>
      </c>
      <c r="I106" s="118">
        <v>0</v>
      </c>
      <c r="J106" s="118">
        <v>98622421</v>
      </c>
      <c r="K106" s="118">
        <f t="shared" si="4"/>
        <v>98622421</v>
      </c>
      <c r="L106" s="118">
        <v>22053168.453988004</v>
      </c>
      <c r="M106" s="118">
        <v>681126.83601199999</v>
      </c>
    </row>
    <row r="107" spans="1:13" x14ac:dyDescent="0.2">
      <c r="A107" s="286">
        <v>54</v>
      </c>
      <c r="B107" s="286" t="s">
        <v>155</v>
      </c>
      <c r="C107" s="115">
        <v>0</v>
      </c>
      <c r="D107" s="115">
        <v>1993996</v>
      </c>
      <c r="E107" s="115">
        <v>2760308</v>
      </c>
      <c r="F107" s="115">
        <v>40328355</v>
      </c>
      <c r="G107" s="115">
        <f t="shared" si="3"/>
        <v>45082659</v>
      </c>
      <c r="H107" s="115">
        <v>0</v>
      </c>
      <c r="I107" s="115">
        <v>280508</v>
      </c>
      <c r="J107" s="115">
        <v>15683680</v>
      </c>
      <c r="K107" s="115">
        <f t="shared" si="4"/>
        <v>15964188</v>
      </c>
      <c r="L107" s="115">
        <v>9524977.7806000002</v>
      </c>
      <c r="M107" s="115">
        <v>752270.78939999989</v>
      </c>
    </row>
    <row r="108" spans="1:13" x14ac:dyDescent="0.2">
      <c r="A108" s="287">
        <v>55</v>
      </c>
      <c r="B108" s="287" t="s">
        <v>157</v>
      </c>
      <c r="C108" s="118">
        <v>0</v>
      </c>
      <c r="D108" s="118">
        <v>1228513</v>
      </c>
      <c r="E108" s="118">
        <v>1791198</v>
      </c>
      <c r="F108" s="118">
        <v>18610217</v>
      </c>
      <c r="G108" s="118">
        <f t="shared" si="3"/>
        <v>21629928</v>
      </c>
      <c r="H108" s="118">
        <v>0</v>
      </c>
      <c r="I108" s="118">
        <v>0</v>
      </c>
      <c r="J108" s="118">
        <v>6866693</v>
      </c>
      <c r="K108" s="118">
        <f t="shared" si="4"/>
        <v>6866693</v>
      </c>
      <c r="L108" s="118">
        <v>4867437.9452790003</v>
      </c>
      <c r="M108" s="118">
        <v>609575.58472099993</v>
      </c>
    </row>
    <row r="109" spans="1:13" x14ac:dyDescent="0.2">
      <c r="A109" s="286">
        <v>56</v>
      </c>
      <c r="B109" s="286" t="s">
        <v>159</v>
      </c>
      <c r="C109" s="115">
        <v>0</v>
      </c>
      <c r="D109" s="115">
        <v>1459426</v>
      </c>
      <c r="E109" s="115">
        <v>1609541</v>
      </c>
      <c r="F109" s="115">
        <v>15888741</v>
      </c>
      <c r="G109" s="115">
        <f t="shared" si="3"/>
        <v>18957708</v>
      </c>
      <c r="H109" s="115">
        <v>104289</v>
      </c>
      <c r="I109" s="115">
        <v>0</v>
      </c>
      <c r="J109" s="115">
        <v>6873277</v>
      </c>
      <c r="K109" s="115">
        <f t="shared" si="4"/>
        <v>6977566</v>
      </c>
      <c r="L109" s="115">
        <v>3523068.0181999994</v>
      </c>
      <c r="M109" s="115">
        <v>196424.4718</v>
      </c>
    </row>
    <row r="110" spans="1:13" x14ac:dyDescent="0.2">
      <c r="A110" s="287">
        <v>57</v>
      </c>
      <c r="B110" s="287" t="s">
        <v>161</v>
      </c>
      <c r="C110" s="118">
        <v>0</v>
      </c>
      <c r="D110" s="118">
        <v>1362507</v>
      </c>
      <c r="E110" s="118">
        <v>1376155</v>
      </c>
      <c r="F110" s="118">
        <v>11721882</v>
      </c>
      <c r="G110" s="118">
        <f t="shared" si="3"/>
        <v>14460544</v>
      </c>
      <c r="H110" s="118">
        <v>0</v>
      </c>
      <c r="I110" s="118">
        <v>0</v>
      </c>
      <c r="J110" s="118">
        <v>4709581</v>
      </c>
      <c r="K110" s="118">
        <f t="shared" si="4"/>
        <v>4709581</v>
      </c>
      <c r="L110" s="118">
        <v>2143089.2135000001</v>
      </c>
      <c r="M110" s="118">
        <v>197779.00650000002</v>
      </c>
    </row>
    <row r="111" spans="1:13" x14ac:dyDescent="0.2">
      <c r="A111" s="286">
        <v>58</v>
      </c>
      <c r="B111" s="286" t="s">
        <v>163</v>
      </c>
      <c r="C111" s="115">
        <v>0</v>
      </c>
      <c r="D111" s="115">
        <v>2036502</v>
      </c>
      <c r="E111" s="115">
        <v>3255132</v>
      </c>
      <c r="F111" s="115">
        <v>42427348</v>
      </c>
      <c r="G111" s="115">
        <f t="shared" si="3"/>
        <v>47718982</v>
      </c>
      <c r="H111" s="115">
        <v>187543</v>
      </c>
      <c r="I111" s="115">
        <v>0</v>
      </c>
      <c r="J111" s="115">
        <v>17118255</v>
      </c>
      <c r="K111" s="115">
        <f t="shared" si="4"/>
        <v>17305798</v>
      </c>
      <c r="L111" s="115">
        <v>8460646.587487001</v>
      </c>
      <c r="M111" s="115">
        <v>1382372.8625129999</v>
      </c>
    </row>
    <row r="112" spans="1:13" x14ac:dyDescent="0.2">
      <c r="A112" s="287">
        <v>59</v>
      </c>
      <c r="B112" s="287" t="s">
        <v>165</v>
      </c>
      <c r="C112" s="118">
        <v>0</v>
      </c>
      <c r="D112" s="118">
        <v>1078146</v>
      </c>
      <c r="E112" s="118">
        <v>1538532</v>
      </c>
      <c r="F112" s="118">
        <v>9680471</v>
      </c>
      <c r="G112" s="118">
        <f t="shared" si="3"/>
        <v>12297149</v>
      </c>
      <c r="H112" s="118">
        <v>0</v>
      </c>
      <c r="I112" s="118">
        <v>1608576</v>
      </c>
      <c r="J112" s="118">
        <v>4819059</v>
      </c>
      <c r="K112" s="118">
        <f t="shared" si="4"/>
        <v>6427635</v>
      </c>
      <c r="L112" s="118">
        <v>2268625.3243999998</v>
      </c>
      <c r="M112" s="118">
        <v>322342.1556</v>
      </c>
    </row>
    <row r="113" spans="1:13" x14ac:dyDescent="0.2">
      <c r="A113" s="286">
        <v>60</v>
      </c>
      <c r="B113" s="286" t="s">
        <v>167</v>
      </c>
      <c r="C113" s="115">
        <v>0</v>
      </c>
      <c r="D113" s="115">
        <v>6146557</v>
      </c>
      <c r="E113" s="115">
        <v>7012374</v>
      </c>
      <c r="F113" s="115">
        <v>83718257</v>
      </c>
      <c r="G113" s="115">
        <f t="shared" si="3"/>
        <v>96877188</v>
      </c>
      <c r="H113" s="115">
        <v>360</v>
      </c>
      <c r="I113" s="115">
        <v>11913945</v>
      </c>
      <c r="J113" s="115">
        <v>18552930</v>
      </c>
      <c r="K113" s="115">
        <f t="shared" si="4"/>
        <v>30467235</v>
      </c>
      <c r="L113" s="115">
        <v>13745785.790547</v>
      </c>
      <c r="M113" s="115">
        <v>1865291.3794530001</v>
      </c>
    </row>
    <row r="114" spans="1:13" x14ac:dyDescent="0.2">
      <c r="A114" s="287">
        <v>61</v>
      </c>
      <c r="B114" s="287" t="s">
        <v>169</v>
      </c>
      <c r="C114" s="118">
        <v>0</v>
      </c>
      <c r="D114" s="118">
        <v>2284046</v>
      </c>
      <c r="E114" s="118">
        <v>1927196</v>
      </c>
      <c r="F114" s="118">
        <v>15328652</v>
      </c>
      <c r="G114" s="118">
        <f t="shared" si="3"/>
        <v>19539894</v>
      </c>
      <c r="H114" s="118">
        <v>79364</v>
      </c>
      <c r="I114" s="118">
        <v>0</v>
      </c>
      <c r="J114" s="118">
        <v>6728022</v>
      </c>
      <c r="K114" s="118">
        <f t="shared" si="4"/>
        <v>6807386</v>
      </c>
      <c r="L114" s="118">
        <v>6734565.1612679986</v>
      </c>
      <c r="M114" s="118">
        <v>487931.26873200003</v>
      </c>
    </row>
    <row r="115" spans="1:13" x14ac:dyDescent="0.2">
      <c r="A115" s="286">
        <v>62</v>
      </c>
      <c r="B115" s="286" t="s">
        <v>259</v>
      </c>
      <c r="C115" s="115">
        <v>0</v>
      </c>
      <c r="D115" s="115">
        <v>14896913</v>
      </c>
      <c r="E115" s="115">
        <v>2164228</v>
      </c>
      <c r="F115" s="115">
        <v>26802532</v>
      </c>
      <c r="G115" s="115">
        <f t="shared" si="3"/>
        <v>43863673</v>
      </c>
      <c r="H115" s="115">
        <v>0</v>
      </c>
      <c r="I115" s="115">
        <v>74902</v>
      </c>
      <c r="J115" s="115">
        <v>4619952</v>
      </c>
      <c r="K115" s="115">
        <f t="shared" si="4"/>
        <v>4694854</v>
      </c>
      <c r="L115" s="115">
        <v>5008761.665</v>
      </c>
      <c r="M115" s="115">
        <v>176329.11499999999</v>
      </c>
    </row>
    <row r="116" spans="1:13" x14ac:dyDescent="0.2">
      <c r="A116" s="287">
        <v>63</v>
      </c>
      <c r="B116" s="287" t="s">
        <v>173</v>
      </c>
      <c r="C116" s="118">
        <v>0</v>
      </c>
      <c r="D116" s="118">
        <v>1821337</v>
      </c>
      <c r="E116" s="118">
        <v>2071937</v>
      </c>
      <c r="F116" s="118">
        <v>17584865</v>
      </c>
      <c r="G116" s="118">
        <f t="shared" si="3"/>
        <v>21478139</v>
      </c>
      <c r="H116" s="118">
        <v>27968</v>
      </c>
      <c r="I116" s="118">
        <v>1918555</v>
      </c>
      <c r="J116" s="118">
        <v>5504867</v>
      </c>
      <c r="K116" s="118">
        <f t="shared" si="4"/>
        <v>7451390</v>
      </c>
      <c r="L116" s="118">
        <v>3233907.4984400002</v>
      </c>
      <c r="M116" s="118">
        <v>1009197.17156</v>
      </c>
    </row>
    <row r="117" spans="1:13" x14ac:dyDescent="0.2">
      <c r="A117" s="286">
        <v>64</v>
      </c>
      <c r="B117" s="286" t="s">
        <v>175</v>
      </c>
      <c r="C117" s="115">
        <v>0</v>
      </c>
      <c r="D117" s="115">
        <v>1392413</v>
      </c>
      <c r="E117" s="115">
        <v>1775897</v>
      </c>
      <c r="F117" s="115">
        <v>8325851</v>
      </c>
      <c r="G117" s="115">
        <f t="shared" si="3"/>
        <v>11494161</v>
      </c>
      <c r="H117" s="115">
        <v>0</v>
      </c>
      <c r="I117" s="115">
        <v>471740</v>
      </c>
      <c r="J117" s="115">
        <v>6897589</v>
      </c>
      <c r="K117" s="115">
        <f t="shared" si="4"/>
        <v>7369329</v>
      </c>
      <c r="L117" s="115">
        <v>2705443.1564500001</v>
      </c>
      <c r="M117" s="115">
        <v>363009.89355000004</v>
      </c>
    </row>
    <row r="118" spans="1:13" x14ac:dyDescent="0.2">
      <c r="A118" s="287">
        <v>65</v>
      </c>
      <c r="B118" s="287" t="s">
        <v>177</v>
      </c>
      <c r="C118" s="118">
        <v>0</v>
      </c>
      <c r="D118" s="118">
        <v>1434374</v>
      </c>
      <c r="E118" s="118">
        <v>1737924</v>
      </c>
      <c r="F118" s="118">
        <v>21241191</v>
      </c>
      <c r="G118" s="118">
        <f t="shared" si="3"/>
        <v>24413489</v>
      </c>
      <c r="H118" s="118">
        <v>0</v>
      </c>
      <c r="I118" s="118">
        <v>0</v>
      </c>
      <c r="J118" s="118">
        <v>9453820</v>
      </c>
      <c r="K118" s="118">
        <f t="shared" si="4"/>
        <v>9453820</v>
      </c>
      <c r="L118" s="118">
        <v>2935207.9146999996</v>
      </c>
      <c r="M118" s="118">
        <v>765249.72530000005</v>
      </c>
    </row>
    <row r="119" spans="1:13" x14ac:dyDescent="0.2">
      <c r="A119" s="286">
        <v>66</v>
      </c>
      <c r="B119" s="286" t="s">
        <v>179</v>
      </c>
      <c r="C119" s="115">
        <v>0</v>
      </c>
      <c r="D119" s="115">
        <v>4041802</v>
      </c>
      <c r="E119" s="115">
        <v>2683770</v>
      </c>
      <c r="F119" s="115">
        <v>45175140</v>
      </c>
      <c r="G119" s="115">
        <f t="shared" ref="G119:G148" si="5">SUM(C119:F119)</f>
        <v>51900712</v>
      </c>
      <c r="H119" s="115">
        <v>3365</v>
      </c>
      <c r="I119" s="115">
        <v>0</v>
      </c>
      <c r="J119" s="115">
        <v>16853104</v>
      </c>
      <c r="K119" s="115">
        <f t="shared" ref="K119:K148" si="6">SUM(H119:J119)</f>
        <v>16856469</v>
      </c>
      <c r="L119" s="115">
        <v>4675374.4926270004</v>
      </c>
      <c r="M119" s="115">
        <v>606480.597373</v>
      </c>
    </row>
    <row r="120" spans="1:13" x14ac:dyDescent="0.2">
      <c r="A120" s="287">
        <v>67</v>
      </c>
      <c r="B120" s="287" t="s">
        <v>260</v>
      </c>
      <c r="C120" s="118">
        <v>0</v>
      </c>
      <c r="D120" s="118">
        <v>2106507</v>
      </c>
      <c r="E120" s="118">
        <v>3805542</v>
      </c>
      <c r="F120" s="118">
        <v>31075401</v>
      </c>
      <c r="G120" s="118">
        <f t="shared" si="5"/>
        <v>36987450</v>
      </c>
      <c r="H120" s="118">
        <v>212816</v>
      </c>
      <c r="I120" s="118">
        <v>0</v>
      </c>
      <c r="J120" s="118">
        <v>9754068</v>
      </c>
      <c r="K120" s="118">
        <f t="shared" si="6"/>
        <v>9966884</v>
      </c>
      <c r="L120" s="118">
        <v>3935474.9262999995</v>
      </c>
      <c r="M120" s="118">
        <v>669510.98369999998</v>
      </c>
    </row>
    <row r="121" spans="1:13" x14ac:dyDescent="0.2">
      <c r="A121" s="286">
        <v>68</v>
      </c>
      <c r="B121" s="286" t="s">
        <v>183</v>
      </c>
      <c r="C121" s="115">
        <v>0</v>
      </c>
      <c r="D121" s="115">
        <v>1109959</v>
      </c>
      <c r="E121" s="115">
        <v>3471957</v>
      </c>
      <c r="F121" s="115">
        <v>28671864</v>
      </c>
      <c r="G121" s="115">
        <f t="shared" si="5"/>
        <v>33253780</v>
      </c>
      <c r="H121" s="115">
        <v>24758</v>
      </c>
      <c r="I121" s="115">
        <v>1019063</v>
      </c>
      <c r="J121" s="115">
        <v>7189892</v>
      </c>
      <c r="K121" s="115">
        <f t="shared" si="6"/>
        <v>8233713</v>
      </c>
      <c r="L121" s="115">
        <v>6776876.6877879985</v>
      </c>
      <c r="M121" s="115">
        <v>805370.422212</v>
      </c>
    </row>
    <row r="122" spans="1:13" x14ac:dyDescent="0.2">
      <c r="A122" s="287">
        <v>69</v>
      </c>
      <c r="B122" s="287" t="s">
        <v>185</v>
      </c>
      <c r="C122" s="118">
        <v>0</v>
      </c>
      <c r="D122" s="118">
        <v>5973744</v>
      </c>
      <c r="E122" s="118">
        <v>6718905</v>
      </c>
      <c r="F122" s="118">
        <v>89298878</v>
      </c>
      <c r="G122" s="118">
        <f t="shared" si="5"/>
        <v>101991527</v>
      </c>
      <c r="H122" s="118">
        <v>0</v>
      </c>
      <c r="I122" s="118">
        <v>0</v>
      </c>
      <c r="J122" s="118">
        <v>29420094</v>
      </c>
      <c r="K122" s="118">
        <f t="shared" si="6"/>
        <v>29420094</v>
      </c>
      <c r="L122" s="118">
        <v>15226631.747965999</v>
      </c>
      <c r="M122" s="118">
        <v>2116478.4320339998</v>
      </c>
    </row>
    <row r="123" spans="1:13" x14ac:dyDescent="0.2">
      <c r="A123" s="286">
        <v>70</v>
      </c>
      <c r="B123" s="286" t="s">
        <v>187</v>
      </c>
      <c r="C123" s="115">
        <v>0</v>
      </c>
      <c r="D123" s="115">
        <v>3803171</v>
      </c>
      <c r="E123" s="115">
        <v>2402605</v>
      </c>
      <c r="F123" s="115">
        <v>28882663</v>
      </c>
      <c r="G123" s="115">
        <f t="shared" si="5"/>
        <v>35088439</v>
      </c>
      <c r="H123" s="115">
        <v>0</v>
      </c>
      <c r="I123" s="115">
        <v>268560</v>
      </c>
      <c r="J123" s="115">
        <v>6696958</v>
      </c>
      <c r="K123" s="115">
        <f t="shared" si="6"/>
        <v>6965518</v>
      </c>
      <c r="L123" s="115">
        <v>2613176.0493999999</v>
      </c>
      <c r="M123" s="115">
        <v>165153.1906</v>
      </c>
    </row>
    <row r="124" spans="1:13" x14ac:dyDescent="0.2">
      <c r="A124" s="287">
        <v>71</v>
      </c>
      <c r="B124" s="287" t="s">
        <v>189</v>
      </c>
      <c r="C124" s="118">
        <v>118163</v>
      </c>
      <c r="D124" s="118">
        <v>1641909</v>
      </c>
      <c r="E124" s="118">
        <v>2369522</v>
      </c>
      <c r="F124" s="118">
        <v>22531282</v>
      </c>
      <c r="G124" s="118">
        <f t="shared" si="5"/>
        <v>26660876</v>
      </c>
      <c r="H124" s="118">
        <v>0</v>
      </c>
      <c r="I124" s="118">
        <v>3322088</v>
      </c>
      <c r="J124" s="118">
        <v>5974148</v>
      </c>
      <c r="K124" s="118">
        <f t="shared" si="6"/>
        <v>9296236</v>
      </c>
      <c r="L124" s="118">
        <v>4345250.3786200006</v>
      </c>
      <c r="M124" s="118">
        <v>809389.13138000004</v>
      </c>
    </row>
    <row r="125" spans="1:13" x14ac:dyDescent="0.2">
      <c r="A125" s="286">
        <v>72</v>
      </c>
      <c r="B125" s="286" t="s">
        <v>191</v>
      </c>
      <c r="C125" s="115">
        <v>0</v>
      </c>
      <c r="D125" s="115">
        <v>5308540</v>
      </c>
      <c r="E125" s="115">
        <v>1721148</v>
      </c>
      <c r="F125" s="115">
        <v>60524655</v>
      </c>
      <c r="G125" s="115">
        <f t="shared" si="5"/>
        <v>67554343</v>
      </c>
      <c r="H125" s="115">
        <v>40532</v>
      </c>
      <c r="I125" s="115">
        <v>103262</v>
      </c>
      <c r="J125" s="115">
        <v>19813705</v>
      </c>
      <c r="K125" s="115">
        <f t="shared" si="6"/>
        <v>19957499</v>
      </c>
      <c r="L125" s="115">
        <v>6725202.3723790003</v>
      </c>
      <c r="M125" s="115">
        <v>473030.49762099993</v>
      </c>
    </row>
    <row r="126" spans="1:13" x14ac:dyDescent="0.2">
      <c r="A126" s="287">
        <v>73</v>
      </c>
      <c r="B126" s="287" t="s">
        <v>193</v>
      </c>
      <c r="C126" s="118">
        <v>0</v>
      </c>
      <c r="D126" s="118">
        <v>83120000</v>
      </c>
      <c r="E126" s="118">
        <v>7620000</v>
      </c>
      <c r="F126" s="118">
        <v>799771000</v>
      </c>
      <c r="G126" s="118">
        <f t="shared" si="5"/>
        <v>890511000</v>
      </c>
      <c r="H126" s="118">
        <v>84000</v>
      </c>
      <c r="I126" s="118">
        <v>118645000</v>
      </c>
      <c r="J126" s="118">
        <v>149421000</v>
      </c>
      <c r="K126" s="118">
        <f t="shared" si="6"/>
        <v>268150000</v>
      </c>
      <c r="L126" s="118">
        <v>30595127.007718999</v>
      </c>
      <c r="M126" s="118">
        <v>2630830.8222809997</v>
      </c>
    </row>
    <row r="127" spans="1:13" x14ac:dyDescent="0.2">
      <c r="A127" s="286">
        <v>74</v>
      </c>
      <c r="B127" s="286" t="s">
        <v>195</v>
      </c>
      <c r="C127" s="115">
        <v>0</v>
      </c>
      <c r="D127" s="115">
        <v>0</v>
      </c>
      <c r="E127" s="115">
        <v>0</v>
      </c>
      <c r="F127" s="115">
        <v>0</v>
      </c>
      <c r="G127" s="115">
        <f t="shared" si="5"/>
        <v>0</v>
      </c>
      <c r="H127" s="115">
        <v>0</v>
      </c>
      <c r="I127" s="115">
        <v>0</v>
      </c>
      <c r="J127" s="115">
        <v>0</v>
      </c>
      <c r="K127" s="115">
        <f t="shared" si="6"/>
        <v>0</v>
      </c>
      <c r="L127" s="115">
        <v>0</v>
      </c>
      <c r="M127" s="115">
        <v>0</v>
      </c>
    </row>
    <row r="128" spans="1:13" x14ac:dyDescent="0.2">
      <c r="A128" s="287">
        <v>75</v>
      </c>
      <c r="B128" s="287" t="s">
        <v>197</v>
      </c>
      <c r="C128" s="118">
        <v>0</v>
      </c>
      <c r="D128" s="118">
        <v>1209455</v>
      </c>
      <c r="E128" s="118">
        <v>1283208</v>
      </c>
      <c r="F128" s="118">
        <v>7624118</v>
      </c>
      <c r="G128" s="118">
        <f t="shared" si="5"/>
        <v>10116781</v>
      </c>
      <c r="H128" s="118">
        <v>100033</v>
      </c>
      <c r="I128" s="118">
        <v>0</v>
      </c>
      <c r="J128" s="118">
        <v>4303595</v>
      </c>
      <c r="K128" s="118">
        <f t="shared" si="6"/>
        <v>4403628</v>
      </c>
      <c r="L128" s="118">
        <v>2857762.519016</v>
      </c>
      <c r="M128" s="118">
        <v>45642.710984000005</v>
      </c>
    </row>
    <row r="129" spans="1:13" x14ac:dyDescent="0.2">
      <c r="A129" s="286">
        <v>76</v>
      </c>
      <c r="B129" s="286" t="s">
        <v>70</v>
      </c>
      <c r="C129" s="115">
        <v>0</v>
      </c>
      <c r="D129" s="115">
        <v>1096078</v>
      </c>
      <c r="E129" s="115">
        <v>1498348</v>
      </c>
      <c r="F129" s="115">
        <v>14187602</v>
      </c>
      <c r="G129" s="115">
        <f t="shared" si="5"/>
        <v>16782028</v>
      </c>
      <c r="H129" s="115">
        <v>28118</v>
      </c>
      <c r="I129" s="115">
        <v>0</v>
      </c>
      <c r="J129" s="115">
        <v>6063253</v>
      </c>
      <c r="K129" s="115">
        <f t="shared" si="6"/>
        <v>6091371</v>
      </c>
      <c r="L129" s="115">
        <v>2670242.4638999989</v>
      </c>
      <c r="M129" s="115">
        <v>302142.33610000001</v>
      </c>
    </row>
    <row r="130" spans="1:13" x14ac:dyDescent="0.2">
      <c r="A130" s="287">
        <v>77</v>
      </c>
      <c r="B130" s="287" t="s">
        <v>72</v>
      </c>
      <c r="C130" s="118">
        <v>0</v>
      </c>
      <c r="D130" s="118">
        <v>15746538</v>
      </c>
      <c r="E130" s="118">
        <v>6152124</v>
      </c>
      <c r="F130" s="118">
        <v>118753421</v>
      </c>
      <c r="G130" s="118">
        <f t="shared" si="5"/>
        <v>140652083</v>
      </c>
      <c r="H130" s="118">
        <v>0</v>
      </c>
      <c r="I130" s="118">
        <v>6144858</v>
      </c>
      <c r="J130" s="118">
        <v>26690411</v>
      </c>
      <c r="K130" s="118">
        <f t="shared" si="6"/>
        <v>32835269</v>
      </c>
      <c r="L130" s="118">
        <v>20647251.272527002</v>
      </c>
      <c r="M130" s="118">
        <v>1498585.3474729999</v>
      </c>
    </row>
    <row r="131" spans="1:13" x14ac:dyDescent="0.2">
      <c r="A131" s="286">
        <v>78</v>
      </c>
      <c r="B131" s="286" t="s">
        <v>201</v>
      </c>
      <c r="C131" s="115">
        <v>0</v>
      </c>
      <c r="D131" s="115">
        <v>3274705</v>
      </c>
      <c r="E131" s="115">
        <v>2714373</v>
      </c>
      <c r="F131" s="115">
        <v>25637080</v>
      </c>
      <c r="G131" s="115">
        <f t="shared" si="5"/>
        <v>31626158</v>
      </c>
      <c r="H131" s="115">
        <v>208328</v>
      </c>
      <c r="I131" s="115">
        <v>0</v>
      </c>
      <c r="J131" s="115">
        <v>8550728</v>
      </c>
      <c r="K131" s="115">
        <f t="shared" si="6"/>
        <v>8759056</v>
      </c>
      <c r="L131" s="115">
        <v>10591903.731099999</v>
      </c>
      <c r="M131" s="115">
        <v>735560.53890000004</v>
      </c>
    </row>
    <row r="132" spans="1:13" x14ac:dyDescent="0.2">
      <c r="A132" s="287">
        <v>79</v>
      </c>
      <c r="B132" s="287" t="s">
        <v>203</v>
      </c>
      <c r="C132" s="118">
        <v>0</v>
      </c>
      <c r="D132" s="118">
        <v>7179379</v>
      </c>
      <c r="E132" s="118">
        <v>10439960</v>
      </c>
      <c r="F132" s="118">
        <v>102315313</v>
      </c>
      <c r="G132" s="118">
        <f t="shared" si="5"/>
        <v>119934652</v>
      </c>
      <c r="H132" s="118">
        <v>555635</v>
      </c>
      <c r="I132" s="118">
        <v>9963</v>
      </c>
      <c r="J132" s="118">
        <v>39444073</v>
      </c>
      <c r="K132" s="118">
        <f t="shared" si="6"/>
        <v>40009671</v>
      </c>
      <c r="L132" s="118">
        <v>14947640.131402999</v>
      </c>
      <c r="M132" s="118">
        <v>1055994.1085970001</v>
      </c>
    </row>
    <row r="133" spans="1:13" x14ac:dyDescent="0.2">
      <c r="A133" s="286">
        <v>80</v>
      </c>
      <c r="B133" s="286" t="s">
        <v>205</v>
      </c>
      <c r="C133" s="115">
        <v>0</v>
      </c>
      <c r="D133" s="115">
        <v>2908374</v>
      </c>
      <c r="E133" s="115">
        <v>2924355</v>
      </c>
      <c r="F133" s="115">
        <v>44457611</v>
      </c>
      <c r="G133" s="115">
        <f t="shared" si="5"/>
        <v>50290340</v>
      </c>
      <c r="H133" s="115">
        <v>0</v>
      </c>
      <c r="I133" s="115">
        <v>983618</v>
      </c>
      <c r="J133" s="115">
        <v>14909213</v>
      </c>
      <c r="K133" s="115">
        <f t="shared" si="6"/>
        <v>15892831</v>
      </c>
      <c r="L133" s="115">
        <v>6642321.369163</v>
      </c>
      <c r="M133" s="115">
        <v>1934121.5008370001</v>
      </c>
    </row>
    <row r="134" spans="1:13" x14ac:dyDescent="0.2">
      <c r="A134" s="287">
        <v>81</v>
      </c>
      <c r="B134" s="287" t="s">
        <v>207</v>
      </c>
      <c r="C134" s="118">
        <v>0</v>
      </c>
      <c r="D134" s="118">
        <v>0</v>
      </c>
      <c r="E134" s="118">
        <v>0</v>
      </c>
      <c r="F134" s="118">
        <v>0</v>
      </c>
      <c r="G134" s="118">
        <f t="shared" si="5"/>
        <v>0</v>
      </c>
      <c r="H134" s="118">
        <v>0</v>
      </c>
      <c r="I134" s="118">
        <v>0</v>
      </c>
      <c r="J134" s="118">
        <v>0</v>
      </c>
      <c r="K134" s="118">
        <f t="shared" si="6"/>
        <v>0</v>
      </c>
      <c r="L134" s="118">
        <v>0</v>
      </c>
      <c r="M134" s="118">
        <v>0</v>
      </c>
    </row>
    <row r="135" spans="1:13" x14ac:dyDescent="0.2">
      <c r="A135" s="286">
        <v>82</v>
      </c>
      <c r="B135" s="286" t="s">
        <v>209</v>
      </c>
      <c r="C135" s="115">
        <v>0</v>
      </c>
      <c r="D135" s="115">
        <v>4734763</v>
      </c>
      <c r="E135" s="115">
        <v>3346259</v>
      </c>
      <c r="F135" s="115">
        <v>54795229</v>
      </c>
      <c r="G135" s="115">
        <f t="shared" si="5"/>
        <v>62876251</v>
      </c>
      <c r="H135" s="115">
        <v>235240</v>
      </c>
      <c r="I135" s="115">
        <v>0</v>
      </c>
      <c r="J135" s="115">
        <v>14677674</v>
      </c>
      <c r="K135" s="115">
        <f t="shared" si="6"/>
        <v>14912914</v>
      </c>
      <c r="L135" s="115">
        <v>10180767.514070002</v>
      </c>
      <c r="M135" s="115">
        <v>940349.81593000004</v>
      </c>
    </row>
    <row r="136" spans="1:13" x14ac:dyDescent="0.2">
      <c r="A136" s="287">
        <v>83</v>
      </c>
      <c r="B136" s="287" t="s">
        <v>211</v>
      </c>
      <c r="C136" s="118">
        <v>0</v>
      </c>
      <c r="D136" s="118">
        <v>2333298</v>
      </c>
      <c r="E136" s="118">
        <v>3396924</v>
      </c>
      <c r="F136" s="118">
        <v>55103662</v>
      </c>
      <c r="G136" s="118">
        <f t="shared" si="5"/>
        <v>60833884</v>
      </c>
      <c r="H136" s="118">
        <v>238294</v>
      </c>
      <c r="I136" s="118">
        <v>0</v>
      </c>
      <c r="J136" s="118">
        <v>20707095</v>
      </c>
      <c r="K136" s="118">
        <f t="shared" si="6"/>
        <v>20945389</v>
      </c>
      <c r="L136" s="118">
        <v>9444878.8166140001</v>
      </c>
      <c r="M136" s="118">
        <v>1914158.1433859998</v>
      </c>
    </row>
    <row r="137" spans="1:13" x14ac:dyDescent="0.2">
      <c r="A137" s="286">
        <v>84</v>
      </c>
      <c r="B137" s="286" t="s">
        <v>213</v>
      </c>
      <c r="C137" s="115">
        <v>0</v>
      </c>
      <c r="D137" s="115">
        <v>2833326</v>
      </c>
      <c r="E137" s="115">
        <v>4786378</v>
      </c>
      <c r="F137" s="115">
        <v>26357825</v>
      </c>
      <c r="G137" s="115">
        <f t="shared" si="5"/>
        <v>33977529</v>
      </c>
      <c r="H137" s="115">
        <v>0</v>
      </c>
      <c r="I137" s="115">
        <v>0</v>
      </c>
      <c r="J137" s="115">
        <v>8628895</v>
      </c>
      <c r="K137" s="115">
        <f t="shared" si="6"/>
        <v>8628895</v>
      </c>
      <c r="L137" s="115">
        <v>5510728.5139999995</v>
      </c>
      <c r="M137" s="115">
        <v>594564.03599999996</v>
      </c>
    </row>
    <row r="138" spans="1:13" x14ac:dyDescent="0.2">
      <c r="A138" s="287">
        <v>85</v>
      </c>
      <c r="B138" s="287" t="s">
        <v>215</v>
      </c>
      <c r="C138" s="118">
        <v>0</v>
      </c>
      <c r="D138" s="118">
        <v>19427783</v>
      </c>
      <c r="E138" s="118">
        <v>7117235</v>
      </c>
      <c r="F138" s="118">
        <v>207718872</v>
      </c>
      <c r="G138" s="118">
        <f t="shared" si="5"/>
        <v>234263890</v>
      </c>
      <c r="H138" s="118">
        <v>20445</v>
      </c>
      <c r="I138" s="118">
        <v>1794728</v>
      </c>
      <c r="J138" s="118">
        <v>45664347</v>
      </c>
      <c r="K138" s="118">
        <f t="shared" si="6"/>
        <v>47479520</v>
      </c>
      <c r="L138" s="118">
        <v>21678171.439308006</v>
      </c>
      <c r="M138" s="118">
        <v>1798562.570692</v>
      </c>
    </row>
    <row r="139" spans="1:13" x14ac:dyDescent="0.2">
      <c r="A139" s="286">
        <v>86</v>
      </c>
      <c r="B139" s="286" t="s">
        <v>217</v>
      </c>
      <c r="C139" s="115">
        <v>0</v>
      </c>
      <c r="D139" s="115">
        <v>15304807</v>
      </c>
      <c r="E139" s="115">
        <v>8645132</v>
      </c>
      <c r="F139" s="115">
        <v>249527658</v>
      </c>
      <c r="G139" s="115">
        <f t="shared" si="5"/>
        <v>273477597</v>
      </c>
      <c r="H139" s="115">
        <v>7127</v>
      </c>
      <c r="I139" s="115">
        <v>0</v>
      </c>
      <c r="J139" s="115">
        <v>64480107</v>
      </c>
      <c r="K139" s="115">
        <f t="shared" si="6"/>
        <v>64487234</v>
      </c>
      <c r="L139" s="115">
        <v>17645299.677439999</v>
      </c>
      <c r="M139" s="115">
        <v>1066914.1625599999</v>
      </c>
    </row>
    <row r="140" spans="1:13" x14ac:dyDescent="0.2">
      <c r="A140" s="287">
        <v>87</v>
      </c>
      <c r="B140" s="287" t="s">
        <v>219</v>
      </c>
      <c r="C140" s="118">
        <v>0</v>
      </c>
      <c r="D140" s="118">
        <v>774557</v>
      </c>
      <c r="E140" s="118">
        <v>1203040</v>
      </c>
      <c r="F140" s="118">
        <v>5468382</v>
      </c>
      <c r="G140" s="118">
        <f t="shared" si="5"/>
        <v>7445979</v>
      </c>
      <c r="H140" s="118">
        <v>410</v>
      </c>
      <c r="I140" s="118">
        <v>0</v>
      </c>
      <c r="J140" s="118">
        <v>3000619</v>
      </c>
      <c r="K140" s="118">
        <f t="shared" si="6"/>
        <v>3001029</v>
      </c>
      <c r="L140" s="118">
        <v>15139959.708300002</v>
      </c>
      <c r="M140" s="118">
        <v>187230.96169999999</v>
      </c>
    </row>
    <row r="141" spans="1:13" x14ac:dyDescent="0.2">
      <c r="A141" s="286">
        <v>88</v>
      </c>
      <c r="B141" s="286" t="s">
        <v>221</v>
      </c>
      <c r="C141" s="115">
        <v>35296</v>
      </c>
      <c r="D141" s="115">
        <v>1498470</v>
      </c>
      <c r="E141" s="115">
        <v>2410426</v>
      </c>
      <c r="F141" s="115">
        <v>13718609</v>
      </c>
      <c r="G141" s="115">
        <f t="shared" si="5"/>
        <v>17662801</v>
      </c>
      <c r="H141" s="115">
        <v>0</v>
      </c>
      <c r="I141" s="115">
        <v>0</v>
      </c>
      <c r="J141" s="115">
        <v>7120761</v>
      </c>
      <c r="K141" s="115">
        <f t="shared" si="6"/>
        <v>7120761</v>
      </c>
      <c r="L141" s="115">
        <v>5388086.8150999993</v>
      </c>
      <c r="M141" s="115">
        <v>445561.08489999996</v>
      </c>
    </row>
    <row r="142" spans="1:13" x14ac:dyDescent="0.2">
      <c r="A142" s="287">
        <v>89</v>
      </c>
      <c r="B142" s="287" t="s">
        <v>223</v>
      </c>
      <c r="C142" s="118">
        <v>0</v>
      </c>
      <c r="D142" s="118">
        <v>4013396</v>
      </c>
      <c r="E142" s="118">
        <v>4332632</v>
      </c>
      <c r="F142" s="118">
        <v>65797965</v>
      </c>
      <c r="G142" s="118">
        <f t="shared" si="5"/>
        <v>74143993</v>
      </c>
      <c r="H142" s="118">
        <v>0</v>
      </c>
      <c r="I142" s="118">
        <v>2407426</v>
      </c>
      <c r="J142" s="118">
        <v>22557309</v>
      </c>
      <c r="K142" s="118">
        <f t="shared" si="6"/>
        <v>24964735</v>
      </c>
      <c r="L142" s="118">
        <v>8320068.5837249998</v>
      </c>
      <c r="M142" s="118">
        <v>2602263.906275</v>
      </c>
    </row>
    <row r="143" spans="1:13" x14ac:dyDescent="0.2">
      <c r="A143" s="286">
        <v>90</v>
      </c>
      <c r="B143" s="286" t="s">
        <v>225</v>
      </c>
      <c r="C143" s="121">
        <v>0</v>
      </c>
      <c r="D143" s="121">
        <v>0</v>
      </c>
      <c r="E143" s="121">
        <v>0</v>
      </c>
      <c r="F143" s="121">
        <v>0</v>
      </c>
      <c r="G143" s="121">
        <f t="shared" si="5"/>
        <v>0</v>
      </c>
      <c r="H143" s="121">
        <v>0</v>
      </c>
      <c r="I143" s="121">
        <v>0</v>
      </c>
      <c r="J143" s="121">
        <v>0</v>
      </c>
      <c r="K143" s="121">
        <f t="shared" si="6"/>
        <v>0</v>
      </c>
      <c r="L143" s="115">
        <v>0</v>
      </c>
      <c r="M143" s="115">
        <v>0</v>
      </c>
    </row>
    <row r="144" spans="1:13" x14ac:dyDescent="0.2">
      <c r="A144" s="287">
        <v>91</v>
      </c>
      <c r="B144" s="287" t="s">
        <v>227</v>
      </c>
      <c r="C144" s="118">
        <v>0</v>
      </c>
      <c r="D144" s="118">
        <v>4641270</v>
      </c>
      <c r="E144" s="118">
        <v>4491944</v>
      </c>
      <c r="F144" s="118">
        <v>71525098</v>
      </c>
      <c r="G144" s="118">
        <f t="shared" si="5"/>
        <v>80658312</v>
      </c>
      <c r="H144" s="118">
        <v>84536</v>
      </c>
      <c r="I144" s="118">
        <v>49918</v>
      </c>
      <c r="J144" s="118">
        <v>32357902</v>
      </c>
      <c r="K144" s="118">
        <f t="shared" si="6"/>
        <v>32492356</v>
      </c>
      <c r="L144" s="118">
        <v>20669010.356723998</v>
      </c>
      <c r="M144" s="118">
        <v>1761365.1332759997</v>
      </c>
    </row>
    <row r="145" spans="1:40" x14ac:dyDescent="0.2">
      <c r="A145" s="286">
        <v>92</v>
      </c>
      <c r="B145" s="286" t="s">
        <v>229</v>
      </c>
      <c r="C145" s="115">
        <v>0</v>
      </c>
      <c r="D145" s="115">
        <v>0</v>
      </c>
      <c r="E145" s="115">
        <v>0</v>
      </c>
      <c r="F145" s="115">
        <v>0</v>
      </c>
      <c r="G145" s="115">
        <f t="shared" si="5"/>
        <v>0</v>
      </c>
      <c r="H145" s="115">
        <v>0</v>
      </c>
      <c r="I145" s="115">
        <v>0</v>
      </c>
      <c r="J145" s="115">
        <v>0</v>
      </c>
      <c r="K145" s="115">
        <f t="shared" si="6"/>
        <v>0</v>
      </c>
      <c r="L145" s="115">
        <v>0</v>
      </c>
      <c r="M145" s="115">
        <v>0</v>
      </c>
    </row>
    <row r="146" spans="1:40" x14ac:dyDescent="0.2">
      <c r="A146" s="287">
        <v>93</v>
      </c>
      <c r="B146" s="287" t="s">
        <v>231</v>
      </c>
      <c r="C146" s="118">
        <v>23839</v>
      </c>
      <c r="D146" s="118">
        <v>2385510</v>
      </c>
      <c r="E146" s="118">
        <v>4577159</v>
      </c>
      <c r="F146" s="118">
        <v>69562093</v>
      </c>
      <c r="G146" s="118">
        <f t="shared" si="5"/>
        <v>76548601</v>
      </c>
      <c r="H146" s="118">
        <v>104337</v>
      </c>
      <c r="I146" s="118">
        <v>0</v>
      </c>
      <c r="J146" s="118">
        <v>34378259</v>
      </c>
      <c r="K146" s="118">
        <f t="shared" si="6"/>
        <v>34482596</v>
      </c>
      <c r="L146" s="118">
        <v>10942575.072849998</v>
      </c>
      <c r="M146" s="118">
        <v>2670676.4371500001</v>
      </c>
    </row>
    <row r="147" spans="1:40" x14ac:dyDescent="0.2">
      <c r="A147" s="286">
        <v>94</v>
      </c>
      <c r="B147" s="286" t="s">
        <v>233</v>
      </c>
      <c r="C147" s="115">
        <v>0</v>
      </c>
      <c r="D147" s="115">
        <v>2232642</v>
      </c>
      <c r="E147" s="115">
        <v>3076204</v>
      </c>
      <c r="F147" s="115">
        <v>45477085</v>
      </c>
      <c r="G147" s="115">
        <f t="shared" si="5"/>
        <v>50785931</v>
      </c>
      <c r="H147" s="115">
        <v>182960</v>
      </c>
      <c r="I147" s="115">
        <v>0</v>
      </c>
      <c r="J147" s="115">
        <v>17085726</v>
      </c>
      <c r="K147" s="115">
        <f t="shared" si="6"/>
        <v>17268686</v>
      </c>
      <c r="L147" s="115">
        <v>14095947.352119999</v>
      </c>
      <c r="M147" s="115">
        <v>1124632.6878799999</v>
      </c>
    </row>
    <row r="148" spans="1:40" x14ac:dyDescent="0.2">
      <c r="A148" s="287">
        <v>95</v>
      </c>
      <c r="B148" s="287" t="s">
        <v>235</v>
      </c>
      <c r="C148" s="122">
        <v>0</v>
      </c>
      <c r="D148" s="122">
        <v>9839062</v>
      </c>
      <c r="E148" s="122">
        <v>4969272</v>
      </c>
      <c r="F148" s="122">
        <v>98416488</v>
      </c>
      <c r="G148" s="122">
        <f t="shared" si="5"/>
        <v>113224822</v>
      </c>
      <c r="H148" s="122">
        <v>12469</v>
      </c>
      <c r="I148" s="122">
        <v>50000</v>
      </c>
      <c r="J148" s="122">
        <v>31191190</v>
      </c>
      <c r="K148" s="122">
        <f t="shared" si="6"/>
        <v>31253659</v>
      </c>
      <c r="L148" s="122">
        <v>2833845.0227049999</v>
      </c>
      <c r="M148" s="122">
        <v>478166.37729500001</v>
      </c>
    </row>
    <row r="149" spans="1:40" ht="13.5" thickBot="1" x14ac:dyDescent="0.25">
      <c r="A149" s="289">
        <f>A148</f>
        <v>95</v>
      </c>
      <c r="B149" s="290" t="s">
        <v>255</v>
      </c>
      <c r="C149" s="127">
        <f t="shared" ref="C149:M149" si="7">SUM(C54:C148)</f>
        <v>368140</v>
      </c>
      <c r="D149" s="127">
        <f t="shared" si="7"/>
        <v>922839528</v>
      </c>
      <c r="E149" s="127">
        <f t="shared" si="7"/>
        <v>360544925</v>
      </c>
      <c r="F149" s="127">
        <f t="shared" si="7"/>
        <v>7209583126</v>
      </c>
      <c r="G149" s="127">
        <f t="shared" si="7"/>
        <v>8493335719</v>
      </c>
      <c r="H149" s="127">
        <f t="shared" si="7"/>
        <v>5913108</v>
      </c>
      <c r="I149" s="127">
        <f t="shared" si="7"/>
        <v>428469447</v>
      </c>
      <c r="J149" s="127">
        <f t="shared" si="7"/>
        <v>2137588604</v>
      </c>
      <c r="K149" s="127">
        <f t="shared" si="7"/>
        <v>2571971159</v>
      </c>
      <c r="L149" s="127">
        <f t="shared" si="7"/>
        <v>842767255.37215137</v>
      </c>
      <c r="M149" s="127">
        <f t="shared" si="7"/>
        <v>82341654.487849012</v>
      </c>
    </row>
    <row r="150" spans="1:40" customFormat="1" x14ac:dyDescent="0.2"/>
    <row r="151" spans="1:40" customFormat="1" x14ac:dyDescent="0.2"/>
    <row r="152" spans="1:40" customFormat="1" ht="15.75" x14ac:dyDescent="0.2">
      <c r="A152" s="322" t="s">
        <v>0</v>
      </c>
      <c r="B152" s="322"/>
      <c r="C152" s="322"/>
      <c r="D152" s="322"/>
      <c r="E152" s="322"/>
      <c r="F152" s="322"/>
      <c r="G152" s="322"/>
      <c r="H152" s="322"/>
      <c r="I152" s="322"/>
      <c r="J152" s="322"/>
      <c r="K152" s="322"/>
      <c r="L152" s="322"/>
      <c r="M152" s="322"/>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row>
    <row r="153" spans="1:40" customFormat="1" ht="15.75" x14ac:dyDescent="0.25">
      <c r="A153" s="323" t="s">
        <v>471</v>
      </c>
      <c r="B153" s="323"/>
      <c r="C153" s="323"/>
      <c r="D153" s="323"/>
      <c r="E153" s="323"/>
      <c r="F153" s="323"/>
      <c r="G153" s="323"/>
      <c r="H153" s="323"/>
      <c r="I153" s="323"/>
      <c r="J153" s="323"/>
      <c r="K153" s="323"/>
      <c r="L153" s="323"/>
      <c r="M153" s="323"/>
      <c r="N153" s="279"/>
      <c r="O153" s="279"/>
      <c r="P153" s="279"/>
      <c r="Q153" s="279"/>
      <c r="R153" s="279"/>
      <c r="S153" s="279"/>
      <c r="T153" s="279"/>
      <c r="U153" s="279"/>
      <c r="V153" s="279"/>
      <c r="W153" s="279"/>
      <c r="X153" s="279"/>
      <c r="Y153" s="279"/>
      <c r="Z153" s="279"/>
      <c r="AA153" s="279"/>
      <c r="AB153" s="279"/>
      <c r="AC153" s="279"/>
      <c r="AD153" s="279"/>
      <c r="AE153" s="279"/>
      <c r="AF153" s="279"/>
      <c r="AG153" s="279"/>
      <c r="AH153" s="279"/>
      <c r="AI153" s="279"/>
      <c r="AJ153" s="279"/>
      <c r="AK153" s="279"/>
      <c r="AL153" s="279"/>
      <c r="AM153" s="279"/>
      <c r="AN153" s="279"/>
    </row>
    <row r="154" spans="1:40" customFormat="1" ht="15.75" x14ac:dyDescent="0.2">
      <c r="A154" s="324" t="s">
        <v>370</v>
      </c>
      <c r="B154" s="324"/>
      <c r="C154" s="324"/>
      <c r="D154" s="324"/>
      <c r="E154" s="324"/>
      <c r="F154" s="324"/>
      <c r="G154" s="324"/>
      <c r="H154" s="324"/>
      <c r="I154" s="324"/>
      <c r="J154" s="324"/>
      <c r="K154" s="324"/>
      <c r="L154" s="324"/>
      <c r="M154" s="324"/>
      <c r="N154" s="85"/>
      <c r="O154" s="85"/>
      <c r="P154" s="85"/>
      <c r="Q154" s="85"/>
      <c r="R154" s="85"/>
      <c r="S154" s="85"/>
      <c r="T154" s="85"/>
      <c r="U154" s="85"/>
      <c r="V154" s="85"/>
      <c r="W154" s="85"/>
      <c r="X154" s="85"/>
      <c r="Y154" s="85"/>
      <c r="Z154" s="85"/>
      <c r="AA154" s="85"/>
      <c r="AB154" s="85"/>
      <c r="AC154" s="85"/>
      <c r="AD154" s="85"/>
      <c r="AE154" s="85"/>
      <c r="AF154" s="85"/>
      <c r="AG154" s="85"/>
      <c r="AH154" s="85"/>
      <c r="AI154" s="85"/>
      <c r="AJ154" s="85"/>
      <c r="AK154" s="85"/>
      <c r="AL154" s="85"/>
      <c r="AM154" s="85"/>
      <c r="AN154" s="85"/>
    </row>
    <row r="155" spans="1:40" ht="13.5" thickBot="1" x14ac:dyDescent="0.25">
      <c r="C155" s="281"/>
      <c r="D155" s="281"/>
      <c r="E155" s="281"/>
      <c r="H155" s="281"/>
      <c r="I155" s="281"/>
    </row>
    <row r="156" spans="1:40" x14ac:dyDescent="0.2">
      <c r="C156" s="421" t="s">
        <v>405</v>
      </c>
      <c r="D156" s="422"/>
      <c r="E156" s="422"/>
      <c r="F156" s="422"/>
      <c r="G156" s="423"/>
      <c r="H156" s="421" t="s">
        <v>297</v>
      </c>
      <c r="I156" s="422"/>
      <c r="J156" s="422"/>
      <c r="K156" s="422"/>
      <c r="L156" s="419" t="s">
        <v>378</v>
      </c>
      <c r="M156" s="420"/>
    </row>
    <row r="157" spans="1:40" s="231" customFormat="1" ht="75.75" thickBot="1" x14ac:dyDescent="0.3">
      <c r="A157" s="295" t="s">
        <v>1</v>
      </c>
      <c r="B157" s="296" t="s">
        <v>342</v>
      </c>
      <c r="C157" s="272" t="s">
        <v>463</v>
      </c>
      <c r="D157" s="272" t="s">
        <v>466</v>
      </c>
      <c r="E157" s="272" t="s">
        <v>467</v>
      </c>
      <c r="F157" s="272" t="s">
        <v>468</v>
      </c>
      <c r="G157" s="272" t="s">
        <v>469</v>
      </c>
      <c r="H157" s="272" t="s">
        <v>463</v>
      </c>
      <c r="I157" s="272" t="s">
        <v>464</v>
      </c>
      <c r="J157" s="272" t="s">
        <v>465</v>
      </c>
      <c r="K157" s="272" t="s">
        <v>470</v>
      </c>
      <c r="L157" s="271" t="s">
        <v>506</v>
      </c>
      <c r="M157" s="273" t="s">
        <v>507</v>
      </c>
    </row>
    <row r="158" spans="1:40" x14ac:dyDescent="0.2">
      <c r="A158" s="287">
        <v>1</v>
      </c>
      <c r="B158" s="287" t="s">
        <v>262</v>
      </c>
      <c r="C158" s="137">
        <v>0</v>
      </c>
      <c r="D158" s="137">
        <v>313914</v>
      </c>
      <c r="E158" s="137">
        <v>0</v>
      </c>
      <c r="F158" s="137">
        <v>2617196</v>
      </c>
      <c r="G158" s="137">
        <f>SUM(C158:F158)</f>
        <v>2931110</v>
      </c>
      <c r="H158" s="137">
        <v>0</v>
      </c>
      <c r="I158" s="137">
        <v>650893</v>
      </c>
      <c r="J158" s="137">
        <v>10336</v>
      </c>
      <c r="K158" s="137">
        <f t="shared" ref="K158:K194" si="8">SUM(H158:J158)</f>
        <v>661229</v>
      </c>
      <c r="L158" s="137">
        <v>0</v>
      </c>
      <c r="M158" s="137">
        <v>0</v>
      </c>
    </row>
    <row r="159" spans="1:40" x14ac:dyDescent="0.2">
      <c r="A159" s="286">
        <v>2</v>
      </c>
      <c r="B159" s="286" t="s">
        <v>263</v>
      </c>
      <c r="C159" s="115">
        <v>0</v>
      </c>
      <c r="D159" s="115">
        <v>492551</v>
      </c>
      <c r="E159" s="115">
        <v>0</v>
      </c>
      <c r="F159" s="115">
        <v>2323542</v>
      </c>
      <c r="G159" s="115">
        <f t="shared" ref="G159:G194" si="9">SUM(C159:F159)</f>
        <v>2816093</v>
      </c>
      <c r="H159" s="115">
        <v>0</v>
      </c>
      <c r="I159" s="115">
        <v>0</v>
      </c>
      <c r="J159" s="115">
        <v>2555134</v>
      </c>
      <c r="K159" s="115">
        <f t="shared" si="8"/>
        <v>2555134</v>
      </c>
      <c r="L159" s="115">
        <v>0</v>
      </c>
      <c r="M159" s="115">
        <v>0</v>
      </c>
    </row>
    <row r="160" spans="1:40" x14ac:dyDescent="0.2">
      <c r="A160" s="287">
        <v>3</v>
      </c>
      <c r="B160" s="287" t="s">
        <v>97</v>
      </c>
      <c r="C160" s="118">
        <v>0</v>
      </c>
      <c r="D160" s="118">
        <v>399055</v>
      </c>
      <c r="E160" s="118">
        <v>0</v>
      </c>
      <c r="F160" s="118">
        <v>2239318</v>
      </c>
      <c r="G160" s="118">
        <f t="shared" si="9"/>
        <v>2638373</v>
      </c>
      <c r="H160" s="118">
        <v>0</v>
      </c>
      <c r="I160" s="118">
        <v>3251677</v>
      </c>
      <c r="J160" s="118">
        <v>620242</v>
      </c>
      <c r="K160" s="118">
        <f t="shared" si="8"/>
        <v>3871919</v>
      </c>
      <c r="L160" s="118">
        <v>0</v>
      </c>
      <c r="M160" s="118">
        <v>0</v>
      </c>
    </row>
    <row r="161" spans="1:13" x14ac:dyDescent="0.2">
      <c r="A161" s="286">
        <v>4</v>
      </c>
      <c r="B161" s="286" t="s">
        <v>264</v>
      </c>
      <c r="C161" s="115">
        <v>0</v>
      </c>
      <c r="D161" s="115">
        <v>281806</v>
      </c>
      <c r="E161" s="115">
        <v>0</v>
      </c>
      <c r="F161" s="115">
        <v>747436</v>
      </c>
      <c r="G161" s="115">
        <f t="shared" si="9"/>
        <v>1029242</v>
      </c>
      <c r="H161" s="115">
        <v>0</v>
      </c>
      <c r="I161" s="115">
        <v>415256</v>
      </c>
      <c r="J161" s="115">
        <v>1011</v>
      </c>
      <c r="K161" s="115">
        <f t="shared" si="8"/>
        <v>416267</v>
      </c>
      <c r="L161" s="115">
        <v>0</v>
      </c>
      <c r="M161" s="115">
        <v>0</v>
      </c>
    </row>
    <row r="162" spans="1:13" x14ac:dyDescent="0.2">
      <c r="A162" s="287">
        <v>5</v>
      </c>
      <c r="B162" s="287" t="s">
        <v>265</v>
      </c>
      <c r="C162" s="118">
        <v>0</v>
      </c>
      <c r="D162" s="118">
        <v>0</v>
      </c>
      <c r="E162" s="118">
        <v>0</v>
      </c>
      <c r="F162" s="118">
        <v>0</v>
      </c>
      <c r="G162" s="118">
        <f t="shared" si="9"/>
        <v>0</v>
      </c>
      <c r="H162" s="118">
        <v>0</v>
      </c>
      <c r="I162" s="118">
        <v>0</v>
      </c>
      <c r="J162" s="118">
        <v>0</v>
      </c>
      <c r="K162" s="118">
        <f t="shared" si="8"/>
        <v>0</v>
      </c>
      <c r="L162" s="118">
        <v>0</v>
      </c>
      <c r="M162" s="118">
        <v>0</v>
      </c>
    </row>
    <row r="163" spans="1:13" x14ac:dyDescent="0.2">
      <c r="A163" s="286">
        <v>6</v>
      </c>
      <c r="B163" s="286" t="s">
        <v>266</v>
      </c>
      <c r="C163" s="115">
        <v>0</v>
      </c>
      <c r="D163" s="115">
        <v>2027612</v>
      </c>
      <c r="E163" s="115">
        <v>0</v>
      </c>
      <c r="F163" s="115">
        <v>4428841</v>
      </c>
      <c r="G163" s="115">
        <f t="shared" si="9"/>
        <v>6456453</v>
      </c>
      <c r="H163" s="115">
        <v>0</v>
      </c>
      <c r="I163" s="115">
        <v>0</v>
      </c>
      <c r="J163" s="115">
        <v>958034</v>
      </c>
      <c r="K163" s="115">
        <f t="shared" si="8"/>
        <v>958034</v>
      </c>
      <c r="L163" s="115">
        <v>6592</v>
      </c>
      <c r="M163" s="115">
        <v>0</v>
      </c>
    </row>
    <row r="164" spans="1:13" x14ac:dyDescent="0.2">
      <c r="A164" s="287">
        <v>7</v>
      </c>
      <c r="B164" s="287" t="s">
        <v>267</v>
      </c>
      <c r="C164" s="118">
        <v>0</v>
      </c>
      <c r="D164" s="118">
        <v>145938</v>
      </c>
      <c r="E164" s="118">
        <v>0</v>
      </c>
      <c r="F164" s="118">
        <v>1886327</v>
      </c>
      <c r="G164" s="118">
        <f t="shared" si="9"/>
        <v>2032265</v>
      </c>
      <c r="H164" s="118">
        <v>0</v>
      </c>
      <c r="I164" s="118">
        <v>4784354</v>
      </c>
      <c r="J164" s="118">
        <v>183959</v>
      </c>
      <c r="K164" s="118">
        <f t="shared" si="8"/>
        <v>4968313</v>
      </c>
      <c r="L164" s="118">
        <v>0</v>
      </c>
      <c r="M164" s="118">
        <v>0</v>
      </c>
    </row>
    <row r="165" spans="1:13" x14ac:dyDescent="0.2">
      <c r="A165" s="286">
        <v>8</v>
      </c>
      <c r="B165" s="286" t="s">
        <v>268</v>
      </c>
      <c r="C165" s="115">
        <v>0</v>
      </c>
      <c r="D165" s="115">
        <v>172021</v>
      </c>
      <c r="E165" s="115">
        <v>0</v>
      </c>
      <c r="F165" s="115">
        <v>1605806</v>
      </c>
      <c r="G165" s="115">
        <f t="shared" si="9"/>
        <v>1777827</v>
      </c>
      <c r="H165" s="115">
        <v>0</v>
      </c>
      <c r="I165" s="115">
        <v>0</v>
      </c>
      <c r="J165" s="115">
        <v>1726426</v>
      </c>
      <c r="K165" s="115">
        <f t="shared" si="8"/>
        <v>1726426</v>
      </c>
      <c r="L165" s="115">
        <v>0</v>
      </c>
      <c r="M165" s="115">
        <v>0</v>
      </c>
    </row>
    <row r="166" spans="1:13" x14ac:dyDescent="0.2">
      <c r="A166" s="287">
        <v>9</v>
      </c>
      <c r="B166" s="287" t="s">
        <v>269</v>
      </c>
      <c r="C166" s="118">
        <v>0</v>
      </c>
      <c r="D166" s="118">
        <v>69614</v>
      </c>
      <c r="E166" s="118">
        <v>0</v>
      </c>
      <c r="F166" s="118">
        <v>650957</v>
      </c>
      <c r="G166" s="118">
        <f t="shared" si="9"/>
        <v>720571</v>
      </c>
      <c r="H166" s="118">
        <v>0</v>
      </c>
      <c r="I166" s="118">
        <v>0</v>
      </c>
      <c r="J166" s="118">
        <v>608825</v>
      </c>
      <c r="K166" s="118">
        <f t="shared" si="8"/>
        <v>608825</v>
      </c>
      <c r="L166" s="118">
        <v>0</v>
      </c>
      <c r="M166" s="118">
        <v>0</v>
      </c>
    </row>
    <row r="167" spans="1:13" x14ac:dyDescent="0.2">
      <c r="A167" s="286">
        <v>10</v>
      </c>
      <c r="B167" s="286" t="s">
        <v>270</v>
      </c>
      <c r="C167" s="115">
        <v>0</v>
      </c>
      <c r="D167" s="115">
        <v>1150504</v>
      </c>
      <c r="E167" s="115">
        <v>0</v>
      </c>
      <c r="F167" s="115">
        <v>5281448</v>
      </c>
      <c r="G167" s="115">
        <f t="shared" si="9"/>
        <v>6431952</v>
      </c>
      <c r="H167" s="115">
        <v>0</v>
      </c>
      <c r="I167" s="115">
        <v>231965</v>
      </c>
      <c r="J167" s="115">
        <v>79901</v>
      </c>
      <c r="K167" s="115">
        <f t="shared" si="8"/>
        <v>311866</v>
      </c>
      <c r="L167" s="115">
        <v>4400</v>
      </c>
      <c r="M167" s="115">
        <v>0</v>
      </c>
    </row>
    <row r="168" spans="1:13" x14ac:dyDescent="0.2">
      <c r="A168" s="287">
        <v>11</v>
      </c>
      <c r="B168" s="287" t="s">
        <v>271</v>
      </c>
      <c r="C168" s="118">
        <v>0</v>
      </c>
      <c r="D168" s="118">
        <v>0</v>
      </c>
      <c r="E168" s="118">
        <v>0</v>
      </c>
      <c r="F168" s="118">
        <v>0</v>
      </c>
      <c r="G168" s="118">
        <f t="shared" si="9"/>
        <v>0</v>
      </c>
      <c r="H168" s="118">
        <v>0</v>
      </c>
      <c r="I168" s="118">
        <v>0</v>
      </c>
      <c r="J168" s="118">
        <v>0</v>
      </c>
      <c r="K168" s="118">
        <f t="shared" si="8"/>
        <v>0</v>
      </c>
      <c r="L168" s="118">
        <v>0</v>
      </c>
      <c r="M168" s="118">
        <v>0</v>
      </c>
    </row>
    <row r="169" spans="1:13" x14ac:dyDescent="0.2">
      <c r="A169" s="286">
        <v>12</v>
      </c>
      <c r="B169" s="286" t="s">
        <v>272</v>
      </c>
      <c r="C169" s="115">
        <v>0</v>
      </c>
      <c r="D169" s="115">
        <v>397719</v>
      </c>
      <c r="E169" s="115">
        <v>0</v>
      </c>
      <c r="F169" s="115">
        <v>6942632</v>
      </c>
      <c r="G169" s="115">
        <f t="shared" si="9"/>
        <v>7340351</v>
      </c>
      <c r="H169" s="115">
        <v>0</v>
      </c>
      <c r="I169" s="115">
        <v>0</v>
      </c>
      <c r="J169" s="115">
        <v>3074430</v>
      </c>
      <c r="K169" s="115">
        <f t="shared" si="8"/>
        <v>3074430</v>
      </c>
      <c r="L169" s="115">
        <v>601</v>
      </c>
      <c r="M169" s="115">
        <v>0</v>
      </c>
    </row>
    <row r="170" spans="1:13" x14ac:dyDescent="0.2">
      <c r="A170" s="287">
        <v>13</v>
      </c>
      <c r="B170" s="287" t="s">
        <v>111</v>
      </c>
      <c r="C170" s="118">
        <v>0</v>
      </c>
      <c r="D170" s="118">
        <v>334123</v>
      </c>
      <c r="E170" s="118">
        <v>0</v>
      </c>
      <c r="F170" s="118">
        <v>3158314</v>
      </c>
      <c r="G170" s="118">
        <f t="shared" si="9"/>
        <v>3492437</v>
      </c>
      <c r="H170" s="118">
        <v>0</v>
      </c>
      <c r="I170" s="118">
        <v>0</v>
      </c>
      <c r="J170" s="118">
        <v>6075586</v>
      </c>
      <c r="K170" s="118">
        <f t="shared" si="8"/>
        <v>6075586</v>
      </c>
      <c r="L170" s="118">
        <v>0</v>
      </c>
      <c r="M170" s="118">
        <v>0</v>
      </c>
    </row>
    <row r="171" spans="1:13" x14ac:dyDescent="0.2">
      <c r="A171" s="286">
        <v>14</v>
      </c>
      <c r="B171" s="286" t="s">
        <v>273</v>
      </c>
      <c r="C171" s="115">
        <v>0</v>
      </c>
      <c r="D171" s="115">
        <v>253143</v>
      </c>
      <c r="E171" s="115">
        <v>0</v>
      </c>
      <c r="F171" s="115">
        <v>641545</v>
      </c>
      <c r="G171" s="115">
        <f t="shared" si="9"/>
        <v>894688</v>
      </c>
      <c r="H171" s="115">
        <v>0</v>
      </c>
      <c r="I171" s="115">
        <v>0</v>
      </c>
      <c r="J171" s="115">
        <v>139415</v>
      </c>
      <c r="K171" s="115">
        <f t="shared" si="8"/>
        <v>139415</v>
      </c>
      <c r="L171" s="115">
        <v>0</v>
      </c>
      <c r="M171" s="115">
        <v>0</v>
      </c>
    </row>
    <row r="172" spans="1:13" x14ac:dyDescent="0.2">
      <c r="A172" s="287">
        <v>15</v>
      </c>
      <c r="B172" s="287" t="s">
        <v>274</v>
      </c>
      <c r="C172" s="118">
        <v>0</v>
      </c>
      <c r="D172" s="118">
        <v>401067</v>
      </c>
      <c r="E172" s="118">
        <v>0</v>
      </c>
      <c r="F172" s="118">
        <v>2531405</v>
      </c>
      <c r="G172" s="118">
        <f t="shared" si="9"/>
        <v>2932472</v>
      </c>
      <c r="H172" s="118">
        <v>0</v>
      </c>
      <c r="I172" s="118">
        <v>1169899</v>
      </c>
      <c r="J172" s="118">
        <v>68815</v>
      </c>
      <c r="K172" s="118">
        <f t="shared" si="8"/>
        <v>1238714</v>
      </c>
      <c r="L172" s="118">
        <v>1318.78</v>
      </c>
      <c r="M172" s="118">
        <v>0</v>
      </c>
    </row>
    <row r="173" spans="1:13" x14ac:dyDescent="0.2">
      <c r="A173" s="286">
        <v>16</v>
      </c>
      <c r="B173" s="286" t="s">
        <v>275</v>
      </c>
      <c r="C173" s="115">
        <v>0</v>
      </c>
      <c r="D173" s="115">
        <v>541393</v>
      </c>
      <c r="E173" s="115">
        <v>0</v>
      </c>
      <c r="F173" s="115">
        <v>3085868</v>
      </c>
      <c r="G173" s="115">
        <f t="shared" si="9"/>
        <v>3627261</v>
      </c>
      <c r="H173" s="115">
        <v>0</v>
      </c>
      <c r="I173" s="115">
        <v>0</v>
      </c>
      <c r="J173" s="115">
        <v>16863</v>
      </c>
      <c r="K173" s="115">
        <f t="shared" si="8"/>
        <v>16863</v>
      </c>
      <c r="L173" s="115">
        <v>0</v>
      </c>
      <c r="M173" s="115">
        <v>0</v>
      </c>
    </row>
    <row r="174" spans="1:13" x14ac:dyDescent="0.2">
      <c r="A174" s="287">
        <v>17</v>
      </c>
      <c r="B174" s="287" t="s">
        <v>276</v>
      </c>
      <c r="C174" s="118">
        <v>0</v>
      </c>
      <c r="D174" s="118">
        <v>1924239</v>
      </c>
      <c r="E174" s="118">
        <v>0</v>
      </c>
      <c r="F174" s="118">
        <v>2532873</v>
      </c>
      <c r="G174" s="118">
        <f t="shared" si="9"/>
        <v>4457112</v>
      </c>
      <c r="H174" s="118">
        <v>0</v>
      </c>
      <c r="I174" s="118">
        <v>4993104</v>
      </c>
      <c r="J174" s="118">
        <v>145148</v>
      </c>
      <c r="K174" s="118">
        <f t="shared" si="8"/>
        <v>5138252</v>
      </c>
      <c r="L174" s="118">
        <v>0</v>
      </c>
      <c r="M174" s="118">
        <v>0</v>
      </c>
    </row>
    <row r="175" spans="1:13" x14ac:dyDescent="0.2">
      <c r="A175" s="286">
        <v>18</v>
      </c>
      <c r="B175" s="286" t="s">
        <v>277</v>
      </c>
      <c r="C175" s="115">
        <v>0</v>
      </c>
      <c r="D175" s="115">
        <v>3164511</v>
      </c>
      <c r="E175" s="115">
        <v>0</v>
      </c>
      <c r="F175" s="115">
        <v>5945876</v>
      </c>
      <c r="G175" s="115">
        <f t="shared" si="9"/>
        <v>9110387</v>
      </c>
      <c r="H175" s="115">
        <v>0</v>
      </c>
      <c r="I175" s="115">
        <v>2963837</v>
      </c>
      <c r="J175" s="115">
        <v>167817</v>
      </c>
      <c r="K175" s="115">
        <f t="shared" si="8"/>
        <v>3131654</v>
      </c>
      <c r="L175" s="115">
        <v>0</v>
      </c>
      <c r="M175" s="115">
        <v>0</v>
      </c>
    </row>
    <row r="176" spans="1:13" x14ac:dyDescent="0.2">
      <c r="A176" s="287">
        <v>19</v>
      </c>
      <c r="B176" s="287" t="s">
        <v>278</v>
      </c>
      <c r="C176" s="118">
        <v>0</v>
      </c>
      <c r="D176" s="118">
        <v>137401</v>
      </c>
      <c r="E176" s="118">
        <v>0</v>
      </c>
      <c r="F176" s="118">
        <v>2516660</v>
      </c>
      <c r="G176" s="118">
        <f t="shared" si="9"/>
        <v>2654061</v>
      </c>
      <c r="H176" s="118">
        <v>0</v>
      </c>
      <c r="I176" s="118">
        <v>0</v>
      </c>
      <c r="J176" s="118">
        <v>1348531</v>
      </c>
      <c r="K176" s="118">
        <f t="shared" si="8"/>
        <v>1348531</v>
      </c>
      <c r="L176" s="118">
        <v>0</v>
      </c>
      <c r="M176" s="118">
        <v>0</v>
      </c>
    </row>
    <row r="177" spans="1:13" x14ac:dyDescent="0.2">
      <c r="A177" s="286">
        <v>20</v>
      </c>
      <c r="B177" s="286" t="s">
        <v>279</v>
      </c>
      <c r="C177" s="115">
        <v>0</v>
      </c>
      <c r="D177" s="115">
        <v>165036</v>
      </c>
      <c r="E177" s="115">
        <v>0</v>
      </c>
      <c r="F177" s="115">
        <v>2096710</v>
      </c>
      <c r="G177" s="115">
        <f t="shared" si="9"/>
        <v>2261746</v>
      </c>
      <c r="H177" s="115">
        <v>0</v>
      </c>
      <c r="I177" s="115">
        <v>4571830</v>
      </c>
      <c r="J177" s="115">
        <v>103044</v>
      </c>
      <c r="K177" s="115">
        <f t="shared" si="8"/>
        <v>4674874</v>
      </c>
      <c r="L177" s="115">
        <v>0</v>
      </c>
      <c r="M177" s="115">
        <v>0</v>
      </c>
    </row>
    <row r="178" spans="1:13" x14ac:dyDescent="0.2">
      <c r="A178" s="287">
        <v>21</v>
      </c>
      <c r="B178" s="287" t="s">
        <v>179</v>
      </c>
      <c r="C178" s="118">
        <v>0</v>
      </c>
      <c r="D178" s="118">
        <v>239059</v>
      </c>
      <c r="E178" s="118">
        <v>0</v>
      </c>
      <c r="F178" s="118">
        <v>1335761</v>
      </c>
      <c r="G178" s="118">
        <f t="shared" si="9"/>
        <v>1574820</v>
      </c>
      <c r="H178" s="118">
        <v>0</v>
      </c>
      <c r="I178" s="118">
        <v>0</v>
      </c>
      <c r="J178" s="118">
        <v>0</v>
      </c>
      <c r="K178" s="118">
        <f t="shared" si="8"/>
        <v>0</v>
      </c>
      <c r="L178" s="118">
        <v>0</v>
      </c>
      <c r="M178" s="118">
        <v>0</v>
      </c>
    </row>
    <row r="179" spans="1:13" x14ac:dyDescent="0.2">
      <c r="A179" s="286">
        <v>22</v>
      </c>
      <c r="B179" s="286" t="s">
        <v>195</v>
      </c>
      <c r="C179" s="115">
        <v>0</v>
      </c>
      <c r="D179" s="115">
        <v>467154</v>
      </c>
      <c r="E179" s="115">
        <v>0</v>
      </c>
      <c r="F179" s="115">
        <v>2853937</v>
      </c>
      <c r="G179" s="115">
        <f t="shared" si="9"/>
        <v>3321091</v>
      </c>
      <c r="H179" s="115">
        <v>0</v>
      </c>
      <c r="I179" s="115">
        <v>0</v>
      </c>
      <c r="J179" s="115">
        <v>3215078</v>
      </c>
      <c r="K179" s="115">
        <f t="shared" si="8"/>
        <v>3215078</v>
      </c>
      <c r="L179" s="115">
        <v>0</v>
      </c>
      <c r="M179" s="115">
        <v>0</v>
      </c>
    </row>
    <row r="180" spans="1:13" x14ac:dyDescent="0.2">
      <c r="A180" s="287">
        <v>23</v>
      </c>
      <c r="B180" s="288" t="s">
        <v>280</v>
      </c>
      <c r="C180" s="118">
        <v>0</v>
      </c>
      <c r="D180" s="118">
        <v>313497</v>
      </c>
      <c r="E180" s="118">
        <v>0</v>
      </c>
      <c r="F180" s="118">
        <v>1016259</v>
      </c>
      <c r="G180" s="118">
        <f t="shared" si="9"/>
        <v>1329756</v>
      </c>
      <c r="H180" s="118">
        <v>0</v>
      </c>
      <c r="I180" s="118">
        <v>1546539</v>
      </c>
      <c r="J180" s="118">
        <v>106417</v>
      </c>
      <c r="K180" s="118">
        <f t="shared" si="8"/>
        <v>1652956</v>
      </c>
      <c r="L180" s="118">
        <v>0</v>
      </c>
      <c r="M180" s="118">
        <v>0</v>
      </c>
    </row>
    <row r="181" spans="1:13" x14ac:dyDescent="0.2">
      <c r="A181" s="286">
        <v>24</v>
      </c>
      <c r="B181" s="286" t="s">
        <v>281</v>
      </c>
      <c r="C181" s="115">
        <v>0</v>
      </c>
      <c r="D181" s="115">
        <v>0</v>
      </c>
      <c r="E181" s="115">
        <v>0</v>
      </c>
      <c r="F181" s="115">
        <v>0</v>
      </c>
      <c r="G181" s="115">
        <f t="shared" si="9"/>
        <v>0</v>
      </c>
      <c r="H181" s="115">
        <v>0</v>
      </c>
      <c r="I181" s="115">
        <v>0</v>
      </c>
      <c r="J181" s="115">
        <v>0</v>
      </c>
      <c r="K181" s="115">
        <f t="shared" si="8"/>
        <v>0</v>
      </c>
      <c r="L181" s="115">
        <v>0</v>
      </c>
      <c r="M181" s="115">
        <v>0</v>
      </c>
    </row>
    <row r="182" spans="1:13" x14ac:dyDescent="0.2">
      <c r="A182" s="287">
        <v>25</v>
      </c>
      <c r="B182" s="287" t="s">
        <v>282</v>
      </c>
      <c r="C182" s="118">
        <v>0</v>
      </c>
      <c r="D182" s="118">
        <v>216108</v>
      </c>
      <c r="E182" s="118">
        <v>0</v>
      </c>
      <c r="F182" s="118">
        <v>2116268</v>
      </c>
      <c r="G182" s="118">
        <f t="shared" si="9"/>
        <v>2332376</v>
      </c>
      <c r="H182" s="118">
        <v>0</v>
      </c>
      <c r="I182" s="118">
        <v>0</v>
      </c>
      <c r="J182" s="118">
        <v>1130509</v>
      </c>
      <c r="K182" s="118">
        <f t="shared" si="8"/>
        <v>1130509</v>
      </c>
      <c r="L182" s="118">
        <v>0</v>
      </c>
      <c r="M182" s="118">
        <v>0</v>
      </c>
    </row>
    <row r="183" spans="1:13" x14ac:dyDescent="0.2">
      <c r="A183" s="286">
        <v>26</v>
      </c>
      <c r="B183" s="286" t="s">
        <v>283</v>
      </c>
      <c r="C183" s="115">
        <v>0</v>
      </c>
      <c r="D183" s="115">
        <v>412448</v>
      </c>
      <c r="E183" s="115">
        <v>0</v>
      </c>
      <c r="F183" s="115">
        <v>1836328</v>
      </c>
      <c r="G183" s="115">
        <f t="shared" si="9"/>
        <v>2248776</v>
      </c>
      <c r="H183" s="115">
        <v>0</v>
      </c>
      <c r="I183" s="115">
        <v>0</v>
      </c>
      <c r="J183" s="115">
        <v>1387509</v>
      </c>
      <c r="K183" s="115">
        <f t="shared" si="8"/>
        <v>1387509</v>
      </c>
      <c r="L183" s="115">
        <v>0</v>
      </c>
      <c r="M183" s="115">
        <v>0</v>
      </c>
    </row>
    <row r="184" spans="1:13" x14ac:dyDescent="0.2">
      <c r="A184" s="287">
        <v>27</v>
      </c>
      <c r="B184" s="287" t="s">
        <v>284</v>
      </c>
      <c r="C184" s="118">
        <v>0</v>
      </c>
      <c r="D184" s="118">
        <v>756161</v>
      </c>
      <c r="E184" s="118">
        <v>0</v>
      </c>
      <c r="F184" s="118">
        <v>3392120</v>
      </c>
      <c r="G184" s="118">
        <f t="shared" si="9"/>
        <v>4148281</v>
      </c>
      <c r="H184" s="118">
        <v>0</v>
      </c>
      <c r="I184" s="118">
        <v>0</v>
      </c>
      <c r="J184" s="118">
        <v>2800648</v>
      </c>
      <c r="K184" s="118">
        <f t="shared" si="8"/>
        <v>2800648</v>
      </c>
      <c r="L184" s="118">
        <v>826.7</v>
      </c>
      <c r="M184" s="118">
        <v>0</v>
      </c>
    </row>
    <row r="185" spans="1:13" x14ac:dyDescent="0.2">
      <c r="A185" s="286">
        <v>28</v>
      </c>
      <c r="B185" s="286" t="s">
        <v>285</v>
      </c>
      <c r="C185" s="115">
        <v>0</v>
      </c>
      <c r="D185" s="115">
        <v>299657</v>
      </c>
      <c r="E185" s="115">
        <v>0</v>
      </c>
      <c r="F185" s="115">
        <v>2074348</v>
      </c>
      <c r="G185" s="115">
        <f t="shared" si="9"/>
        <v>2374005</v>
      </c>
      <c r="H185" s="115">
        <v>0</v>
      </c>
      <c r="I185" s="115">
        <v>0</v>
      </c>
      <c r="J185" s="115">
        <v>20701</v>
      </c>
      <c r="K185" s="115">
        <f t="shared" si="8"/>
        <v>20701</v>
      </c>
      <c r="L185" s="115">
        <v>747.87</v>
      </c>
      <c r="M185" s="115">
        <v>0</v>
      </c>
    </row>
    <row r="186" spans="1:13" x14ac:dyDescent="0.2">
      <c r="A186" s="287">
        <v>29</v>
      </c>
      <c r="B186" s="287" t="s">
        <v>286</v>
      </c>
      <c r="C186" s="118">
        <v>0</v>
      </c>
      <c r="D186" s="118">
        <v>207781</v>
      </c>
      <c r="E186" s="118">
        <v>0</v>
      </c>
      <c r="F186" s="118">
        <v>1441370</v>
      </c>
      <c r="G186" s="118">
        <f t="shared" si="9"/>
        <v>1649151</v>
      </c>
      <c r="H186" s="118">
        <v>0</v>
      </c>
      <c r="I186" s="118">
        <v>0</v>
      </c>
      <c r="J186" s="118">
        <v>127597</v>
      </c>
      <c r="K186" s="118">
        <f t="shared" si="8"/>
        <v>127597</v>
      </c>
      <c r="L186" s="118">
        <v>0</v>
      </c>
      <c r="M186" s="118">
        <v>0</v>
      </c>
    </row>
    <row r="187" spans="1:13" x14ac:dyDescent="0.2">
      <c r="A187" s="286">
        <v>30</v>
      </c>
      <c r="B187" s="286" t="s">
        <v>223</v>
      </c>
      <c r="C187" s="115">
        <v>0</v>
      </c>
      <c r="D187" s="115">
        <v>97825</v>
      </c>
      <c r="E187" s="115">
        <v>0</v>
      </c>
      <c r="F187" s="115">
        <v>1496773</v>
      </c>
      <c r="G187" s="115">
        <f t="shared" si="9"/>
        <v>1594598</v>
      </c>
      <c r="H187" s="115">
        <v>0</v>
      </c>
      <c r="I187" s="115">
        <v>12640</v>
      </c>
      <c r="J187" s="115">
        <v>2400119</v>
      </c>
      <c r="K187" s="115">
        <f t="shared" si="8"/>
        <v>2412759</v>
      </c>
      <c r="L187" s="115">
        <v>8008.54</v>
      </c>
      <c r="M187" s="115">
        <v>0</v>
      </c>
    </row>
    <row r="188" spans="1:13" x14ac:dyDescent="0.2">
      <c r="A188" s="287">
        <v>31</v>
      </c>
      <c r="B188" s="287" t="s">
        <v>287</v>
      </c>
      <c r="C188" s="118">
        <v>0</v>
      </c>
      <c r="D188" s="118">
        <v>740928</v>
      </c>
      <c r="E188" s="118">
        <v>0</v>
      </c>
      <c r="F188" s="118">
        <v>3127893</v>
      </c>
      <c r="G188" s="118">
        <f t="shared" si="9"/>
        <v>3868821</v>
      </c>
      <c r="H188" s="118">
        <v>0</v>
      </c>
      <c r="I188" s="118">
        <v>0</v>
      </c>
      <c r="J188" s="118">
        <v>5023063</v>
      </c>
      <c r="K188" s="118">
        <f t="shared" si="8"/>
        <v>5023063</v>
      </c>
      <c r="L188" s="118">
        <v>0</v>
      </c>
      <c r="M188" s="118">
        <v>0</v>
      </c>
    </row>
    <row r="189" spans="1:13" x14ac:dyDescent="0.2">
      <c r="A189" s="286">
        <v>32</v>
      </c>
      <c r="B189" s="286" t="s">
        <v>288</v>
      </c>
      <c r="C189" s="115">
        <v>0</v>
      </c>
      <c r="D189" s="115">
        <v>0</v>
      </c>
      <c r="E189" s="115">
        <v>0</v>
      </c>
      <c r="F189" s="115">
        <v>0</v>
      </c>
      <c r="G189" s="115">
        <f t="shared" si="9"/>
        <v>0</v>
      </c>
      <c r="H189" s="115">
        <v>0</v>
      </c>
      <c r="I189" s="115">
        <v>0</v>
      </c>
      <c r="J189" s="115">
        <v>0</v>
      </c>
      <c r="K189" s="115">
        <f t="shared" si="8"/>
        <v>0</v>
      </c>
      <c r="L189" s="115">
        <v>0</v>
      </c>
      <c r="M189" s="115">
        <v>0</v>
      </c>
    </row>
    <row r="190" spans="1:13" x14ac:dyDescent="0.2">
      <c r="A190" s="287">
        <v>33</v>
      </c>
      <c r="B190" s="287" t="s">
        <v>289</v>
      </c>
      <c r="C190" s="118">
        <v>0</v>
      </c>
      <c r="D190" s="118">
        <v>1239150</v>
      </c>
      <c r="E190" s="118">
        <v>0</v>
      </c>
      <c r="F190" s="118">
        <v>2118950</v>
      </c>
      <c r="G190" s="118">
        <f t="shared" si="9"/>
        <v>3358100</v>
      </c>
      <c r="H190" s="118">
        <v>0</v>
      </c>
      <c r="I190" s="118">
        <v>1038392</v>
      </c>
      <c r="J190" s="118">
        <v>6683</v>
      </c>
      <c r="K190" s="118">
        <f t="shared" si="8"/>
        <v>1045075</v>
      </c>
      <c r="L190" s="118">
        <v>1587.35</v>
      </c>
      <c r="M190" s="118">
        <v>0</v>
      </c>
    </row>
    <row r="191" spans="1:13" x14ac:dyDescent="0.2">
      <c r="A191" s="286">
        <v>34</v>
      </c>
      <c r="B191" s="286" t="s">
        <v>290</v>
      </c>
      <c r="C191" s="115">
        <v>0</v>
      </c>
      <c r="D191" s="115">
        <v>433036</v>
      </c>
      <c r="E191" s="115">
        <v>0</v>
      </c>
      <c r="F191" s="115">
        <v>8315000</v>
      </c>
      <c r="G191" s="115">
        <f t="shared" si="9"/>
        <v>8748036</v>
      </c>
      <c r="H191" s="115">
        <v>0</v>
      </c>
      <c r="I191" s="115">
        <v>0</v>
      </c>
      <c r="J191" s="115">
        <v>1586877</v>
      </c>
      <c r="K191" s="115">
        <f t="shared" si="8"/>
        <v>1586877</v>
      </c>
      <c r="L191" s="115">
        <v>627.87</v>
      </c>
      <c r="M191" s="115">
        <v>0</v>
      </c>
    </row>
    <row r="192" spans="1:13" x14ac:dyDescent="0.2">
      <c r="A192" s="287">
        <v>35</v>
      </c>
      <c r="B192" s="287" t="s">
        <v>231</v>
      </c>
      <c r="C192" s="118">
        <v>0</v>
      </c>
      <c r="D192" s="118">
        <v>257794</v>
      </c>
      <c r="E192" s="118">
        <v>0</v>
      </c>
      <c r="F192" s="118">
        <v>838210</v>
      </c>
      <c r="G192" s="118">
        <f t="shared" si="9"/>
        <v>1096004</v>
      </c>
      <c r="H192" s="118">
        <v>0</v>
      </c>
      <c r="I192" s="118">
        <v>0</v>
      </c>
      <c r="J192" s="118">
        <v>1741087</v>
      </c>
      <c r="K192" s="118">
        <f t="shared" si="8"/>
        <v>1741087</v>
      </c>
      <c r="L192" s="118">
        <v>0</v>
      </c>
      <c r="M192" s="118">
        <v>0</v>
      </c>
    </row>
    <row r="193" spans="1:14" x14ac:dyDescent="0.2">
      <c r="A193" s="286">
        <v>36</v>
      </c>
      <c r="B193" s="286" t="s">
        <v>291</v>
      </c>
      <c r="C193" s="115">
        <v>0</v>
      </c>
      <c r="D193" s="115">
        <v>180779</v>
      </c>
      <c r="E193" s="115">
        <v>0</v>
      </c>
      <c r="F193" s="115">
        <v>1139659</v>
      </c>
      <c r="G193" s="115">
        <f t="shared" si="9"/>
        <v>1320438</v>
      </c>
      <c r="H193" s="115">
        <v>0</v>
      </c>
      <c r="I193" s="115">
        <v>0</v>
      </c>
      <c r="J193" s="115">
        <v>17028</v>
      </c>
      <c r="K193" s="115">
        <f t="shared" si="8"/>
        <v>17028</v>
      </c>
      <c r="L193" s="115">
        <v>0</v>
      </c>
      <c r="M193" s="115">
        <v>0</v>
      </c>
    </row>
    <row r="194" spans="1:14" x14ac:dyDescent="0.2">
      <c r="A194" s="287">
        <v>37</v>
      </c>
      <c r="B194" s="287" t="s">
        <v>292</v>
      </c>
      <c r="C194" s="122">
        <v>0</v>
      </c>
      <c r="D194" s="122">
        <v>450689</v>
      </c>
      <c r="E194" s="122">
        <v>0</v>
      </c>
      <c r="F194" s="122">
        <v>3561107</v>
      </c>
      <c r="G194" s="122">
        <f t="shared" si="9"/>
        <v>4011796</v>
      </c>
      <c r="H194" s="122">
        <v>8882</v>
      </c>
      <c r="I194" s="122">
        <v>0</v>
      </c>
      <c r="J194" s="122">
        <v>109611</v>
      </c>
      <c r="K194" s="122">
        <f t="shared" si="8"/>
        <v>118493</v>
      </c>
      <c r="L194" s="122">
        <v>0</v>
      </c>
      <c r="M194" s="122">
        <v>0</v>
      </c>
    </row>
    <row r="195" spans="1:14" ht="13.5" thickBot="1" x14ac:dyDescent="0.25">
      <c r="A195" s="289">
        <f>A194</f>
        <v>37</v>
      </c>
      <c r="B195" s="290" t="s">
        <v>255</v>
      </c>
      <c r="C195" s="127">
        <f t="shared" ref="C195:M195" si="10">SUM(C158:C194)</f>
        <v>0</v>
      </c>
      <c r="D195" s="127">
        <f t="shared" si="10"/>
        <v>18683713</v>
      </c>
      <c r="E195" s="127">
        <f t="shared" si="10"/>
        <v>0</v>
      </c>
      <c r="F195" s="127">
        <f t="shared" si="10"/>
        <v>87896737</v>
      </c>
      <c r="G195" s="127">
        <f t="shared" si="10"/>
        <v>106580450</v>
      </c>
      <c r="H195" s="127">
        <f t="shared" si="10"/>
        <v>8882</v>
      </c>
      <c r="I195" s="127">
        <f t="shared" si="10"/>
        <v>25630386</v>
      </c>
      <c r="J195" s="127">
        <f t="shared" si="10"/>
        <v>37556444</v>
      </c>
      <c r="K195" s="127">
        <f t="shared" si="10"/>
        <v>63195712</v>
      </c>
      <c r="L195" s="127">
        <f t="shared" si="10"/>
        <v>24710.11</v>
      </c>
      <c r="M195" s="127">
        <f t="shared" si="10"/>
        <v>0</v>
      </c>
    </row>
    <row r="196" spans="1:14" x14ac:dyDescent="0.2">
      <c r="B196" s="281"/>
      <c r="C196" s="235"/>
      <c r="D196" s="235"/>
      <c r="E196" s="235"/>
      <c r="F196" s="235"/>
      <c r="H196" s="235"/>
      <c r="I196" s="235"/>
      <c r="J196" s="235"/>
      <c r="L196" s="235"/>
      <c r="M196" s="235"/>
    </row>
    <row r="197" spans="1:14" ht="13.5" thickBot="1" x14ac:dyDescent="0.25">
      <c r="A197" s="300">
        <f>(A45+A149+A195)</f>
        <v>170</v>
      </c>
      <c r="B197" s="301" t="s">
        <v>293</v>
      </c>
      <c r="C197" s="241">
        <f>(C45+C149+C195)</f>
        <v>7759107</v>
      </c>
      <c r="D197" s="241">
        <f>(D45+D149+D195)</f>
        <v>1378284425</v>
      </c>
      <c r="E197" s="241">
        <f>(E45+E149+E195)</f>
        <v>509104487</v>
      </c>
      <c r="F197" s="241">
        <f>(F45+F149+F195)</f>
        <v>10801836520</v>
      </c>
      <c r="G197" s="241">
        <f>(G45+G149+G195)</f>
        <v>12696984539</v>
      </c>
      <c r="H197" s="241">
        <f>(H45+H149+H195)</f>
        <v>6019798</v>
      </c>
      <c r="I197" s="241">
        <f>(I45+I149+I195)</f>
        <v>563779730</v>
      </c>
      <c r="J197" s="241">
        <f>(J45+J149+J195)</f>
        <v>3813396547</v>
      </c>
      <c r="K197" s="241">
        <f>(K45+K149+K195)</f>
        <v>4383196075</v>
      </c>
      <c r="L197" s="241">
        <f>(L45+L149+L195)</f>
        <v>958237898.01023543</v>
      </c>
      <c r="M197" s="241">
        <f>(M45+M149+M195)</f>
        <v>140246790.069765</v>
      </c>
    </row>
    <row r="198" spans="1:14" ht="13.5" thickTop="1" x14ac:dyDescent="0.2"/>
    <row r="199" spans="1:14" ht="13.5" thickBot="1" x14ac:dyDescent="0.25"/>
    <row r="200" spans="1:14" x14ac:dyDescent="0.2">
      <c r="A200" s="223" t="s">
        <v>501</v>
      </c>
      <c r="B200" s="335"/>
      <c r="C200" s="335"/>
      <c r="D200" s="335"/>
      <c r="E200" s="335"/>
      <c r="F200" s="335"/>
      <c r="G200" s="335"/>
      <c r="H200" s="335"/>
      <c r="I200" s="335"/>
      <c r="J200" s="335"/>
      <c r="K200" s="335"/>
      <c r="L200" s="335"/>
      <c r="M200" s="335"/>
      <c r="N200" s="336"/>
    </row>
    <row r="201" spans="1:14" ht="13.5" thickBot="1" x14ac:dyDescent="0.25">
      <c r="A201" s="410" t="s">
        <v>502</v>
      </c>
      <c r="B201" s="411"/>
      <c r="C201" s="411"/>
      <c r="D201" s="411"/>
      <c r="E201" s="411"/>
      <c r="F201" s="411"/>
      <c r="G201" s="411"/>
      <c r="H201" s="411"/>
      <c r="I201" s="411"/>
      <c r="J201" s="411"/>
      <c r="K201" s="411"/>
      <c r="L201" s="411"/>
      <c r="M201" s="411"/>
      <c r="N201" s="412"/>
    </row>
    <row r="213" spans="15:15" x14ac:dyDescent="0.2">
      <c r="O213" s="283"/>
    </row>
  </sheetData>
  <mergeCells count="10">
    <mergeCell ref="A201:N201"/>
    <mergeCell ref="L5:M5"/>
    <mergeCell ref="C5:G5"/>
    <mergeCell ref="H5:K5"/>
    <mergeCell ref="C52:G52"/>
    <mergeCell ref="H52:K52"/>
    <mergeCell ref="L52:M52"/>
    <mergeCell ref="C156:G156"/>
    <mergeCell ref="H156:K156"/>
    <mergeCell ref="L156:M156"/>
  </mergeCells>
  <printOptions gridLinesSet="0"/>
  <pageMargins left="3.75" right="0.25" top="0.5" bottom="0.3" header="0.5" footer="0.5"/>
  <pageSetup paperSize="1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C9F9D-5914-4990-8A62-9F084AA3DB57}">
  <sheetPr transitionEvaluation="1" transitionEntry="1"/>
  <dimension ref="A1:AN209"/>
  <sheetViews>
    <sheetView showGridLines="0" zoomScaleNormal="100" workbookViewId="0">
      <pane xSplit="2" ySplit="5" topLeftCell="C6" activePane="bottomRight" state="frozen"/>
      <selection pane="topRight"/>
      <selection pane="bottomLeft"/>
      <selection pane="bottomRight"/>
    </sheetView>
  </sheetViews>
  <sheetFormatPr defaultColWidth="12.7109375" defaultRowHeight="12.75" x14ac:dyDescent="0.2"/>
  <cols>
    <col min="1" max="1" width="5.28515625" style="280" customWidth="1"/>
    <col min="2" max="9" width="14.42578125" style="280" customWidth="1"/>
    <col min="10" max="10" width="12.28515625" style="280" customWidth="1"/>
    <col min="11" max="11" width="12.7109375" style="280" customWidth="1"/>
    <col min="12" max="12" width="13.7109375" style="280" customWidth="1"/>
    <col min="13" max="13" width="12.140625" style="280" customWidth="1"/>
    <col min="14" max="14" width="11.85546875" style="280" customWidth="1"/>
    <col min="15" max="15" width="13.140625" style="280" bestFit="1" customWidth="1"/>
    <col min="16" max="16" width="14" style="280" customWidth="1"/>
    <col min="17" max="17" width="11.140625" style="280" customWidth="1"/>
    <col min="18" max="18" width="3.7109375" style="280" customWidth="1"/>
    <col min="19" max="19" width="9.7109375" style="280" customWidth="1"/>
    <col min="20" max="20" width="12.85546875" style="280" hidden="1" customWidth="1"/>
    <col min="21" max="16384" width="12.7109375" style="280"/>
  </cols>
  <sheetData>
    <row r="1" spans="1:40" s="325" customFormat="1" ht="15.75" x14ac:dyDescent="0.2">
      <c r="A1" s="319" t="s">
        <v>0</v>
      </c>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19"/>
      <c r="AK1" s="319"/>
      <c r="AL1" s="319"/>
      <c r="AM1" s="319"/>
      <c r="AN1" s="319"/>
    </row>
    <row r="2" spans="1:40" s="325" customFormat="1" ht="15.75" x14ac:dyDescent="0.25">
      <c r="A2" s="320" t="s">
        <v>485</v>
      </c>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row>
    <row r="3" spans="1:40" s="325" customFormat="1" ht="15.75" x14ac:dyDescent="0.2">
      <c r="A3" s="321" t="s">
        <v>370</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row>
    <row r="4" spans="1:40" customFormat="1" x14ac:dyDescent="0.2"/>
    <row r="5" spans="1:40" ht="54.75" customHeight="1" thickBot="1" x14ac:dyDescent="0.3">
      <c r="A5" s="295" t="s">
        <v>1</v>
      </c>
      <c r="B5" s="296" t="s">
        <v>339</v>
      </c>
      <c r="C5" s="272" t="s">
        <v>449</v>
      </c>
      <c r="D5" s="272" t="s">
        <v>450</v>
      </c>
      <c r="E5" s="272" t="s">
        <v>451</v>
      </c>
      <c r="F5" s="272" t="s">
        <v>452</v>
      </c>
      <c r="G5" s="272" t="s">
        <v>453</v>
      </c>
      <c r="H5" s="272" t="s">
        <v>454</v>
      </c>
      <c r="I5" s="272" t="s">
        <v>455</v>
      </c>
      <c r="J5" s="272" t="s">
        <v>456</v>
      </c>
      <c r="K5" s="272" t="s">
        <v>457</v>
      </c>
      <c r="L5" s="272" t="s">
        <v>458</v>
      </c>
      <c r="M5" s="272" t="s">
        <v>459</v>
      </c>
      <c r="N5" s="272" t="s">
        <v>460</v>
      </c>
      <c r="O5" s="272" t="s">
        <v>461</v>
      </c>
      <c r="P5" s="272" t="s">
        <v>462</v>
      </c>
      <c r="Q5" s="272" t="s">
        <v>362</v>
      </c>
      <c r="R5" s="297"/>
      <c r="S5" s="272" t="s">
        <v>363</v>
      </c>
      <c r="T5" s="184" t="s">
        <v>253</v>
      </c>
    </row>
    <row r="6" spans="1:40" x14ac:dyDescent="0.2">
      <c r="A6" s="285">
        <v>1</v>
      </c>
      <c r="B6" s="285" t="s">
        <v>12</v>
      </c>
      <c r="C6" s="245">
        <v>47903530</v>
      </c>
      <c r="D6" s="245">
        <v>12639483</v>
      </c>
      <c r="E6" s="245">
        <v>40006700</v>
      </c>
      <c r="F6" s="245">
        <v>0</v>
      </c>
      <c r="G6" s="245">
        <v>104325</v>
      </c>
      <c r="H6" s="245">
        <v>3191348</v>
      </c>
      <c r="I6" s="245">
        <v>2999219</v>
      </c>
      <c r="J6" s="245">
        <v>2095823</v>
      </c>
      <c r="K6" s="245">
        <v>332241</v>
      </c>
      <c r="L6" s="245">
        <v>11960434</v>
      </c>
      <c r="M6" s="245">
        <v>30143987</v>
      </c>
      <c r="N6" s="245">
        <v>0</v>
      </c>
      <c r="O6" s="245">
        <v>967489</v>
      </c>
      <c r="P6" s="245">
        <f t="shared" ref="P6:P43" si="0">SUM(C6:O6)</f>
        <v>152344579</v>
      </c>
      <c r="Q6" s="247">
        <f t="shared" ref="Q6:Q43" si="1">IFERROR(P6/$T6,0)</f>
        <v>963.42569943337048</v>
      </c>
      <c r="R6" s="285"/>
      <c r="S6" s="247">
        <f t="shared" ref="S6:S44" si="2">IF(Q$44,Q6/Q$44*100,0)</f>
        <v>116.82550395125715</v>
      </c>
      <c r="T6" s="309">
        <v>158128</v>
      </c>
    </row>
    <row r="7" spans="1:40" x14ac:dyDescent="0.2">
      <c r="A7" s="286">
        <v>2</v>
      </c>
      <c r="B7" s="286" t="s">
        <v>14</v>
      </c>
      <c r="C7" s="115">
        <v>6054087</v>
      </c>
      <c r="D7" s="115">
        <v>254975</v>
      </c>
      <c r="E7" s="115">
        <v>1748226</v>
      </c>
      <c r="F7" s="115">
        <v>0</v>
      </c>
      <c r="G7" s="115">
        <v>229111</v>
      </c>
      <c r="H7" s="115">
        <v>314223</v>
      </c>
      <c r="I7" s="115">
        <v>248520</v>
      </c>
      <c r="J7" s="115">
        <v>392583</v>
      </c>
      <c r="K7" s="115">
        <v>112690</v>
      </c>
      <c r="L7" s="115">
        <v>2128672</v>
      </c>
      <c r="M7" s="115">
        <v>7833252</v>
      </c>
      <c r="N7" s="115">
        <v>0</v>
      </c>
      <c r="O7" s="115">
        <v>0</v>
      </c>
      <c r="P7" s="115">
        <f t="shared" si="0"/>
        <v>19316339</v>
      </c>
      <c r="Q7" s="116">
        <f t="shared" si="1"/>
        <v>1149.5768017615901</v>
      </c>
      <c r="R7" s="286"/>
      <c r="S7" s="116">
        <f t="shared" si="2"/>
        <v>139.39828393145353</v>
      </c>
      <c r="T7" s="310">
        <v>16803</v>
      </c>
    </row>
    <row r="8" spans="1:40" x14ac:dyDescent="0.2">
      <c r="A8" s="287">
        <v>3</v>
      </c>
      <c r="B8" s="287" t="s">
        <v>16</v>
      </c>
      <c r="C8" s="118">
        <v>667795</v>
      </c>
      <c r="D8" s="118">
        <v>492832</v>
      </c>
      <c r="E8" s="118">
        <v>200699</v>
      </c>
      <c r="F8" s="118">
        <v>0</v>
      </c>
      <c r="G8" s="118">
        <v>137057</v>
      </c>
      <c r="H8" s="118">
        <v>43094</v>
      </c>
      <c r="I8" s="118">
        <v>46798</v>
      </c>
      <c r="J8" s="118">
        <v>0</v>
      </c>
      <c r="K8" s="118">
        <v>0</v>
      </c>
      <c r="L8" s="118">
        <v>31661</v>
      </c>
      <c r="M8" s="118">
        <v>424269</v>
      </c>
      <c r="N8" s="118">
        <v>0</v>
      </c>
      <c r="O8" s="118">
        <v>0</v>
      </c>
      <c r="P8" s="118">
        <f t="shared" si="0"/>
        <v>2044205</v>
      </c>
      <c r="Q8" s="119">
        <f t="shared" si="1"/>
        <v>307.53798706183238</v>
      </c>
      <c r="R8" s="287"/>
      <c r="S8" s="119">
        <f t="shared" si="2"/>
        <v>37.292217078893202</v>
      </c>
      <c r="T8" s="294">
        <v>6647</v>
      </c>
    </row>
    <row r="9" spans="1:40" x14ac:dyDescent="0.2">
      <c r="A9" s="286">
        <v>4</v>
      </c>
      <c r="B9" s="286" t="s">
        <v>18</v>
      </c>
      <c r="C9" s="115">
        <v>14377795</v>
      </c>
      <c r="D9" s="115">
        <v>4584020</v>
      </c>
      <c r="E9" s="115">
        <v>10041762</v>
      </c>
      <c r="F9" s="115">
        <v>0</v>
      </c>
      <c r="G9" s="115">
        <v>195788</v>
      </c>
      <c r="H9" s="115">
        <v>1170883</v>
      </c>
      <c r="I9" s="115">
        <v>461</v>
      </c>
      <c r="J9" s="115">
        <v>445156</v>
      </c>
      <c r="K9" s="115">
        <v>0</v>
      </c>
      <c r="L9" s="115">
        <v>8118587</v>
      </c>
      <c r="M9" s="115">
        <v>18632606</v>
      </c>
      <c r="N9" s="115">
        <v>0</v>
      </c>
      <c r="O9" s="115">
        <v>49605</v>
      </c>
      <c r="P9" s="115">
        <f t="shared" si="0"/>
        <v>57616663</v>
      </c>
      <c r="Q9" s="116">
        <f t="shared" si="1"/>
        <v>1123.6136939818246</v>
      </c>
      <c r="R9" s="286"/>
      <c r="S9" s="116">
        <f t="shared" si="2"/>
        <v>136.24998390967102</v>
      </c>
      <c r="T9" s="310">
        <v>51278</v>
      </c>
    </row>
    <row r="10" spans="1:40" x14ac:dyDescent="0.2">
      <c r="A10" s="287">
        <v>5</v>
      </c>
      <c r="B10" s="287" t="s">
        <v>20</v>
      </c>
      <c r="C10" s="118">
        <v>57409044</v>
      </c>
      <c r="D10" s="118">
        <v>11035442</v>
      </c>
      <c r="E10" s="118">
        <v>37067619</v>
      </c>
      <c r="F10" s="118">
        <v>0</v>
      </c>
      <c r="G10" s="118">
        <v>7166545</v>
      </c>
      <c r="H10" s="118">
        <v>1769071</v>
      </c>
      <c r="I10" s="118">
        <v>3967066</v>
      </c>
      <c r="J10" s="118">
        <v>4051317</v>
      </c>
      <c r="K10" s="118">
        <v>959052</v>
      </c>
      <c r="L10" s="118">
        <v>7721379</v>
      </c>
      <c r="M10" s="118">
        <v>41106129</v>
      </c>
      <c r="N10" s="118">
        <v>0</v>
      </c>
      <c r="O10" s="118">
        <v>3069893</v>
      </c>
      <c r="P10" s="118">
        <f t="shared" si="0"/>
        <v>175322557</v>
      </c>
      <c r="Q10" s="119">
        <f t="shared" si="1"/>
        <v>695.83764421989292</v>
      </c>
      <c r="R10" s="287"/>
      <c r="S10" s="123">
        <f t="shared" si="2"/>
        <v>84.377636492420137</v>
      </c>
      <c r="T10" s="294">
        <v>251959</v>
      </c>
    </row>
    <row r="11" spans="1:40" x14ac:dyDescent="0.2">
      <c r="A11" s="286">
        <v>6</v>
      </c>
      <c r="B11" s="286" t="s">
        <v>22</v>
      </c>
      <c r="C11" s="115">
        <v>0</v>
      </c>
      <c r="D11" s="115">
        <v>0</v>
      </c>
      <c r="E11" s="115">
        <v>0</v>
      </c>
      <c r="F11" s="115">
        <v>0</v>
      </c>
      <c r="G11" s="115">
        <v>0</v>
      </c>
      <c r="H11" s="115">
        <v>0</v>
      </c>
      <c r="I11" s="115">
        <v>0</v>
      </c>
      <c r="J11" s="115">
        <v>0</v>
      </c>
      <c r="K11" s="115">
        <v>0</v>
      </c>
      <c r="L11" s="115">
        <v>0</v>
      </c>
      <c r="M11" s="115">
        <v>0</v>
      </c>
      <c r="N11" s="115">
        <v>0</v>
      </c>
      <c r="O11" s="115">
        <v>0</v>
      </c>
      <c r="P11" s="115">
        <f t="shared" si="0"/>
        <v>0</v>
      </c>
      <c r="Q11" s="116">
        <f t="shared" si="1"/>
        <v>0</v>
      </c>
      <c r="R11" s="286"/>
      <c r="S11" s="249">
        <f t="shared" si="2"/>
        <v>0</v>
      </c>
      <c r="T11" s="310">
        <v>0</v>
      </c>
    </row>
    <row r="12" spans="1:40" x14ac:dyDescent="0.2">
      <c r="A12" s="287">
        <v>7</v>
      </c>
      <c r="B12" s="287" t="s">
        <v>254</v>
      </c>
      <c r="C12" s="118">
        <v>1737951</v>
      </c>
      <c r="D12" s="118">
        <v>373870</v>
      </c>
      <c r="E12" s="118">
        <v>631681</v>
      </c>
      <c r="F12" s="118">
        <v>0</v>
      </c>
      <c r="G12" s="118">
        <v>190081</v>
      </c>
      <c r="H12" s="118">
        <v>255944</v>
      </c>
      <c r="I12" s="118">
        <v>31112</v>
      </c>
      <c r="J12" s="118">
        <v>99116</v>
      </c>
      <c r="K12" s="118">
        <v>0</v>
      </c>
      <c r="L12" s="118">
        <v>43996</v>
      </c>
      <c r="M12" s="118">
        <v>1169357</v>
      </c>
      <c r="N12" s="118">
        <v>0</v>
      </c>
      <c r="O12" s="118">
        <v>20111</v>
      </c>
      <c r="P12" s="118">
        <f t="shared" si="0"/>
        <v>4553219</v>
      </c>
      <c r="Q12" s="119">
        <f t="shared" si="1"/>
        <v>805.87946902654869</v>
      </c>
      <c r="R12" s="287"/>
      <c r="S12" s="123">
        <f t="shared" si="2"/>
        <v>97.721365693659493</v>
      </c>
      <c r="T12" s="294">
        <v>5650</v>
      </c>
    </row>
    <row r="13" spans="1:40" x14ac:dyDescent="0.2">
      <c r="A13" s="286">
        <v>8</v>
      </c>
      <c r="B13" s="286" t="s">
        <v>26</v>
      </c>
      <c r="C13" s="115">
        <v>21909615</v>
      </c>
      <c r="D13" s="115">
        <v>936030</v>
      </c>
      <c r="E13" s="115">
        <v>6971553</v>
      </c>
      <c r="F13" s="115">
        <v>0</v>
      </c>
      <c r="G13" s="115">
        <v>1563285</v>
      </c>
      <c r="H13" s="115">
        <v>1044678</v>
      </c>
      <c r="I13" s="115">
        <v>335759</v>
      </c>
      <c r="J13" s="115">
        <v>0</v>
      </c>
      <c r="K13" s="115">
        <v>0</v>
      </c>
      <c r="L13" s="115">
        <v>2727184</v>
      </c>
      <c r="M13" s="115">
        <v>11279539</v>
      </c>
      <c r="N13" s="115">
        <v>0</v>
      </c>
      <c r="O13" s="115">
        <v>771523</v>
      </c>
      <c r="P13" s="115">
        <f t="shared" si="0"/>
        <v>47539166</v>
      </c>
      <c r="Q13" s="116">
        <f t="shared" si="1"/>
        <v>1122.5834986303958</v>
      </c>
      <c r="R13" s="286"/>
      <c r="S13" s="249">
        <f t="shared" si="2"/>
        <v>136.12506188281446</v>
      </c>
      <c r="T13" s="310">
        <v>42348</v>
      </c>
    </row>
    <row r="14" spans="1:40" x14ac:dyDescent="0.2">
      <c r="A14" s="287">
        <v>9</v>
      </c>
      <c r="B14" s="287" t="s">
        <v>28</v>
      </c>
      <c r="C14" s="118">
        <v>0</v>
      </c>
      <c r="D14" s="118">
        <v>0</v>
      </c>
      <c r="E14" s="118">
        <v>0</v>
      </c>
      <c r="F14" s="118">
        <v>0</v>
      </c>
      <c r="G14" s="118">
        <v>0</v>
      </c>
      <c r="H14" s="118">
        <v>0</v>
      </c>
      <c r="I14" s="118">
        <v>0</v>
      </c>
      <c r="J14" s="118">
        <v>0</v>
      </c>
      <c r="K14" s="118">
        <v>0</v>
      </c>
      <c r="L14" s="118">
        <v>0</v>
      </c>
      <c r="M14" s="118">
        <v>0</v>
      </c>
      <c r="N14" s="118">
        <v>0</v>
      </c>
      <c r="O14" s="118">
        <v>0</v>
      </c>
      <c r="P14" s="118">
        <f t="shared" si="0"/>
        <v>0</v>
      </c>
      <c r="Q14" s="119">
        <f t="shared" si="1"/>
        <v>0</v>
      </c>
      <c r="R14" s="287"/>
      <c r="S14" s="123">
        <f t="shared" si="2"/>
        <v>0</v>
      </c>
      <c r="T14" s="294">
        <v>0</v>
      </c>
    </row>
    <row r="15" spans="1:40" x14ac:dyDescent="0.2">
      <c r="A15" s="286">
        <v>10</v>
      </c>
      <c r="B15" s="286" t="s">
        <v>30</v>
      </c>
      <c r="C15" s="115">
        <v>13425699</v>
      </c>
      <c r="D15" s="115">
        <v>1755559</v>
      </c>
      <c r="E15" s="115">
        <v>11583732</v>
      </c>
      <c r="F15" s="115">
        <v>0</v>
      </c>
      <c r="G15" s="115">
        <v>707593</v>
      </c>
      <c r="H15" s="115">
        <v>3722727</v>
      </c>
      <c r="I15" s="115">
        <v>747385</v>
      </c>
      <c r="J15" s="115">
        <v>491713</v>
      </c>
      <c r="K15" s="115">
        <v>0</v>
      </c>
      <c r="L15" s="115">
        <v>586040</v>
      </c>
      <c r="M15" s="115">
        <v>8124128</v>
      </c>
      <c r="N15" s="115">
        <v>0</v>
      </c>
      <c r="O15" s="115">
        <v>3032742</v>
      </c>
      <c r="P15" s="115">
        <f t="shared" si="0"/>
        <v>44177318</v>
      </c>
      <c r="Q15" s="116">
        <f t="shared" si="1"/>
        <v>1840.4915218930967</v>
      </c>
      <c r="R15" s="286"/>
      <c r="S15" s="249">
        <f t="shared" si="2"/>
        <v>223.17896407542065</v>
      </c>
      <c r="T15" s="310">
        <v>24003</v>
      </c>
    </row>
    <row r="16" spans="1:40" x14ac:dyDescent="0.2">
      <c r="A16" s="287">
        <v>11</v>
      </c>
      <c r="B16" s="287" t="s">
        <v>32</v>
      </c>
      <c r="C16" s="118">
        <v>6370552</v>
      </c>
      <c r="D16" s="118">
        <v>1295425</v>
      </c>
      <c r="E16" s="118">
        <v>5301185</v>
      </c>
      <c r="F16" s="118">
        <v>43537</v>
      </c>
      <c r="G16" s="118">
        <v>310779</v>
      </c>
      <c r="H16" s="118">
        <v>266506</v>
      </c>
      <c r="I16" s="118">
        <v>452338</v>
      </c>
      <c r="J16" s="118">
        <v>165122</v>
      </c>
      <c r="K16" s="118">
        <v>3883</v>
      </c>
      <c r="L16" s="118">
        <v>447600</v>
      </c>
      <c r="M16" s="118">
        <v>4994413</v>
      </c>
      <c r="N16" s="118">
        <v>0</v>
      </c>
      <c r="O16" s="118">
        <v>68112</v>
      </c>
      <c r="P16" s="118">
        <f t="shared" si="0"/>
        <v>19719452</v>
      </c>
      <c r="Q16" s="119">
        <f t="shared" si="1"/>
        <v>1353.800082383633</v>
      </c>
      <c r="R16" s="287"/>
      <c r="S16" s="123">
        <f t="shared" si="2"/>
        <v>164.16250569892489</v>
      </c>
      <c r="T16" s="294">
        <v>14566</v>
      </c>
    </row>
    <row r="17" spans="1:20" x14ac:dyDescent="0.2">
      <c r="A17" s="286">
        <v>12</v>
      </c>
      <c r="B17" s="286" t="s">
        <v>34</v>
      </c>
      <c r="C17" s="115">
        <v>2394886</v>
      </c>
      <c r="D17" s="115">
        <v>529582</v>
      </c>
      <c r="E17" s="115">
        <v>1322231</v>
      </c>
      <c r="F17" s="115">
        <v>0</v>
      </c>
      <c r="G17" s="115">
        <v>214611</v>
      </c>
      <c r="H17" s="115">
        <v>53706</v>
      </c>
      <c r="I17" s="115">
        <v>102139</v>
      </c>
      <c r="J17" s="115">
        <v>379132</v>
      </c>
      <c r="K17" s="115">
        <v>0</v>
      </c>
      <c r="L17" s="115">
        <v>199864</v>
      </c>
      <c r="M17" s="115">
        <v>2235378</v>
      </c>
      <c r="N17" s="115">
        <v>0</v>
      </c>
      <c r="O17" s="115">
        <v>28365</v>
      </c>
      <c r="P17" s="115">
        <f t="shared" si="0"/>
        <v>7459894</v>
      </c>
      <c r="Q17" s="116">
        <f t="shared" si="1"/>
        <v>934.0045073244022</v>
      </c>
      <c r="R17" s="286"/>
      <c r="S17" s="249">
        <f t="shared" si="2"/>
        <v>113.25787481597614</v>
      </c>
      <c r="T17" s="310">
        <v>7987</v>
      </c>
    </row>
    <row r="18" spans="1:20" x14ac:dyDescent="0.2">
      <c r="A18" s="287">
        <v>13</v>
      </c>
      <c r="B18" s="287" t="s">
        <v>36</v>
      </c>
      <c r="C18" s="118">
        <v>15827467</v>
      </c>
      <c r="D18" s="118">
        <v>1616977</v>
      </c>
      <c r="E18" s="118">
        <v>8320984</v>
      </c>
      <c r="F18" s="118">
        <v>0</v>
      </c>
      <c r="G18" s="118">
        <v>0</v>
      </c>
      <c r="H18" s="118">
        <v>1030273</v>
      </c>
      <c r="I18" s="118">
        <v>672380</v>
      </c>
      <c r="J18" s="118">
        <v>434337</v>
      </c>
      <c r="K18" s="118">
        <v>716241</v>
      </c>
      <c r="L18" s="118">
        <v>1746141</v>
      </c>
      <c r="M18" s="118">
        <v>15283045</v>
      </c>
      <c r="N18" s="118">
        <v>0</v>
      </c>
      <c r="O18" s="118">
        <v>234113</v>
      </c>
      <c r="P18" s="118">
        <f t="shared" si="0"/>
        <v>45881958</v>
      </c>
      <c r="Q18" s="119">
        <f t="shared" si="1"/>
        <v>1658.3640438067011</v>
      </c>
      <c r="R18" s="287"/>
      <c r="S18" s="123">
        <f t="shared" si="2"/>
        <v>201.09409087416745</v>
      </c>
      <c r="T18" s="294">
        <v>27667</v>
      </c>
    </row>
    <row r="19" spans="1:20" x14ac:dyDescent="0.2">
      <c r="A19" s="286">
        <v>14</v>
      </c>
      <c r="B19" s="286" t="s">
        <v>38</v>
      </c>
      <c r="C19" s="115">
        <v>3141722</v>
      </c>
      <c r="D19" s="115">
        <v>179828</v>
      </c>
      <c r="E19" s="115">
        <v>1277544</v>
      </c>
      <c r="F19" s="115">
        <v>0</v>
      </c>
      <c r="G19" s="115">
        <v>135911</v>
      </c>
      <c r="H19" s="115">
        <v>215079</v>
      </c>
      <c r="I19" s="115">
        <v>0</v>
      </c>
      <c r="J19" s="115">
        <v>0</v>
      </c>
      <c r="K19" s="115">
        <v>0</v>
      </c>
      <c r="L19" s="115">
        <v>229103</v>
      </c>
      <c r="M19" s="115">
        <v>2868619</v>
      </c>
      <c r="N19" s="115">
        <v>0</v>
      </c>
      <c r="O19" s="115">
        <v>49792</v>
      </c>
      <c r="P19" s="115">
        <f t="shared" si="0"/>
        <v>8097598</v>
      </c>
      <c r="Q19" s="116">
        <f t="shared" si="1"/>
        <v>1194.6884036588965</v>
      </c>
      <c r="R19" s="286"/>
      <c r="S19" s="249">
        <f t="shared" si="2"/>
        <v>144.8685403599471</v>
      </c>
      <c r="T19" s="310">
        <v>6778</v>
      </c>
    </row>
    <row r="20" spans="1:20" x14ac:dyDescent="0.2">
      <c r="A20" s="287">
        <v>15</v>
      </c>
      <c r="B20" s="287" t="s">
        <v>40</v>
      </c>
      <c r="C20" s="118">
        <v>21639599</v>
      </c>
      <c r="D20" s="118">
        <v>4948276</v>
      </c>
      <c r="E20" s="118">
        <v>15865573</v>
      </c>
      <c r="F20" s="118">
        <v>0</v>
      </c>
      <c r="G20" s="118">
        <v>4524665</v>
      </c>
      <c r="H20" s="118">
        <v>652256</v>
      </c>
      <c r="I20" s="118">
        <v>1106050</v>
      </c>
      <c r="J20" s="118">
        <v>3582327</v>
      </c>
      <c r="K20" s="118">
        <v>1236121</v>
      </c>
      <c r="L20" s="118">
        <v>6166080</v>
      </c>
      <c r="M20" s="118">
        <v>29420162</v>
      </c>
      <c r="N20" s="118">
        <v>0</v>
      </c>
      <c r="O20" s="118">
        <v>2992965</v>
      </c>
      <c r="P20" s="118">
        <f t="shared" si="0"/>
        <v>92134074</v>
      </c>
      <c r="Q20" s="119">
        <f t="shared" si="1"/>
        <v>675.53413448495826</v>
      </c>
      <c r="R20" s="287"/>
      <c r="S20" s="123">
        <f t="shared" si="2"/>
        <v>81.915622288150885</v>
      </c>
      <c r="T20" s="294">
        <v>136387</v>
      </c>
    </row>
    <row r="21" spans="1:20" x14ac:dyDescent="0.2">
      <c r="A21" s="286">
        <v>16</v>
      </c>
      <c r="B21" s="286" t="s">
        <v>42</v>
      </c>
      <c r="C21" s="115">
        <v>18304951</v>
      </c>
      <c r="D21" s="115">
        <v>2000493</v>
      </c>
      <c r="E21" s="115">
        <v>8682280</v>
      </c>
      <c r="F21" s="115">
        <v>0</v>
      </c>
      <c r="G21" s="115">
        <v>75987</v>
      </c>
      <c r="H21" s="115">
        <v>1062445</v>
      </c>
      <c r="I21" s="115">
        <v>756529</v>
      </c>
      <c r="J21" s="115">
        <v>441121</v>
      </c>
      <c r="K21" s="115">
        <v>145801</v>
      </c>
      <c r="L21" s="115">
        <v>3980465</v>
      </c>
      <c r="M21" s="115">
        <v>18044533</v>
      </c>
      <c r="N21" s="115">
        <v>0</v>
      </c>
      <c r="O21" s="115">
        <v>212272</v>
      </c>
      <c r="P21" s="115">
        <f t="shared" si="0"/>
        <v>53706877</v>
      </c>
      <c r="Q21" s="116">
        <f t="shared" si="1"/>
        <v>964.21682226211851</v>
      </c>
      <c r="R21" s="286"/>
      <c r="S21" s="249">
        <f t="shared" si="2"/>
        <v>116.92143591903647</v>
      </c>
      <c r="T21" s="310">
        <v>55700</v>
      </c>
    </row>
    <row r="22" spans="1:20" x14ac:dyDescent="0.2">
      <c r="A22" s="287">
        <v>17</v>
      </c>
      <c r="B22" s="287" t="s">
        <v>44</v>
      </c>
      <c r="C22" s="118">
        <v>0</v>
      </c>
      <c r="D22" s="118">
        <v>0</v>
      </c>
      <c r="E22" s="118">
        <v>0</v>
      </c>
      <c r="F22" s="118">
        <v>0</v>
      </c>
      <c r="G22" s="118">
        <v>0</v>
      </c>
      <c r="H22" s="118">
        <v>0</v>
      </c>
      <c r="I22" s="118">
        <v>0</v>
      </c>
      <c r="J22" s="118">
        <v>0</v>
      </c>
      <c r="K22" s="118">
        <v>0</v>
      </c>
      <c r="L22" s="118">
        <v>0</v>
      </c>
      <c r="M22" s="118">
        <v>0</v>
      </c>
      <c r="N22" s="118">
        <v>0</v>
      </c>
      <c r="O22" s="118">
        <v>0</v>
      </c>
      <c r="P22" s="118">
        <f t="shared" si="0"/>
        <v>0</v>
      </c>
      <c r="Q22" s="119">
        <f t="shared" si="1"/>
        <v>0</v>
      </c>
      <c r="R22" s="287"/>
      <c r="S22" s="123">
        <f t="shared" si="2"/>
        <v>0</v>
      </c>
      <c r="T22" s="294">
        <v>0</v>
      </c>
    </row>
    <row r="23" spans="1:20" x14ac:dyDescent="0.2">
      <c r="A23" s="286">
        <v>18</v>
      </c>
      <c r="B23" s="286" t="s">
        <v>46</v>
      </c>
      <c r="C23" s="115">
        <v>1391331</v>
      </c>
      <c r="D23" s="115">
        <v>304524</v>
      </c>
      <c r="E23" s="115">
        <v>819177</v>
      </c>
      <c r="F23" s="115">
        <v>0</v>
      </c>
      <c r="G23" s="115">
        <v>0</v>
      </c>
      <c r="H23" s="115">
        <v>163785</v>
      </c>
      <c r="I23" s="115">
        <v>70455</v>
      </c>
      <c r="J23" s="115">
        <v>63648</v>
      </c>
      <c r="K23" s="115">
        <v>0</v>
      </c>
      <c r="L23" s="115">
        <v>801766</v>
      </c>
      <c r="M23" s="115">
        <v>1983662</v>
      </c>
      <c r="N23" s="115">
        <v>0</v>
      </c>
      <c r="O23" s="115">
        <v>23915</v>
      </c>
      <c r="P23" s="115">
        <f t="shared" si="0"/>
        <v>5622263</v>
      </c>
      <c r="Q23" s="116">
        <f t="shared" si="1"/>
        <v>773.98995044052867</v>
      </c>
      <c r="R23" s="286"/>
      <c r="S23" s="249">
        <f t="shared" si="2"/>
        <v>93.854425999435136</v>
      </c>
      <c r="T23" s="310">
        <v>7264</v>
      </c>
    </row>
    <row r="24" spans="1:20" x14ac:dyDescent="0.2">
      <c r="A24" s="287">
        <v>19</v>
      </c>
      <c r="B24" s="287" t="s">
        <v>48</v>
      </c>
      <c r="C24" s="118">
        <v>21956964</v>
      </c>
      <c r="D24" s="118">
        <v>4452989</v>
      </c>
      <c r="E24" s="118">
        <v>11231815</v>
      </c>
      <c r="F24" s="118">
        <v>0</v>
      </c>
      <c r="G24" s="118">
        <v>1791784</v>
      </c>
      <c r="H24" s="118">
        <v>950835</v>
      </c>
      <c r="I24" s="118">
        <v>939214</v>
      </c>
      <c r="J24" s="118">
        <v>698822</v>
      </c>
      <c r="K24" s="118">
        <v>860163</v>
      </c>
      <c r="L24" s="118">
        <v>3277055</v>
      </c>
      <c r="M24" s="118">
        <v>19509065</v>
      </c>
      <c r="N24" s="118">
        <v>0</v>
      </c>
      <c r="O24" s="118">
        <v>0</v>
      </c>
      <c r="P24" s="118">
        <f t="shared" si="0"/>
        <v>65668706</v>
      </c>
      <c r="Q24" s="119">
        <f t="shared" si="1"/>
        <v>819.55777702896648</v>
      </c>
      <c r="R24" s="287"/>
      <c r="S24" s="123">
        <f t="shared" si="2"/>
        <v>99.380004472470148</v>
      </c>
      <c r="T24" s="294">
        <v>80127</v>
      </c>
    </row>
    <row r="25" spans="1:20" x14ac:dyDescent="0.2">
      <c r="A25" s="286">
        <v>20</v>
      </c>
      <c r="B25" s="286" t="s">
        <v>50</v>
      </c>
      <c r="C25" s="115">
        <v>12637152</v>
      </c>
      <c r="D25" s="115">
        <v>635693</v>
      </c>
      <c r="E25" s="115">
        <v>5172199</v>
      </c>
      <c r="F25" s="115">
        <v>0</v>
      </c>
      <c r="G25" s="115">
        <v>976437</v>
      </c>
      <c r="H25" s="115">
        <v>552557</v>
      </c>
      <c r="I25" s="115">
        <v>858207</v>
      </c>
      <c r="J25" s="115">
        <v>483624</v>
      </c>
      <c r="K25" s="115">
        <v>0</v>
      </c>
      <c r="L25" s="115">
        <v>573097</v>
      </c>
      <c r="M25" s="115">
        <v>5869128</v>
      </c>
      <c r="N25" s="115">
        <v>0</v>
      </c>
      <c r="O25" s="115">
        <v>146257</v>
      </c>
      <c r="P25" s="115">
        <f t="shared" si="0"/>
        <v>27904351</v>
      </c>
      <c r="Q25" s="116">
        <f t="shared" si="1"/>
        <v>654.63217285224982</v>
      </c>
      <c r="R25" s="286"/>
      <c r="S25" s="249">
        <f t="shared" si="2"/>
        <v>79.381039493912397</v>
      </c>
      <c r="T25" s="310">
        <v>42626</v>
      </c>
    </row>
    <row r="26" spans="1:20" x14ac:dyDescent="0.2">
      <c r="A26" s="287">
        <v>21</v>
      </c>
      <c r="B26" s="287" t="s">
        <v>52</v>
      </c>
      <c r="C26" s="118">
        <v>2931680</v>
      </c>
      <c r="D26" s="118">
        <v>790728</v>
      </c>
      <c r="E26" s="118">
        <v>1133535</v>
      </c>
      <c r="F26" s="118">
        <v>19659</v>
      </c>
      <c r="G26" s="118">
        <v>468744</v>
      </c>
      <c r="H26" s="118">
        <v>113356</v>
      </c>
      <c r="I26" s="118">
        <v>200108</v>
      </c>
      <c r="J26" s="118">
        <v>211402</v>
      </c>
      <c r="K26" s="118">
        <v>0</v>
      </c>
      <c r="L26" s="118">
        <v>0</v>
      </c>
      <c r="M26" s="118">
        <v>547867</v>
      </c>
      <c r="N26" s="118">
        <v>0</v>
      </c>
      <c r="O26" s="118">
        <v>3296</v>
      </c>
      <c r="P26" s="118">
        <f t="shared" si="0"/>
        <v>6420375</v>
      </c>
      <c r="Q26" s="119">
        <f t="shared" si="1"/>
        <v>371.61399548532734</v>
      </c>
      <c r="R26" s="287"/>
      <c r="S26" s="123">
        <f t="shared" si="2"/>
        <v>45.062107356537282</v>
      </c>
      <c r="T26" s="294">
        <v>17277</v>
      </c>
    </row>
    <row r="27" spans="1:20" x14ac:dyDescent="0.2">
      <c r="A27" s="286">
        <v>22</v>
      </c>
      <c r="B27" s="286" t="s">
        <v>54</v>
      </c>
      <c r="C27" s="115">
        <v>2495785</v>
      </c>
      <c r="D27" s="115">
        <v>575551</v>
      </c>
      <c r="E27" s="115">
        <v>2231478</v>
      </c>
      <c r="F27" s="115">
        <v>20000</v>
      </c>
      <c r="G27" s="115">
        <v>329400</v>
      </c>
      <c r="H27" s="115">
        <v>500114</v>
      </c>
      <c r="I27" s="115">
        <v>111944</v>
      </c>
      <c r="J27" s="115">
        <v>129995</v>
      </c>
      <c r="K27" s="115">
        <v>0</v>
      </c>
      <c r="L27" s="115">
        <v>29690</v>
      </c>
      <c r="M27" s="115">
        <v>2754823</v>
      </c>
      <c r="N27" s="115">
        <v>0</v>
      </c>
      <c r="O27" s="115">
        <v>27</v>
      </c>
      <c r="P27" s="115">
        <f t="shared" si="0"/>
        <v>9178807</v>
      </c>
      <c r="Q27" s="116">
        <f t="shared" si="1"/>
        <v>693.57767870636235</v>
      </c>
      <c r="R27" s="286"/>
      <c r="S27" s="249">
        <f t="shared" si="2"/>
        <v>84.10359189283561</v>
      </c>
      <c r="T27" s="310">
        <v>13234</v>
      </c>
    </row>
    <row r="28" spans="1:20" x14ac:dyDescent="0.2">
      <c r="A28" s="287">
        <v>23</v>
      </c>
      <c r="B28" s="287" t="s">
        <v>56</v>
      </c>
      <c r="C28" s="118">
        <v>34195284</v>
      </c>
      <c r="D28" s="118">
        <v>6587150</v>
      </c>
      <c r="E28" s="118">
        <v>21503046</v>
      </c>
      <c r="F28" s="118">
        <v>497086</v>
      </c>
      <c r="G28" s="118">
        <v>4555068</v>
      </c>
      <c r="H28" s="118">
        <v>1383253</v>
      </c>
      <c r="I28" s="118">
        <v>2147148</v>
      </c>
      <c r="J28" s="118">
        <v>4035487</v>
      </c>
      <c r="K28" s="118">
        <v>848325</v>
      </c>
      <c r="L28" s="118">
        <v>5650032</v>
      </c>
      <c r="M28" s="118">
        <v>34032909</v>
      </c>
      <c r="N28" s="118">
        <v>0</v>
      </c>
      <c r="O28" s="118">
        <v>666937</v>
      </c>
      <c r="P28" s="118">
        <f t="shared" si="0"/>
        <v>116101725</v>
      </c>
      <c r="Q28" s="119">
        <f t="shared" si="1"/>
        <v>632.69315655244577</v>
      </c>
      <c r="R28" s="287"/>
      <c r="S28" s="123">
        <f t="shared" si="2"/>
        <v>76.720702908613831</v>
      </c>
      <c r="T28" s="294">
        <v>183504</v>
      </c>
    </row>
    <row r="29" spans="1:20" x14ac:dyDescent="0.2">
      <c r="A29" s="286">
        <v>24</v>
      </c>
      <c r="B29" s="286" t="s">
        <v>58</v>
      </c>
      <c r="C29" s="115">
        <v>44954999</v>
      </c>
      <c r="D29" s="115">
        <v>21940432</v>
      </c>
      <c r="E29" s="115">
        <v>34436208</v>
      </c>
      <c r="F29" s="115">
        <v>330129</v>
      </c>
      <c r="G29" s="115">
        <v>952140</v>
      </c>
      <c r="H29" s="115">
        <v>3296453</v>
      </c>
      <c r="I29" s="115">
        <v>2921855</v>
      </c>
      <c r="J29" s="115">
        <v>6372495</v>
      </c>
      <c r="K29" s="115">
        <v>5118543</v>
      </c>
      <c r="L29" s="115">
        <v>16154063</v>
      </c>
      <c r="M29" s="115">
        <v>48331649</v>
      </c>
      <c r="N29" s="115">
        <v>0</v>
      </c>
      <c r="O29" s="115">
        <v>199482</v>
      </c>
      <c r="P29" s="115">
        <f t="shared" si="0"/>
        <v>185008448</v>
      </c>
      <c r="Q29" s="116">
        <f t="shared" si="1"/>
        <v>778.09836396517642</v>
      </c>
      <c r="R29" s="286"/>
      <c r="S29" s="249">
        <f t="shared" si="2"/>
        <v>94.352614371137705</v>
      </c>
      <c r="T29" s="310">
        <v>237770</v>
      </c>
    </row>
    <row r="30" spans="1:20" x14ac:dyDescent="0.2">
      <c r="A30" s="287">
        <v>25</v>
      </c>
      <c r="B30" s="287" t="s">
        <v>60</v>
      </c>
      <c r="C30" s="118">
        <v>0</v>
      </c>
      <c r="D30" s="118">
        <v>0</v>
      </c>
      <c r="E30" s="118">
        <v>0</v>
      </c>
      <c r="F30" s="118">
        <v>0</v>
      </c>
      <c r="G30" s="118">
        <v>0</v>
      </c>
      <c r="H30" s="118">
        <v>0</v>
      </c>
      <c r="I30" s="118">
        <v>0</v>
      </c>
      <c r="J30" s="118">
        <v>0</v>
      </c>
      <c r="K30" s="118">
        <v>0</v>
      </c>
      <c r="L30" s="118">
        <v>0</v>
      </c>
      <c r="M30" s="118">
        <v>0</v>
      </c>
      <c r="N30" s="118">
        <v>0</v>
      </c>
      <c r="O30" s="118">
        <v>0</v>
      </c>
      <c r="P30" s="118">
        <f t="shared" si="0"/>
        <v>0</v>
      </c>
      <c r="Q30" s="119">
        <f t="shared" si="1"/>
        <v>0</v>
      </c>
      <c r="R30" s="287"/>
      <c r="S30" s="123">
        <f t="shared" si="2"/>
        <v>0</v>
      </c>
      <c r="T30" s="294">
        <v>0</v>
      </c>
    </row>
    <row r="31" spans="1:20" x14ac:dyDescent="0.2">
      <c r="A31" s="286">
        <v>26</v>
      </c>
      <c r="B31" s="286" t="s">
        <v>62</v>
      </c>
      <c r="C31" s="115">
        <v>0</v>
      </c>
      <c r="D31" s="115">
        <v>0</v>
      </c>
      <c r="E31" s="115">
        <v>0</v>
      </c>
      <c r="F31" s="115">
        <v>0</v>
      </c>
      <c r="G31" s="115">
        <v>0</v>
      </c>
      <c r="H31" s="115">
        <v>0</v>
      </c>
      <c r="I31" s="115">
        <v>0</v>
      </c>
      <c r="J31" s="115">
        <v>0</v>
      </c>
      <c r="K31" s="115">
        <v>0</v>
      </c>
      <c r="L31" s="115">
        <v>0</v>
      </c>
      <c r="M31" s="115">
        <v>0</v>
      </c>
      <c r="N31" s="115">
        <v>0</v>
      </c>
      <c r="O31" s="115">
        <v>0</v>
      </c>
      <c r="P31" s="115">
        <f t="shared" si="0"/>
        <v>0</v>
      </c>
      <c r="Q31" s="116">
        <f t="shared" si="1"/>
        <v>0</v>
      </c>
      <c r="R31" s="286"/>
      <c r="S31" s="249">
        <f t="shared" si="2"/>
        <v>0</v>
      </c>
      <c r="T31" s="310">
        <v>0</v>
      </c>
    </row>
    <row r="32" spans="1:20" x14ac:dyDescent="0.2">
      <c r="A32" s="287">
        <v>27</v>
      </c>
      <c r="B32" s="287" t="s">
        <v>64</v>
      </c>
      <c r="C32" s="118">
        <v>1112819</v>
      </c>
      <c r="D32" s="118">
        <v>316152</v>
      </c>
      <c r="E32" s="118">
        <v>599477</v>
      </c>
      <c r="F32" s="118">
        <v>0</v>
      </c>
      <c r="G32" s="118">
        <v>0</v>
      </c>
      <c r="H32" s="118">
        <v>17849</v>
      </c>
      <c r="I32" s="118">
        <v>194458</v>
      </c>
      <c r="J32" s="118">
        <v>77846</v>
      </c>
      <c r="K32" s="118">
        <v>0</v>
      </c>
      <c r="L32" s="118">
        <v>0</v>
      </c>
      <c r="M32" s="118">
        <v>1038194</v>
      </c>
      <c r="N32" s="118">
        <v>0</v>
      </c>
      <c r="O32" s="118">
        <v>88384</v>
      </c>
      <c r="P32" s="118">
        <f t="shared" si="0"/>
        <v>3445179</v>
      </c>
      <c r="Q32" s="119">
        <f t="shared" si="1"/>
        <v>272.90708174904944</v>
      </c>
      <c r="R32" s="287"/>
      <c r="S32" s="123">
        <f t="shared" si="2"/>
        <v>33.092855397101218</v>
      </c>
      <c r="T32" s="294">
        <v>12624</v>
      </c>
    </row>
    <row r="33" spans="1:40" x14ac:dyDescent="0.2">
      <c r="A33" s="286">
        <v>28</v>
      </c>
      <c r="B33" s="286" t="s">
        <v>66</v>
      </c>
      <c r="C33" s="115">
        <v>0</v>
      </c>
      <c r="D33" s="115">
        <v>0</v>
      </c>
      <c r="E33" s="115">
        <v>0</v>
      </c>
      <c r="F33" s="115">
        <v>0</v>
      </c>
      <c r="G33" s="115">
        <v>0</v>
      </c>
      <c r="H33" s="115">
        <v>0</v>
      </c>
      <c r="I33" s="115">
        <v>0</v>
      </c>
      <c r="J33" s="115">
        <v>0</v>
      </c>
      <c r="K33" s="115">
        <v>0</v>
      </c>
      <c r="L33" s="115">
        <v>0</v>
      </c>
      <c r="M33" s="115">
        <v>0</v>
      </c>
      <c r="N33" s="115">
        <v>0</v>
      </c>
      <c r="O33" s="115">
        <v>0</v>
      </c>
      <c r="P33" s="115">
        <f t="shared" si="0"/>
        <v>0</v>
      </c>
      <c r="Q33" s="116">
        <f t="shared" si="1"/>
        <v>0</v>
      </c>
      <c r="R33" s="286"/>
      <c r="S33" s="249">
        <f t="shared" si="2"/>
        <v>0</v>
      </c>
      <c r="T33" s="310">
        <v>0</v>
      </c>
    </row>
    <row r="34" spans="1:40" x14ac:dyDescent="0.2">
      <c r="A34" s="287">
        <v>29</v>
      </c>
      <c r="B34" s="287" t="s">
        <v>68</v>
      </c>
      <c r="C34" s="118">
        <v>1590842</v>
      </c>
      <c r="D34" s="118">
        <v>587397</v>
      </c>
      <c r="E34" s="118">
        <v>643549</v>
      </c>
      <c r="F34" s="118">
        <v>42284</v>
      </c>
      <c r="G34" s="118">
        <v>15026</v>
      </c>
      <c r="H34" s="118">
        <v>210558</v>
      </c>
      <c r="I34" s="118">
        <v>124913</v>
      </c>
      <c r="J34" s="118">
        <v>100735</v>
      </c>
      <c r="K34" s="118">
        <v>0</v>
      </c>
      <c r="L34" s="118">
        <v>282913</v>
      </c>
      <c r="M34" s="118">
        <v>1386122</v>
      </c>
      <c r="N34" s="118">
        <v>0</v>
      </c>
      <c r="O34" s="118">
        <v>0</v>
      </c>
      <c r="P34" s="118">
        <f t="shared" si="0"/>
        <v>4984339</v>
      </c>
      <c r="Q34" s="119">
        <f t="shared" si="1"/>
        <v>296.07003267003267</v>
      </c>
      <c r="R34" s="287"/>
      <c r="S34" s="123">
        <f t="shared" si="2"/>
        <v>35.901606934384915</v>
      </c>
      <c r="T34" s="294">
        <v>16835</v>
      </c>
    </row>
    <row r="35" spans="1:40" x14ac:dyDescent="0.2">
      <c r="A35" s="286">
        <v>30</v>
      </c>
      <c r="B35" s="286" t="s">
        <v>70</v>
      </c>
      <c r="C35" s="115">
        <v>50865941</v>
      </c>
      <c r="D35" s="115">
        <v>20119990</v>
      </c>
      <c r="E35" s="115">
        <v>38846374</v>
      </c>
      <c r="F35" s="115">
        <v>0</v>
      </c>
      <c r="G35" s="115">
        <v>7109036</v>
      </c>
      <c r="H35" s="115">
        <v>10744703</v>
      </c>
      <c r="I35" s="115">
        <v>0</v>
      </c>
      <c r="J35" s="115">
        <v>2483993</v>
      </c>
      <c r="K35" s="115">
        <v>3437719</v>
      </c>
      <c r="L35" s="115">
        <v>9123199</v>
      </c>
      <c r="M35" s="115">
        <v>52216109</v>
      </c>
      <c r="N35" s="115">
        <v>0</v>
      </c>
      <c r="O35" s="115">
        <v>2794553</v>
      </c>
      <c r="P35" s="115">
        <f t="shared" si="0"/>
        <v>197741617</v>
      </c>
      <c r="Q35" s="116">
        <f t="shared" si="1"/>
        <v>871.23510025686551</v>
      </c>
      <c r="R35" s="286"/>
      <c r="S35" s="249">
        <f t="shared" si="2"/>
        <v>105.64642370179116</v>
      </c>
      <c r="T35" s="310">
        <v>226967</v>
      </c>
    </row>
    <row r="36" spans="1:40" x14ac:dyDescent="0.2">
      <c r="A36" s="287">
        <v>31</v>
      </c>
      <c r="B36" s="287" t="s">
        <v>72</v>
      </c>
      <c r="C36" s="118">
        <v>27991128</v>
      </c>
      <c r="D36" s="118">
        <v>9165773</v>
      </c>
      <c r="E36" s="118">
        <v>16222473</v>
      </c>
      <c r="F36" s="118">
        <v>270601</v>
      </c>
      <c r="G36" s="118">
        <v>3402539</v>
      </c>
      <c r="H36" s="118">
        <v>1770580</v>
      </c>
      <c r="I36" s="118">
        <v>1557526</v>
      </c>
      <c r="J36" s="118">
        <v>1624895</v>
      </c>
      <c r="K36" s="118">
        <v>1033039</v>
      </c>
      <c r="L36" s="118">
        <v>5438879</v>
      </c>
      <c r="M36" s="118">
        <v>20810566</v>
      </c>
      <c r="N36" s="118">
        <v>0</v>
      </c>
      <c r="O36" s="118">
        <v>1326062</v>
      </c>
      <c r="P36" s="118">
        <f t="shared" si="0"/>
        <v>90614061</v>
      </c>
      <c r="Q36" s="119">
        <f t="shared" si="1"/>
        <v>909.46926751911997</v>
      </c>
      <c r="R36" s="287"/>
      <c r="S36" s="123">
        <f t="shared" si="2"/>
        <v>110.2827188112081</v>
      </c>
      <c r="T36" s="294">
        <v>99634</v>
      </c>
    </row>
    <row r="37" spans="1:40" x14ac:dyDescent="0.2">
      <c r="A37" s="286">
        <v>32</v>
      </c>
      <c r="B37" s="286" t="s">
        <v>74</v>
      </c>
      <c r="C37" s="115">
        <v>9493549</v>
      </c>
      <c r="D37" s="115">
        <v>1222533</v>
      </c>
      <c r="E37" s="115">
        <v>6848042</v>
      </c>
      <c r="F37" s="115">
        <v>155002</v>
      </c>
      <c r="G37" s="115">
        <v>612440</v>
      </c>
      <c r="H37" s="115">
        <v>461940</v>
      </c>
      <c r="I37" s="115">
        <v>362530</v>
      </c>
      <c r="J37" s="115">
        <v>557760</v>
      </c>
      <c r="K37" s="115">
        <v>331488</v>
      </c>
      <c r="L37" s="115">
        <v>1813117</v>
      </c>
      <c r="M37" s="115">
        <v>6434438</v>
      </c>
      <c r="N37" s="115">
        <v>0</v>
      </c>
      <c r="O37" s="115">
        <v>226696</v>
      </c>
      <c r="P37" s="115">
        <f t="shared" si="0"/>
        <v>28519535</v>
      </c>
      <c r="Q37" s="116">
        <f t="shared" si="1"/>
        <v>1144.2599502487562</v>
      </c>
      <c r="R37" s="286"/>
      <c r="S37" s="249">
        <f t="shared" si="2"/>
        <v>138.75355973758354</v>
      </c>
      <c r="T37" s="310">
        <v>24924</v>
      </c>
    </row>
    <row r="38" spans="1:40" x14ac:dyDescent="0.2">
      <c r="A38" s="287">
        <v>33</v>
      </c>
      <c r="B38" s="287" t="s">
        <v>76</v>
      </c>
      <c r="C38" s="118">
        <v>5962604</v>
      </c>
      <c r="D38" s="118">
        <v>1188262</v>
      </c>
      <c r="E38" s="118">
        <v>3038126</v>
      </c>
      <c r="F38" s="118">
        <v>0</v>
      </c>
      <c r="G38" s="118">
        <v>0</v>
      </c>
      <c r="H38" s="118">
        <v>713313</v>
      </c>
      <c r="I38" s="118">
        <v>359331</v>
      </c>
      <c r="J38" s="118">
        <v>339660</v>
      </c>
      <c r="K38" s="118">
        <v>0</v>
      </c>
      <c r="L38" s="118">
        <v>1292458</v>
      </c>
      <c r="M38" s="118">
        <v>6253785</v>
      </c>
      <c r="N38" s="118">
        <v>0</v>
      </c>
      <c r="O38" s="118">
        <v>31823</v>
      </c>
      <c r="P38" s="118">
        <f t="shared" si="0"/>
        <v>19179362</v>
      </c>
      <c r="Q38" s="119">
        <f t="shared" si="1"/>
        <v>744.16490125324947</v>
      </c>
      <c r="R38" s="287"/>
      <c r="S38" s="123">
        <f t="shared" si="2"/>
        <v>90.237824943718849</v>
      </c>
      <c r="T38" s="294">
        <v>25773</v>
      </c>
    </row>
    <row r="39" spans="1:40" x14ac:dyDescent="0.2">
      <c r="A39" s="286">
        <v>34</v>
      </c>
      <c r="B39" s="286" t="s">
        <v>78</v>
      </c>
      <c r="C39" s="115">
        <v>18035988</v>
      </c>
      <c r="D39" s="115">
        <v>5034466</v>
      </c>
      <c r="E39" s="115">
        <v>11819247</v>
      </c>
      <c r="F39" s="115">
        <v>0</v>
      </c>
      <c r="G39" s="115">
        <v>2837184</v>
      </c>
      <c r="H39" s="115">
        <v>768872</v>
      </c>
      <c r="I39" s="115">
        <v>1851695</v>
      </c>
      <c r="J39" s="115">
        <v>1849863</v>
      </c>
      <c r="K39" s="115">
        <v>227453</v>
      </c>
      <c r="L39" s="115">
        <v>2067131</v>
      </c>
      <c r="M39" s="115">
        <v>14299363</v>
      </c>
      <c r="N39" s="115">
        <v>0</v>
      </c>
      <c r="O39" s="115">
        <v>0</v>
      </c>
      <c r="P39" s="115">
        <f t="shared" si="0"/>
        <v>58791262</v>
      </c>
      <c r="Q39" s="116">
        <f t="shared" si="1"/>
        <v>592.77933836800128</v>
      </c>
      <c r="R39" s="286"/>
      <c r="S39" s="249">
        <f t="shared" si="2"/>
        <v>71.880732450322085</v>
      </c>
      <c r="T39" s="310">
        <v>99179</v>
      </c>
    </row>
    <row r="40" spans="1:40" x14ac:dyDescent="0.2">
      <c r="A40" s="287">
        <v>35</v>
      </c>
      <c r="B40" s="287" t="s">
        <v>80</v>
      </c>
      <c r="C40" s="118">
        <v>89501992</v>
      </c>
      <c r="D40" s="118">
        <v>23836579</v>
      </c>
      <c r="E40" s="118">
        <v>59030932</v>
      </c>
      <c r="F40" s="118">
        <v>0</v>
      </c>
      <c r="G40" s="118">
        <v>10753542</v>
      </c>
      <c r="H40" s="118">
        <v>4183698</v>
      </c>
      <c r="I40" s="118">
        <v>7870701</v>
      </c>
      <c r="J40" s="118">
        <v>8479917</v>
      </c>
      <c r="K40" s="118">
        <v>9236340</v>
      </c>
      <c r="L40" s="118">
        <v>51768589</v>
      </c>
      <c r="M40" s="118">
        <v>92035336</v>
      </c>
      <c r="N40" s="118">
        <v>0</v>
      </c>
      <c r="O40" s="118">
        <v>1583355</v>
      </c>
      <c r="P40" s="118">
        <f t="shared" si="0"/>
        <v>358280981</v>
      </c>
      <c r="Q40" s="119">
        <f t="shared" si="1"/>
        <v>786.76500323901757</v>
      </c>
      <c r="R40" s="287"/>
      <c r="S40" s="123">
        <f t="shared" si="2"/>
        <v>95.403535580033989</v>
      </c>
      <c r="T40" s="294">
        <v>455385</v>
      </c>
    </row>
    <row r="41" spans="1:40" x14ac:dyDescent="0.2">
      <c r="A41" s="286">
        <v>36</v>
      </c>
      <c r="B41" s="286" t="s">
        <v>82</v>
      </c>
      <c r="C41" s="115">
        <v>7130221</v>
      </c>
      <c r="D41" s="115">
        <v>1055263</v>
      </c>
      <c r="E41" s="115">
        <v>2967927</v>
      </c>
      <c r="F41" s="115">
        <v>0</v>
      </c>
      <c r="G41" s="115">
        <v>459519</v>
      </c>
      <c r="H41" s="115">
        <v>441078</v>
      </c>
      <c r="I41" s="115">
        <v>305081</v>
      </c>
      <c r="J41" s="115">
        <v>423143</v>
      </c>
      <c r="K41" s="115">
        <v>0</v>
      </c>
      <c r="L41" s="115">
        <v>902743</v>
      </c>
      <c r="M41" s="115">
        <v>6967778</v>
      </c>
      <c r="N41" s="115">
        <v>0</v>
      </c>
      <c r="O41" s="115">
        <v>3443</v>
      </c>
      <c r="P41" s="115">
        <f t="shared" si="0"/>
        <v>20656196</v>
      </c>
      <c r="Q41" s="116">
        <f t="shared" si="1"/>
        <v>916.54594666548337</v>
      </c>
      <c r="R41" s="286"/>
      <c r="S41" s="249">
        <f t="shared" si="2"/>
        <v>111.14084062388289</v>
      </c>
      <c r="T41" s="310">
        <v>22537</v>
      </c>
    </row>
    <row r="42" spans="1:40" x14ac:dyDescent="0.2">
      <c r="A42" s="287">
        <v>37</v>
      </c>
      <c r="B42" s="287" t="s">
        <v>84</v>
      </c>
      <c r="C42" s="118">
        <v>8070109</v>
      </c>
      <c r="D42" s="118">
        <v>287500</v>
      </c>
      <c r="E42" s="118">
        <v>2638176</v>
      </c>
      <c r="F42" s="118">
        <v>93554</v>
      </c>
      <c r="G42" s="118">
        <v>0</v>
      </c>
      <c r="H42" s="118">
        <v>348447</v>
      </c>
      <c r="I42" s="118">
        <v>386468</v>
      </c>
      <c r="J42" s="118">
        <v>166866</v>
      </c>
      <c r="K42" s="118">
        <v>0</v>
      </c>
      <c r="L42" s="118">
        <v>4830077</v>
      </c>
      <c r="M42" s="118">
        <v>8832389</v>
      </c>
      <c r="N42" s="118">
        <v>0</v>
      </c>
      <c r="O42" s="118">
        <v>102846</v>
      </c>
      <c r="P42" s="118">
        <f t="shared" si="0"/>
        <v>25756432</v>
      </c>
      <c r="Q42" s="119">
        <f t="shared" si="1"/>
        <v>1587.551282051282</v>
      </c>
      <c r="R42" s="287"/>
      <c r="S42" s="123">
        <f t="shared" si="2"/>
        <v>192.50729836580621</v>
      </c>
      <c r="T42" s="294">
        <v>16224</v>
      </c>
    </row>
    <row r="43" spans="1:40" x14ac:dyDescent="0.2">
      <c r="A43" s="286">
        <v>38</v>
      </c>
      <c r="B43" s="286" t="s">
        <v>86</v>
      </c>
      <c r="C43" s="121">
        <v>12761030</v>
      </c>
      <c r="D43" s="121">
        <v>1894282</v>
      </c>
      <c r="E43" s="121">
        <v>8981693</v>
      </c>
      <c r="F43" s="121">
        <v>564157</v>
      </c>
      <c r="G43" s="121">
        <v>1095</v>
      </c>
      <c r="H43" s="121">
        <v>1028718</v>
      </c>
      <c r="I43" s="121">
        <v>444575</v>
      </c>
      <c r="J43" s="121">
        <v>658820</v>
      </c>
      <c r="K43" s="121">
        <v>113210</v>
      </c>
      <c r="L43" s="121">
        <v>1134168</v>
      </c>
      <c r="M43" s="121">
        <v>11201705</v>
      </c>
      <c r="N43" s="121">
        <v>0</v>
      </c>
      <c r="O43" s="121">
        <v>0</v>
      </c>
      <c r="P43" s="121">
        <f t="shared" si="0"/>
        <v>38783453</v>
      </c>
      <c r="Q43" s="116">
        <f t="shared" si="1"/>
        <v>1364.7975859520709</v>
      </c>
      <c r="R43" s="286"/>
      <c r="S43" s="249">
        <f t="shared" si="2"/>
        <v>165.49606873066062</v>
      </c>
      <c r="T43" s="310">
        <v>28417</v>
      </c>
    </row>
    <row r="44" spans="1:40" ht="13.5" thickBot="1" x14ac:dyDescent="0.25">
      <c r="A44" s="291">
        <f>A43</f>
        <v>38</v>
      </c>
      <c r="B44" s="292" t="s">
        <v>255</v>
      </c>
      <c r="C44" s="131">
        <f t="shared" ref="C44:P44" si="3">SUM(C6:C43)</f>
        <v>584244111</v>
      </c>
      <c r="D44" s="131">
        <f t="shared" si="3"/>
        <v>142638056</v>
      </c>
      <c r="E44" s="131">
        <f t="shared" si="3"/>
        <v>377185243</v>
      </c>
      <c r="F44" s="131">
        <f t="shared" si="3"/>
        <v>2036009</v>
      </c>
      <c r="G44" s="131">
        <f t="shared" si="3"/>
        <v>49819692</v>
      </c>
      <c r="H44" s="131">
        <f t="shared" si="3"/>
        <v>42442342</v>
      </c>
      <c r="I44" s="131">
        <f t="shared" si="3"/>
        <v>32171965</v>
      </c>
      <c r="J44" s="131">
        <f t="shared" si="3"/>
        <v>41336718</v>
      </c>
      <c r="K44" s="131">
        <f t="shared" si="3"/>
        <v>24712309</v>
      </c>
      <c r="L44" s="131">
        <f t="shared" si="3"/>
        <v>151226183</v>
      </c>
      <c r="M44" s="131">
        <f t="shared" si="3"/>
        <v>526064305</v>
      </c>
      <c r="N44" s="131">
        <f t="shared" si="3"/>
        <v>0</v>
      </c>
      <c r="O44" s="131">
        <f t="shared" si="3"/>
        <v>18694058</v>
      </c>
      <c r="P44" s="131">
        <f t="shared" si="3"/>
        <v>1992570991</v>
      </c>
      <c r="Q44" s="253">
        <f>P44/T44</f>
        <v>824.67069847636913</v>
      </c>
      <c r="R44" s="291"/>
      <c r="S44" s="254">
        <f t="shared" si="2"/>
        <v>100</v>
      </c>
      <c r="T44" s="132">
        <f>SUM(T6:T43)</f>
        <v>2416202</v>
      </c>
    </row>
    <row r="45" spans="1:40" ht="16.5" customHeight="1" x14ac:dyDescent="0.2">
      <c r="A45" s="286"/>
      <c r="B45" s="286"/>
      <c r="C45" s="121"/>
      <c r="D45" s="121"/>
      <c r="E45" s="121"/>
      <c r="F45" s="121"/>
      <c r="G45" s="121"/>
      <c r="H45" s="121"/>
      <c r="I45" s="121"/>
      <c r="J45" s="121"/>
      <c r="K45" s="121"/>
      <c r="L45" s="121"/>
      <c r="M45" s="121"/>
      <c r="N45" s="121"/>
      <c r="O45" s="121"/>
      <c r="P45" s="121"/>
      <c r="Q45" s="249"/>
      <c r="R45" s="286"/>
      <c r="S45" s="249">
        <f>IF(Q$192,Q45/Q$192*100,0)</f>
        <v>0</v>
      </c>
      <c r="T45" s="310"/>
    </row>
    <row r="46" spans="1:40" ht="16.5" customHeight="1" x14ac:dyDescent="0.2">
      <c r="A46" s="286"/>
      <c r="B46" s="286"/>
      <c r="C46" s="121"/>
      <c r="D46" s="121"/>
      <c r="E46" s="121"/>
      <c r="F46" s="121"/>
      <c r="G46" s="121"/>
      <c r="H46" s="121"/>
      <c r="I46" s="121"/>
      <c r="J46" s="121"/>
      <c r="K46" s="121"/>
      <c r="L46" s="121"/>
      <c r="M46" s="121"/>
      <c r="N46" s="121"/>
      <c r="O46" s="121"/>
      <c r="P46" s="121"/>
      <c r="Q46" s="249"/>
      <c r="R46" s="286"/>
      <c r="S46" s="249"/>
      <c r="T46" s="310"/>
    </row>
    <row r="47" spans="1:40" s="326" customFormat="1" ht="15.75" x14ac:dyDescent="0.2">
      <c r="A47" s="322" t="s">
        <v>0</v>
      </c>
      <c r="B47" s="322"/>
      <c r="C47" s="322"/>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c r="AG47" s="322"/>
      <c r="AH47" s="322"/>
      <c r="AI47" s="322"/>
      <c r="AJ47" s="322"/>
      <c r="AK47" s="322"/>
      <c r="AL47" s="322"/>
      <c r="AM47" s="322"/>
      <c r="AN47" s="322"/>
    </row>
    <row r="48" spans="1:40" s="326" customFormat="1" ht="15.75" x14ac:dyDescent="0.25">
      <c r="A48" s="323" t="s">
        <v>485</v>
      </c>
      <c r="B48" s="323"/>
      <c r="C48" s="323"/>
      <c r="D48" s="323"/>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row>
    <row r="49" spans="1:40" s="326" customFormat="1" ht="15.75" x14ac:dyDescent="0.2">
      <c r="A49" s="324" t="s">
        <v>370</v>
      </c>
      <c r="B49" s="324"/>
      <c r="C49" s="324"/>
      <c r="D49" s="324"/>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4"/>
      <c r="AE49" s="324"/>
      <c r="AF49" s="324"/>
      <c r="AG49" s="324"/>
      <c r="AH49" s="324"/>
      <c r="AI49" s="324"/>
      <c r="AJ49" s="324"/>
      <c r="AK49" s="324"/>
      <c r="AL49" s="324"/>
      <c r="AM49" s="324"/>
      <c r="AN49" s="324"/>
    </row>
    <row r="50" spans="1:40" customFormat="1" x14ac:dyDescent="0.2"/>
    <row r="51" spans="1:40" ht="54.75" customHeight="1" thickBot="1" x14ac:dyDescent="0.3">
      <c r="A51" s="295" t="s">
        <v>1</v>
      </c>
      <c r="B51" s="296" t="s">
        <v>341</v>
      </c>
      <c r="C51" s="272" t="s">
        <v>449</v>
      </c>
      <c r="D51" s="272" t="s">
        <v>450</v>
      </c>
      <c r="E51" s="272" t="s">
        <v>451</v>
      </c>
      <c r="F51" s="272" t="s">
        <v>452</v>
      </c>
      <c r="G51" s="272" t="s">
        <v>453</v>
      </c>
      <c r="H51" s="272" t="s">
        <v>454</v>
      </c>
      <c r="I51" s="272" t="s">
        <v>455</v>
      </c>
      <c r="J51" s="272" t="s">
        <v>456</v>
      </c>
      <c r="K51" s="272" t="s">
        <v>457</v>
      </c>
      <c r="L51" s="272" t="s">
        <v>458</v>
      </c>
      <c r="M51" s="272" t="s">
        <v>459</v>
      </c>
      <c r="N51" s="272" t="s">
        <v>460</v>
      </c>
      <c r="O51" s="272" t="s">
        <v>461</v>
      </c>
      <c r="P51" s="272" t="s">
        <v>462</v>
      </c>
      <c r="Q51" s="272" t="s">
        <v>362</v>
      </c>
      <c r="R51" s="297"/>
      <c r="S51" s="272" t="s">
        <v>363</v>
      </c>
      <c r="T51" s="184" t="s">
        <v>253</v>
      </c>
    </row>
    <row r="52" spans="1:40" x14ac:dyDescent="0.2">
      <c r="A52" s="287">
        <v>1</v>
      </c>
      <c r="B52" s="287" t="s">
        <v>88</v>
      </c>
      <c r="C52" s="263">
        <v>0</v>
      </c>
      <c r="D52" s="263">
        <v>0</v>
      </c>
      <c r="E52" s="263">
        <v>0</v>
      </c>
      <c r="F52" s="263">
        <v>0</v>
      </c>
      <c r="G52" s="263">
        <v>0</v>
      </c>
      <c r="H52" s="263">
        <v>0</v>
      </c>
      <c r="I52" s="263">
        <v>0</v>
      </c>
      <c r="J52" s="263">
        <v>0</v>
      </c>
      <c r="K52" s="263">
        <v>0</v>
      </c>
      <c r="L52" s="263">
        <v>0</v>
      </c>
      <c r="M52" s="263">
        <v>0</v>
      </c>
      <c r="N52" s="263">
        <v>0</v>
      </c>
      <c r="O52" s="263">
        <v>0</v>
      </c>
      <c r="P52" s="263">
        <f t="shared" ref="P52:P83" si="4">SUM(C52:O52)</f>
        <v>0</v>
      </c>
      <c r="Q52" s="119">
        <f t="shared" ref="Q52:Q83" si="5">IFERROR(P52/$T52,0)</f>
        <v>0</v>
      </c>
      <c r="R52" s="287"/>
      <c r="S52" s="119">
        <f t="shared" ref="S52:S83" si="6">IF(Q$147,Q52/Q$147*100,0)</f>
        <v>0</v>
      </c>
      <c r="T52" s="294">
        <v>0</v>
      </c>
    </row>
    <row r="53" spans="1:40" x14ac:dyDescent="0.2">
      <c r="A53" s="286">
        <v>2</v>
      </c>
      <c r="B53" s="286" t="s">
        <v>89</v>
      </c>
      <c r="C53" s="115">
        <v>24013841</v>
      </c>
      <c r="D53" s="115">
        <v>4731429</v>
      </c>
      <c r="E53" s="115">
        <v>16669588</v>
      </c>
      <c r="F53" s="115">
        <v>103337</v>
      </c>
      <c r="G53" s="115">
        <v>4141427</v>
      </c>
      <c r="H53" s="115">
        <v>1511502</v>
      </c>
      <c r="I53" s="115">
        <v>2239268</v>
      </c>
      <c r="J53" s="115">
        <v>1069633</v>
      </c>
      <c r="K53" s="115">
        <v>138920</v>
      </c>
      <c r="L53" s="115">
        <v>6135683</v>
      </c>
      <c r="M53" s="115">
        <v>16892773</v>
      </c>
      <c r="N53" s="115">
        <v>0</v>
      </c>
      <c r="O53" s="115">
        <v>1126523</v>
      </c>
      <c r="P53" s="115">
        <f t="shared" si="4"/>
        <v>78773924</v>
      </c>
      <c r="Q53" s="116">
        <f t="shared" si="5"/>
        <v>682.05484220096105</v>
      </c>
      <c r="R53" s="286"/>
      <c r="S53" s="116">
        <f t="shared" si="6"/>
        <v>143.6051947674807</v>
      </c>
      <c r="T53" s="310">
        <v>115495</v>
      </c>
    </row>
    <row r="54" spans="1:40" x14ac:dyDescent="0.2">
      <c r="A54" s="287">
        <v>3</v>
      </c>
      <c r="B54" s="287" t="s">
        <v>256</v>
      </c>
      <c r="C54" s="118">
        <v>1196132</v>
      </c>
      <c r="D54" s="118">
        <v>450181</v>
      </c>
      <c r="E54" s="118">
        <v>494809</v>
      </c>
      <c r="F54" s="118">
        <v>0</v>
      </c>
      <c r="G54" s="118">
        <v>411705</v>
      </c>
      <c r="H54" s="118">
        <v>0</v>
      </c>
      <c r="I54" s="118">
        <v>113807</v>
      </c>
      <c r="J54" s="118">
        <v>0</v>
      </c>
      <c r="K54" s="118">
        <v>0</v>
      </c>
      <c r="L54" s="118">
        <v>249910</v>
      </c>
      <c r="M54" s="118">
        <v>881950</v>
      </c>
      <c r="N54" s="118">
        <v>0</v>
      </c>
      <c r="O54" s="118">
        <v>3029</v>
      </c>
      <c r="P54" s="118">
        <f t="shared" si="4"/>
        <v>3801523</v>
      </c>
      <c r="Q54" s="119">
        <f t="shared" si="5"/>
        <v>255.17002282185527</v>
      </c>
      <c r="R54" s="287"/>
      <c r="S54" s="119">
        <f t="shared" si="6"/>
        <v>53.725504987116992</v>
      </c>
      <c r="T54" s="294">
        <v>14898</v>
      </c>
    </row>
    <row r="55" spans="1:40" x14ac:dyDescent="0.2">
      <c r="A55" s="286">
        <v>4</v>
      </c>
      <c r="B55" s="286" t="s">
        <v>91</v>
      </c>
      <c r="C55" s="115">
        <v>1458270</v>
      </c>
      <c r="D55" s="115">
        <v>263832</v>
      </c>
      <c r="E55" s="115">
        <v>402539</v>
      </c>
      <c r="F55" s="115">
        <v>0</v>
      </c>
      <c r="G55" s="115">
        <v>408336</v>
      </c>
      <c r="H55" s="115">
        <v>84395</v>
      </c>
      <c r="I55" s="115">
        <v>186007</v>
      </c>
      <c r="J55" s="115">
        <v>0</v>
      </c>
      <c r="K55" s="115">
        <v>0</v>
      </c>
      <c r="L55" s="115">
        <v>0</v>
      </c>
      <c r="M55" s="115">
        <v>0</v>
      </c>
      <c r="N55" s="115">
        <v>0</v>
      </c>
      <c r="O55" s="115">
        <v>44185</v>
      </c>
      <c r="P55" s="115">
        <f t="shared" si="4"/>
        <v>2847564</v>
      </c>
      <c r="Q55" s="116">
        <f t="shared" si="5"/>
        <v>214.69984166478173</v>
      </c>
      <c r="R55" s="286"/>
      <c r="S55" s="116">
        <f t="shared" si="6"/>
        <v>45.204594515192795</v>
      </c>
      <c r="T55" s="310">
        <v>13263</v>
      </c>
    </row>
    <row r="56" spans="1:40" x14ac:dyDescent="0.2">
      <c r="A56" s="287">
        <v>5</v>
      </c>
      <c r="B56" s="287" t="s">
        <v>92</v>
      </c>
      <c r="C56" s="118">
        <v>0</v>
      </c>
      <c r="D56" s="118">
        <v>0</v>
      </c>
      <c r="E56" s="118">
        <v>0</v>
      </c>
      <c r="F56" s="118">
        <v>0</v>
      </c>
      <c r="G56" s="118">
        <v>0</v>
      </c>
      <c r="H56" s="118">
        <v>0</v>
      </c>
      <c r="I56" s="118">
        <v>0</v>
      </c>
      <c r="J56" s="118">
        <v>0</v>
      </c>
      <c r="K56" s="118">
        <v>0</v>
      </c>
      <c r="L56" s="118">
        <v>0</v>
      </c>
      <c r="M56" s="118">
        <v>0</v>
      </c>
      <c r="N56" s="118">
        <v>0</v>
      </c>
      <c r="O56" s="118">
        <v>0</v>
      </c>
      <c r="P56" s="118">
        <f t="shared" si="4"/>
        <v>0</v>
      </c>
      <c r="Q56" s="119">
        <f t="shared" si="5"/>
        <v>0</v>
      </c>
      <c r="R56" s="287"/>
      <c r="S56" s="123">
        <f t="shared" si="6"/>
        <v>0</v>
      </c>
      <c r="T56" s="294">
        <v>0</v>
      </c>
    </row>
    <row r="57" spans="1:40" x14ac:dyDescent="0.2">
      <c r="A57" s="286">
        <v>6</v>
      </c>
      <c r="B57" s="286" t="s">
        <v>93</v>
      </c>
      <c r="C57" s="115">
        <v>1894629</v>
      </c>
      <c r="D57" s="115">
        <v>411697</v>
      </c>
      <c r="E57" s="115">
        <v>0</v>
      </c>
      <c r="F57" s="115">
        <v>11720</v>
      </c>
      <c r="G57" s="115">
        <v>559727</v>
      </c>
      <c r="H57" s="115">
        <v>0</v>
      </c>
      <c r="I57" s="115">
        <v>137563</v>
      </c>
      <c r="J57" s="115">
        <v>0</v>
      </c>
      <c r="K57" s="115">
        <v>0</v>
      </c>
      <c r="L57" s="115">
        <v>21915</v>
      </c>
      <c r="M57" s="115">
        <v>0</v>
      </c>
      <c r="N57" s="115">
        <v>0</v>
      </c>
      <c r="O57" s="115">
        <v>42269</v>
      </c>
      <c r="P57" s="115">
        <f t="shared" si="4"/>
        <v>3079520</v>
      </c>
      <c r="Q57" s="116">
        <f t="shared" si="5"/>
        <v>186.25378008951253</v>
      </c>
      <c r="R57" s="286"/>
      <c r="S57" s="249">
        <f t="shared" si="6"/>
        <v>39.215336818990295</v>
      </c>
      <c r="T57" s="310">
        <v>16534</v>
      </c>
    </row>
    <row r="58" spans="1:40" x14ac:dyDescent="0.2">
      <c r="A58" s="287">
        <v>7</v>
      </c>
      <c r="B58" s="287" t="s">
        <v>94</v>
      </c>
      <c r="C58" s="118">
        <v>53332446</v>
      </c>
      <c r="D58" s="118">
        <v>17295429</v>
      </c>
      <c r="E58" s="118">
        <v>78191768</v>
      </c>
      <c r="F58" s="118">
        <v>0</v>
      </c>
      <c r="G58" s="118">
        <v>5296898</v>
      </c>
      <c r="H58" s="118">
        <v>6549671</v>
      </c>
      <c r="I58" s="118">
        <v>4812767</v>
      </c>
      <c r="J58" s="118">
        <v>2173048</v>
      </c>
      <c r="K58" s="118">
        <v>0</v>
      </c>
      <c r="L58" s="118">
        <v>22697994</v>
      </c>
      <c r="M58" s="118">
        <v>46534737</v>
      </c>
      <c r="N58" s="118">
        <v>0</v>
      </c>
      <c r="O58" s="118">
        <v>62272390</v>
      </c>
      <c r="P58" s="118">
        <f t="shared" si="4"/>
        <v>299157148</v>
      </c>
      <c r="Q58" s="119">
        <f t="shared" si="5"/>
        <v>1239.8600315811723</v>
      </c>
      <c r="R58" s="287"/>
      <c r="S58" s="123">
        <f t="shared" si="6"/>
        <v>261.04988969078846</v>
      </c>
      <c r="T58" s="294">
        <v>241283</v>
      </c>
    </row>
    <row r="59" spans="1:40" x14ac:dyDescent="0.2">
      <c r="A59" s="286">
        <v>8</v>
      </c>
      <c r="B59" s="286" t="s">
        <v>95</v>
      </c>
      <c r="C59" s="115">
        <v>9896423</v>
      </c>
      <c r="D59" s="115">
        <v>1857916</v>
      </c>
      <c r="E59" s="115">
        <v>5499363</v>
      </c>
      <c r="F59" s="115">
        <v>275022</v>
      </c>
      <c r="G59" s="115">
        <v>0</v>
      </c>
      <c r="H59" s="115">
        <v>261521</v>
      </c>
      <c r="I59" s="115">
        <v>1035537</v>
      </c>
      <c r="J59" s="115">
        <v>371566</v>
      </c>
      <c r="K59" s="115">
        <v>0</v>
      </c>
      <c r="L59" s="115">
        <v>1472462</v>
      </c>
      <c r="M59" s="115">
        <v>4543182</v>
      </c>
      <c r="N59" s="115">
        <v>0</v>
      </c>
      <c r="O59" s="115">
        <v>84902</v>
      </c>
      <c r="P59" s="115">
        <f t="shared" si="4"/>
        <v>25297894</v>
      </c>
      <c r="Q59" s="116">
        <f t="shared" si="5"/>
        <v>325.34136680470175</v>
      </c>
      <c r="R59" s="286"/>
      <c r="S59" s="249">
        <f t="shared" si="6"/>
        <v>68.499932051126407</v>
      </c>
      <c r="T59" s="310">
        <v>77758</v>
      </c>
    </row>
    <row r="60" spans="1:40" x14ac:dyDescent="0.2">
      <c r="A60" s="287">
        <v>9</v>
      </c>
      <c r="B60" s="287" t="s">
        <v>96</v>
      </c>
      <c r="C60" s="118">
        <v>934323</v>
      </c>
      <c r="D60" s="118">
        <v>19125</v>
      </c>
      <c r="E60" s="118">
        <v>1860</v>
      </c>
      <c r="F60" s="118">
        <v>0</v>
      </c>
      <c r="G60" s="118">
        <v>57942</v>
      </c>
      <c r="H60" s="118">
        <v>60041</v>
      </c>
      <c r="I60" s="118">
        <v>55995</v>
      </c>
      <c r="J60" s="118">
        <v>0</v>
      </c>
      <c r="K60" s="118">
        <v>0</v>
      </c>
      <c r="L60" s="118">
        <v>1566756</v>
      </c>
      <c r="M60" s="118">
        <v>616809</v>
      </c>
      <c r="N60" s="118">
        <v>0</v>
      </c>
      <c r="O60" s="118">
        <v>2857</v>
      </c>
      <c r="P60" s="118">
        <f t="shared" si="4"/>
        <v>3315708</v>
      </c>
      <c r="Q60" s="119">
        <f t="shared" si="5"/>
        <v>784.22611163670763</v>
      </c>
      <c r="R60" s="287"/>
      <c r="S60" s="123">
        <f t="shared" si="6"/>
        <v>165.11713800010139</v>
      </c>
      <c r="T60" s="294">
        <v>4228</v>
      </c>
    </row>
    <row r="61" spans="1:40" x14ac:dyDescent="0.2">
      <c r="A61" s="286">
        <v>10</v>
      </c>
      <c r="B61" s="286" t="s">
        <v>97</v>
      </c>
      <c r="C61" s="115">
        <v>9898835</v>
      </c>
      <c r="D61" s="115">
        <v>979502</v>
      </c>
      <c r="E61" s="115">
        <v>0</v>
      </c>
      <c r="F61" s="115">
        <v>324342</v>
      </c>
      <c r="G61" s="115">
        <v>0</v>
      </c>
      <c r="H61" s="115">
        <v>435601</v>
      </c>
      <c r="I61" s="115">
        <v>1445489</v>
      </c>
      <c r="J61" s="115">
        <v>0</v>
      </c>
      <c r="K61" s="115">
        <v>0</v>
      </c>
      <c r="L61" s="115">
        <v>2018635</v>
      </c>
      <c r="M61" s="115">
        <v>2577684</v>
      </c>
      <c r="N61" s="115">
        <v>0</v>
      </c>
      <c r="O61" s="115">
        <v>0</v>
      </c>
      <c r="P61" s="115">
        <f t="shared" si="4"/>
        <v>17680088</v>
      </c>
      <c r="Q61" s="116">
        <f t="shared" si="5"/>
        <v>221.15867555633389</v>
      </c>
      <c r="R61" s="286"/>
      <c r="S61" s="249">
        <f t="shared" si="6"/>
        <v>46.564488238656551</v>
      </c>
      <c r="T61" s="310">
        <v>79943</v>
      </c>
    </row>
    <row r="62" spans="1:40" x14ac:dyDescent="0.2">
      <c r="A62" s="287">
        <v>11</v>
      </c>
      <c r="B62" s="287" t="s">
        <v>257</v>
      </c>
      <c r="C62" s="118">
        <v>503849</v>
      </c>
      <c r="D62" s="118">
        <v>164995</v>
      </c>
      <c r="E62" s="118">
        <v>0</v>
      </c>
      <c r="F62" s="118">
        <v>0</v>
      </c>
      <c r="G62" s="118">
        <v>115175</v>
      </c>
      <c r="H62" s="118">
        <v>36287</v>
      </c>
      <c r="I62" s="118">
        <v>25797</v>
      </c>
      <c r="J62" s="118">
        <v>181967</v>
      </c>
      <c r="K62" s="118">
        <v>0</v>
      </c>
      <c r="L62" s="118">
        <v>42171</v>
      </c>
      <c r="M62" s="118">
        <v>363087</v>
      </c>
      <c r="N62" s="118">
        <v>0</v>
      </c>
      <c r="O62" s="118">
        <v>23992</v>
      </c>
      <c r="P62" s="118">
        <f t="shared" si="4"/>
        <v>1457320</v>
      </c>
      <c r="Q62" s="119">
        <f t="shared" si="5"/>
        <v>231.50436854646546</v>
      </c>
      <c r="R62" s="287"/>
      <c r="S62" s="123">
        <f t="shared" si="6"/>
        <v>48.742751869273313</v>
      </c>
      <c r="T62" s="294">
        <v>6295</v>
      </c>
    </row>
    <row r="63" spans="1:40" x14ac:dyDescent="0.2">
      <c r="A63" s="286">
        <v>12</v>
      </c>
      <c r="B63" s="286" t="s">
        <v>99</v>
      </c>
      <c r="C63" s="115">
        <v>4784503</v>
      </c>
      <c r="D63" s="115">
        <v>599089</v>
      </c>
      <c r="E63" s="115">
        <v>1185411</v>
      </c>
      <c r="F63" s="115">
        <v>34417</v>
      </c>
      <c r="G63" s="115">
        <v>696964</v>
      </c>
      <c r="H63" s="115">
        <v>264366</v>
      </c>
      <c r="I63" s="115">
        <v>425232</v>
      </c>
      <c r="J63" s="115">
        <v>0</v>
      </c>
      <c r="K63" s="115">
        <v>0</v>
      </c>
      <c r="L63" s="115">
        <v>696072</v>
      </c>
      <c r="M63" s="115">
        <v>1855911</v>
      </c>
      <c r="N63" s="115">
        <v>0</v>
      </c>
      <c r="O63" s="115">
        <v>173217</v>
      </c>
      <c r="P63" s="115">
        <f t="shared" si="4"/>
        <v>10715182</v>
      </c>
      <c r="Q63" s="116">
        <f t="shared" si="5"/>
        <v>319.76072814085347</v>
      </c>
      <c r="R63" s="286"/>
      <c r="S63" s="249">
        <f t="shared" si="6"/>
        <v>67.324940462967959</v>
      </c>
      <c r="T63" s="310">
        <v>33510</v>
      </c>
    </row>
    <row r="64" spans="1:40" x14ac:dyDescent="0.2">
      <c r="A64" s="287">
        <v>13</v>
      </c>
      <c r="B64" s="287" t="s">
        <v>100</v>
      </c>
      <c r="C64" s="118">
        <v>1165888</v>
      </c>
      <c r="D64" s="118">
        <v>252141</v>
      </c>
      <c r="E64" s="118">
        <v>0</v>
      </c>
      <c r="F64" s="118">
        <v>35605</v>
      </c>
      <c r="G64" s="118">
        <v>378247</v>
      </c>
      <c r="H64" s="118">
        <v>0</v>
      </c>
      <c r="I64" s="118">
        <v>121948</v>
      </c>
      <c r="J64" s="118">
        <v>0</v>
      </c>
      <c r="K64" s="118">
        <v>0</v>
      </c>
      <c r="L64" s="118">
        <v>14098</v>
      </c>
      <c r="M64" s="118">
        <v>0</v>
      </c>
      <c r="N64" s="118">
        <v>0</v>
      </c>
      <c r="O64" s="118">
        <v>42515</v>
      </c>
      <c r="P64" s="118">
        <f t="shared" si="4"/>
        <v>2010442</v>
      </c>
      <c r="Q64" s="119">
        <f t="shared" si="5"/>
        <v>129.99948270287746</v>
      </c>
      <c r="R64" s="287"/>
      <c r="S64" s="123">
        <f t="shared" si="6"/>
        <v>27.371114283091519</v>
      </c>
      <c r="T64" s="294">
        <v>15465</v>
      </c>
    </row>
    <row r="65" spans="1:20" x14ac:dyDescent="0.2">
      <c r="A65" s="286">
        <v>14</v>
      </c>
      <c r="B65" s="286" t="s">
        <v>101</v>
      </c>
      <c r="C65" s="115">
        <v>2107477</v>
      </c>
      <c r="D65" s="115">
        <v>532677</v>
      </c>
      <c r="E65" s="115">
        <v>0</v>
      </c>
      <c r="F65" s="115">
        <v>12711</v>
      </c>
      <c r="G65" s="115">
        <v>0</v>
      </c>
      <c r="H65" s="115">
        <v>163544</v>
      </c>
      <c r="I65" s="115">
        <v>64075</v>
      </c>
      <c r="J65" s="115">
        <v>0</v>
      </c>
      <c r="K65" s="115">
        <v>0</v>
      </c>
      <c r="L65" s="115">
        <v>46483</v>
      </c>
      <c r="M65" s="115">
        <v>0</v>
      </c>
      <c r="N65" s="115">
        <v>24334470</v>
      </c>
      <c r="O65" s="115">
        <v>995214</v>
      </c>
      <c r="P65" s="115">
        <f t="shared" si="4"/>
        <v>28256651</v>
      </c>
      <c r="Q65" s="116">
        <f t="shared" si="5"/>
        <v>1453.9801893588556</v>
      </c>
      <c r="R65" s="286"/>
      <c r="S65" s="249">
        <f t="shared" si="6"/>
        <v>306.13243299783835</v>
      </c>
      <c r="T65" s="310">
        <v>19434</v>
      </c>
    </row>
    <row r="66" spans="1:20" x14ac:dyDescent="0.2">
      <c r="A66" s="287">
        <v>15</v>
      </c>
      <c r="B66" s="287" t="s">
        <v>102</v>
      </c>
      <c r="C66" s="118">
        <v>0</v>
      </c>
      <c r="D66" s="118">
        <v>0</v>
      </c>
      <c r="E66" s="118">
        <v>0</v>
      </c>
      <c r="F66" s="118">
        <v>0</v>
      </c>
      <c r="G66" s="118">
        <v>0</v>
      </c>
      <c r="H66" s="118">
        <v>0</v>
      </c>
      <c r="I66" s="118">
        <v>0</v>
      </c>
      <c r="J66" s="118">
        <v>0</v>
      </c>
      <c r="K66" s="118">
        <v>0</v>
      </c>
      <c r="L66" s="118">
        <v>0</v>
      </c>
      <c r="M66" s="118">
        <v>0</v>
      </c>
      <c r="N66" s="118">
        <v>0</v>
      </c>
      <c r="O66" s="118">
        <v>0</v>
      </c>
      <c r="P66" s="118">
        <f t="shared" si="4"/>
        <v>0</v>
      </c>
      <c r="Q66" s="119">
        <f t="shared" si="5"/>
        <v>0</v>
      </c>
      <c r="R66" s="287"/>
      <c r="S66" s="123">
        <f t="shared" si="6"/>
        <v>0</v>
      </c>
      <c r="T66" s="294">
        <v>0</v>
      </c>
    </row>
    <row r="67" spans="1:20" x14ac:dyDescent="0.2">
      <c r="A67" s="286">
        <v>16</v>
      </c>
      <c r="B67" s="286" t="s">
        <v>103</v>
      </c>
      <c r="C67" s="115">
        <v>8224058</v>
      </c>
      <c r="D67" s="115">
        <v>1184727</v>
      </c>
      <c r="E67" s="115">
        <v>2664510</v>
      </c>
      <c r="F67" s="115">
        <v>0</v>
      </c>
      <c r="G67" s="115">
        <v>2838300</v>
      </c>
      <c r="H67" s="115">
        <v>395731</v>
      </c>
      <c r="I67" s="115">
        <v>763516</v>
      </c>
      <c r="J67" s="115">
        <v>0</v>
      </c>
      <c r="K67" s="115">
        <v>0</v>
      </c>
      <c r="L67" s="115">
        <v>250829</v>
      </c>
      <c r="M67" s="115">
        <v>2341536</v>
      </c>
      <c r="N67" s="115">
        <v>0</v>
      </c>
      <c r="O67" s="115">
        <v>1217</v>
      </c>
      <c r="P67" s="115">
        <f t="shared" si="4"/>
        <v>18664424</v>
      </c>
      <c r="Q67" s="116">
        <f t="shared" si="5"/>
        <v>333.56132606558845</v>
      </c>
      <c r="R67" s="286"/>
      <c r="S67" s="249">
        <f t="shared" si="6"/>
        <v>70.230626971246323</v>
      </c>
      <c r="T67" s="310">
        <v>55955</v>
      </c>
    </row>
    <row r="68" spans="1:20" x14ac:dyDescent="0.2">
      <c r="A68" s="287">
        <v>17</v>
      </c>
      <c r="B68" s="287" t="s">
        <v>104</v>
      </c>
      <c r="C68" s="118">
        <v>3667210</v>
      </c>
      <c r="D68" s="118">
        <v>983319</v>
      </c>
      <c r="E68" s="118">
        <v>1472905</v>
      </c>
      <c r="F68" s="118">
        <v>0</v>
      </c>
      <c r="G68" s="118">
        <v>109701</v>
      </c>
      <c r="H68" s="118">
        <v>112320</v>
      </c>
      <c r="I68" s="118">
        <v>602532</v>
      </c>
      <c r="J68" s="118">
        <v>367320</v>
      </c>
      <c r="K68" s="118">
        <v>0</v>
      </c>
      <c r="L68" s="118">
        <v>262933</v>
      </c>
      <c r="M68" s="118">
        <v>1701519</v>
      </c>
      <c r="N68" s="118">
        <v>0</v>
      </c>
      <c r="O68" s="118">
        <v>0</v>
      </c>
      <c r="P68" s="118">
        <f t="shared" si="4"/>
        <v>9279759</v>
      </c>
      <c r="Q68" s="119">
        <f t="shared" si="5"/>
        <v>286.99693820745966</v>
      </c>
      <c r="R68" s="287"/>
      <c r="S68" s="123">
        <f t="shared" si="6"/>
        <v>60.426594254438967</v>
      </c>
      <c r="T68" s="294">
        <v>32334</v>
      </c>
    </row>
    <row r="69" spans="1:20" x14ac:dyDescent="0.2">
      <c r="A69" s="286">
        <v>18</v>
      </c>
      <c r="B69" s="286" t="s">
        <v>105</v>
      </c>
      <c r="C69" s="115">
        <v>2897830</v>
      </c>
      <c r="D69" s="115">
        <v>760172</v>
      </c>
      <c r="E69" s="115">
        <v>0</v>
      </c>
      <c r="F69" s="115">
        <v>0</v>
      </c>
      <c r="G69" s="115">
        <v>93959</v>
      </c>
      <c r="H69" s="115">
        <v>16320</v>
      </c>
      <c r="I69" s="115">
        <v>224222</v>
      </c>
      <c r="J69" s="115">
        <v>0</v>
      </c>
      <c r="K69" s="115">
        <v>0</v>
      </c>
      <c r="L69" s="115">
        <v>534990</v>
      </c>
      <c r="M69" s="115">
        <v>676601</v>
      </c>
      <c r="N69" s="115">
        <v>0</v>
      </c>
      <c r="O69" s="115">
        <v>98490</v>
      </c>
      <c r="P69" s="115">
        <f t="shared" si="4"/>
        <v>5302584</v>
      </c>
      <c r="Q69" s="116">
        <f t="shared" si="5"/>
        <v>184.05998125585754</v>
      </c>
      <c r="R69" s="286"/>
      <c r="S69" s="249">
        <f t="shared" si="6"/>
        <v>38.753437145686796</v>
      </c>
      <c r="T69" s="310">
        <v>28809</v>
      </c>
    </row>
    <row r="70" spans="1:20" x14ac:dyDescent="0.2">
      <c r="A70" s="287">
        <v>19</v>
      </c>
      <c r="B70" s="287" t="s">
        <v>106</v>
      </c>
      <c r="C70" s="118">
        <v>1618608</v>
      </c>
      <c r="D70" s="118">
        <v>163619</v>
      </c>
      <c r="E70" s="118">
        <v>0</v>
      </c>
      <c r="F70" s="118">
        <v>5408</v>
      </c>
      <c r="G70" s="118">
        <v>70</v>
      </c>
      <c r="H70" s="118">
        <v>0</v>
      </c>
      <c r="I70" s="118">
        <v>70611</v>
      </c>
      <c r="J70" s="118">
        <v>0</v>
      </c>
      <c r="K70" s="118">
        <v>0</v>
      </c>
      <c r="L70" s="118">
        <v>21380</v>
      </c>
      <c r="M70" s="118">
        <v>0</v>
      </c>
      <c r="N70" s="118">
        <v>0</v>
      </c>
      <c r="O70" s="118">
        <v>28657</v>
      </c>
      <c r="P70" s="118">
        <f t="shared" si="4"/>
        <v>1908353</v>
      </c>
      <c r="Q70" s="119">
        <f t="shared" si="5"/>
        <v>289.71504478518295</v>
      </c>
      <c r="R70" s="287"/>
      <c r="S70" s="123">
        <f t="shared" si="6"/>
        <v>60.998885806879436</v>
      </c>
      <c r="T70" s="294">
        <v>6587</v>
      </c>
    </row>
    <row r="71" spans="1:20" x14ac:dyDescent="0.2">
      <c r="A71" s="286">
        <v>20</v>
      </c>
      <c r="B71" s="286" t="s">
        <v>107</v>
      </c>
      <c r="C71" s="115">
        <v>1736843</v>
      </c>
      <c r="D71" s="115">
        <v>224861</v>
      </c>
      <c r="E71" s="115">
        <v>0</v>
      </c>
      <c r="F71" s="115">
        <v>0</v>
      </c>
      <c r="G71" s="115">
        <v>316345</v>
      </c>
      <c r="H71" s="115">
        <v>0</v>
      </c>
      <c r="I71" s="115">
        <v>58509</v>
      </c>
      <c r="J71" s="115">
        <v>0</v>
      </c>
      <c r="K71" s="115">
        <v>0</v>
      </c>
      <c r="L71" s="115">
        <v>0</v>
      </c>
      <c r="M71" s="115">
        <v>0</v>
      </c>
      <c r="N71" s="115">
        <v>0</v>
      </c>
      <c r="O71" s="115">
        <v>31275</v>
      </c>
      <c r="P71" s="115">
        <f t="shared" si="4"/>
        <v>2367833</v>
      </c>
      <c r="Q71" s="116">
        <f t="shared" si="5"/>
        <v>207.10513426047407</v>
      </c>
      <c r="R71" s="286"/>
      <c r="S71" s="249">
        <f t="shared" si="6"/>
        <v>43.605545042164813</v>
      </c>
      <c r="T71" s="310">
        <v>11433</v>
      </c>
    </row>
    <row r="72" spans="1:20" x14ac:dyDescent="0.2">
      <c r="A72" s="287">
        <v>21</v>
      </c>
      <c r="B72" s="287" t="s">
        <v>108</v>
      </c>
      <c r="C72" s="118">
        <v>94233793</v>
      </c>
      <c r="D72" s="118">
        <v>8629878</v>
      </c>
      <c r="E72" s="118">
        <v>30575045</v>
      </c>
      <c r="F72" s="118">
        <v>0</v>
      </c>
      <c r="G72" s="118">
        <v>8908956</v>
      </c>
      <c r="H72" s="118">
        <v>3000477</v>
      </c>
      <c r="I72" s="118">
        <v>6082788</v>
      </c>
      <c r="J72" s="118">
        <v>0</v>
      </c>
      <c r="K72" s="118">
        <v>0</v>
      </c>
      <c r="L72" s="118">
        <v>7070316</v>
      </c>
      <c r="M72" s="118">
        <v>0</v>
      </c>
      <c r="N72" s="118">
        <v>0</v>
      </c>
      <c r="O72" s="118">
        <v>9732875</v>
      </c>
      <c r="P72" s="118">
        <f t="shared" si="4"/>
        <v>168234128</v>
      </c>
      <c r="Q72" s="119">
        <f t="shared" si="5"/>
        <v>440.56724751085483</v>
      </c>
      <c r="R72" s="287"/>
      <c r="S72" s="123">
        <f t="shared" si="6"/>
        <v>92.76049589034065</v>
      </c>
      <c r="T72" s="294">
        <v>381858</v>
      </c>
    </row>
    <row r="73" spans="1:20" x14ac:dyDescent="0.2">
      <c r="A73" s="286">
        <v>22</v>
      </c>
      <c r="B73" s="286" t="s">
        <v>109</v>
      </c>
      <c r="C73" s="115">
        <v>1595514</v>
      </c>
      <c r="D73" s="115">
        <v>367471</v>
      </c>
      <c r="E73" s="115">
        <v>24430</v>
      </c>
      <c r="F73" s="115">
        <v>0</v>
      </c>
      <c r="G73" s="115">
        <v>364850</v>
      </c>
      <c r="H73" s="115">
        <v>0</v>
      </c>
      <c r="I73" s="115">
        <v>260139</v>
      </c>
      <c r="J73" s="115">
        <v>267900</v>
      </c>
      <c r="K73" s="115">
        <v>0</v>
      </c>
      <c r="L73" s="115">
        <v>126828</v>
      </c>
      <c r="M73" s="115">
        <v>276485</v>
      </c>
      <c r="N73" s="115">
        <v>0</v>
      </c>
      <c r="O73" s="115">
        <v>0</v>
      </c>
      <c r="P73" s="115">
        <f t="shared" si="4"/>
        <v>3283617</v>
      </c>
      <c r="Q73" s="116">
        <f t="shared" si="5"/>
        <v>214.04191382569584</v>
      </c>
      <c r="R73" s="286"/>
      <c r="S73" s="249">
        <f t="shared" si="6"/>
        <v>45.066069209559032</v>
      </c>
      <c r="T73" s="310">
        <v>15341</v>
      </c>
    </row>
    <row r="74" spans="1:20" x14ac:dyDescent="0.2">
      <c r="A74" s="287">
        <v>23</v>
      </c>
      <c r="B74" s="287" t="s">
        <v>110</v>
      </c>
      <c r="C74" s="118">
        <v>296302</v>
      </c>
      <c r="D74" s="118">
        <v>117845</v>
      </c>
      <c r="E74" s="118">
        <v>0</v>
      </c>
      <c r="F74" s="118">
        <v>371</v>
      </c>
      <c r="G74" s="118">
        <v>0</v>
      </c>
      <c r="H74" s="118">
        <v>0</v>
      </c>
      <c r="I74" s="118">
        <v>26963</v>
      </c>
      <c r="J74" s="118">
        <v>24958</v>
      </c>
      <c r="K74" s="118">
        <v>0</v>
      </c>
      <c r="L74" s="118">
        <v>63999</v>
      </c>
      <c r="M74" s="118">
        <v>103783</v>
      </c>
      <c r="N74" s="118">
        <v>0</v>
      </c>
      <c r="O74" s="118">
        <v>12889</v>
      </c>
      <c r="P74" s="118">
        <f t="shared" si="4"/>
        <v>647110</v>
      </c>
      <c r="Q74" s="119">
        <f t="shared" si="5"/>
        <v>131.9017529555646</v>
      </c>
      <c r="R74" s="287"/>
      <c r="S74" s="123">
        <f t="shared" si="6"/>
        <v>27.771633234406334</v>
      </c>
      <c r="T74" s="294">
        <v>4906</v>
      </c>
    </row>
    <row r="75" spans="1:20" x14ac:dyDescent="0.2">
      <c r="A75" s="286">
        <v>24</v>
      </c>
      <c r="B75" s="286" t="s">
        <v>111</v>
      </c>
      <c r="C75" s="115">
        <v>8974561</v>
      </c>
      <c r="D75" s="115">
        <v>844578</v>
      </c>
      <c r="E75" s="115">
        <v>0</v>
      </c>
      <c r="F75" s="115">
        <v>0</v>
      </c>
      <c r="G75" s="115">
        <v>50917</v>
      </c>
      <c r="H75" s="115">
        <v>0</v>
      </c>
      <c r="I75" s="115">
        <v>1060896</v>
      </c>
      <c r="J75" s="115">
        <v>0</v>
      </c>
      <c r="K75" s="115">
        <v>0</v>
      </c>
      <c r="L75" s="115">
        <v>221719</v>
      </c>
      <c r="M75" s="115">
        <v>0</v>
      </c>
      <c r="N75" s="115">
        <v>0</v>
      </c>
      <c r="O75" s="115">
        <v>0</v>
      </c>
      <c r="P75" s="115">
        <f t="shared" si="4"/>
        <v>11152671</v>
      </c>
      <c r="Q75" s="116">
        <f t="shared" si="5"/>
        <v>206.19111094677291</v>
      </c>
      <c r="R75" s="286"/>
      <c r="S75" s="249">
        <f t="shared" si="6"/>
        <v>43.413099379639334</v>
      </c>
      <c r="T75" s="310">
        <v>54089</v>
      </c>
    </row>
    <row r="76" spans="1:20" x14ac:dyDescent="0.2">
      <c r="A76" s="287">
        <v>25</v>
      </c>
      <c r="B76" s="287" t="s">
        <v>112</v>
      </c>
      <c r="C76" s="118">
        <v>798760</v>
      </c>
      <c r="D76" s="118">
        <v>182287</v>
      </c>
      <c r="E76" s="118">
        <v>115018</v>
      </c>
      <c r="F76" s="118">
        <v>0</v>
      </c>
      <c r="G76" s="118">
        <v>250577</v>
      </c>
      <c r="H76" s="118">
        <v>18033</v>
      </c>
      <c r="I76" s="118">
        <v>124241</v>
      </c>
      <c r="J76" s="118">
        <v>0</v>
      </c>
      <c r="K76" s="118">
        <v>0</v>
      </c>
      <c r="L76" s="118">
        <v>0</v>
      </c>
      <c r="M76" s="118">
        <v>0</v>
      </c>
      <c r="N76" s="118">
        <v>0</v>
      </c>
      <c r="O76" s="118">
        <v>0</v>
      </c>
      <c r="P76" s="118">
        <f t="shared" si="4"/>
        <v>1488916</v>
      </c>
      <c r="Q76" s="119">
        <f t="shared" si="5"/>
        <v>150.74577300799837</v>
      </c>
      <c r="R76" s="287"/>
      <c r="S76" s="123">
        <f t="shared" si="6"/>
        <v>31.73920153301939</v>
      </c>
      <c r="T76" s="294">
        <v>9877</v>
      </c>
    </row>
    <row r="77" spans="1:20" x14ac:dyDescent="0.2">
      <c r="A77" s="286">
        <v>26</v>
      </c>
      <c r="B77" s="286" t="s">
        <v>113</v>
      </c>
      <c r="C77" s="115">
        <v>0</v>
      </c>
      <c r="D77" s="115">
        <v>0</v>
      </c>
      <c r="E77" s="115">
        <v>0</v>
      </c>
      <c r="F77" s="115">
        <v>0</v>
      </c>
      <c r="G77" s="115">
        <v>0</v>
      </c>
      <c r="H77" s="115">
        <v>0</v>
      </c>
      <c r="I77" s="115">
        <v>0</v>
      </c>
      <c r="J77" s="115">
        <v>0</v>
      </c>
      <c r="K77" s="115">
        <v>0</v>
      </c>
      <c r="L77" s="115">
        <v>0</v>
      </c>
      <c r="M77" s="115">
        <v>0</v>
      </c>
      <c r="N77" s="115">
        <v>0</v>
      </c>
      <c r="O77" s="115">
        <v>0</v>
      </c>
      <c r="P77" s="115">
        <f t="shared" si="4"/>
        <v>0</v>
      </c>
      <c r="Q77" s="116">
        <f t="shared" si="5"/>
        <v>0</v>
      </c>
      <c r="R77" s="286"/>
      <c r="S77" s="249">
        <f t="shared" si="6"/>
        <v>0</v>
      </c>
      <c r="T77" s="310">
        <v>0</v>
      </c>
    </row>
    <row r="78" spans="1:20" x14ac:dyDescent="0.2">
      <c r="A78" s="287">
        <v>27</v>
      </c>
      <c r="B78" s="287" t="s">
        <v>114</v>
      </c>
      <c r="C78" s="118">
        <v>3050271</v>
      </c>
      <c r="D78" s="118">
        <v>567720</v>
      </c>
      <c r="E78" s="118">
        <v>1334173</v>
      </c>
      <c r="F78" s="118">
        <v>0</v>
      </c>
      <c r="G78" s="118">
        <v>601466</v>
      </c>
      <c r="H78" s="118">
        <v>240027</v>
      </c>
      <c r="I78" s="118">
        <v>239081</v>
      </c>
      <c r="J78" s="118">
        <v>0</v>
      </c>
      <c r="K78" s="118">
        <v>63188</v>
      </c>
      <c r="L78" s="118">
        <v>218943</v>
      </c>
      <c r="M78" s="118">
        <v>1223339</v>
      </c>
      <c r="N78" s="118">
        <v>0</v>
      </c>
      <c r="O78" s="118">
        <v>271112</v>
      </c>
      <c r="P78" s="118">
        <f t="shared" si="4"/>
        <v>7809320</v>
      </c>
      <c r="Q78" s="119">
        <f t="shared" si="5"/>
        <v>273.51218828803587</v>
      </c>
      <c r="R78" s="287"/>
      <c r="S78" s="123">
        <f t="shared" si="6"/>
        <v>57.587408871162914</v>
      </c>
      <c r="T78" s="294">
        <v>28552</v>
      </c>
    </row>
    <row r="79" spans="1:20" x14ac:dyDescent="0.2">
      <c r="A79" s="286">
        <v>28</v>
      </c>
      <c r="B79" s="286" t="s">
        <v>115</v>
      </c>
      <c r="C79" s="115">
        <v>2618755</v>
      </c>
      <c r="D79" s="115">
        <v>233361</v>
      </c>
      <c r="E79" s="115">
        <v>8550</v>
      </c>
      <c r="F79" s="115">
        <v>0</v>
      </c>
      <c r="G79" s="115">
        <v>401091</v>
      </c>
      <c r="H79" s="115">
        <v>0</v>
      </c>
      <c r="I79" s="115">
        <v>38941</v>
      </c>
      <c r="J79" s="115">
        <v>37065</v>
      </c>
      <c r="K79" s="115">
        <v>0</v>
      </c>
      <c r="L79" s="115">
        <v>0</v>
      </c>
      <c r="M79" s="115">
        <v>0</v>
      </c>
      <c r="N79" s="115">
        <v>0</v>
      </c>
      <c r="O79" s="115">
        <v>0</v>
      </c>
      <c r="P79" s="115">
        <f t="shared" si="4"/>
        <v>3337763</v>
      </c>
      <c r="Q79" s="116">
        <f t="shared" si="5"/>
        <v>315.538192474948</v>
      </c>
      <c r="R79" s="286"/>
      <c r="S79" s="249">
        <f t="shared" si="6"/>
        <v>66.435894569300174</v>
      </c>
      <c r="T79" s="310">
        <v>10578</v>
      </c>
    </row>
    <row r="80" spans="1:20" x14ac:dyDescent="0.2">
      <c r="A80" s="287">
        <v>29</v>
      </c>
      <c r="B80" s="287" t="s">
        <v>30</v>
      </c>
      <c r="C80" s="118">
        <v>240066648</v>
      </c>
      <c r="D80" s="118">
        <v>44463959</v>
      </c>
      <c r="E80" s="118">
        <v>203636193</v>
      </c>
      <c r="F80" s="118">
        <v>825831</v>
      </c>
      <c r="G80" s="118">
        <v>26891155</v>
      </c>
      <c r="H80" s="118">
        <v>30927958</v>
      </c>
      <c r="I80" s="118">
        <v>24357246</v>
      </c>
      <c r="J80" s="118">
        <v>4516087</v>
      </c>
      <c r="K80" s="118">
        <v>0</v>
      </c>
      <c r="L80" s="118">
        <v>22259139</v>
      </c>
      <c r="M80" s="118">
        <v>0</v>
      </c>
      <c r="N80" s="118">
        <v>0</v>
      </c>
      <c r="O80" s="118">
        <v>4067503</v>
      </c>
      <c r="P80" s="118">
        <f t="shared" si="4"/>
        <v>602011719</v>
      </c>
      <c r="Q80" s="119">
        <f t="shared" si="5"/>
        <v>528.19397063403972</v>
      </c>
      <c r="R80" s="287"/>
      <c r="S80" s="123">
        <f t="shared" si="6"/>
        <v>111.21011586567016</v>
      </c>
      <c r="T80" s="294">
        <v>1139755</v>
      </c>
    </row>
    <row r="81" spans="1:20" x14ac:dyDescent="0.2">
      <c r="A81" s="286">
        <v>30</v>
      </c>
      <c r="B81" s="286" t="s">
        <v>116</v>
      </c>
      <c r="C81" s="115">
        <v>13946263</v>
      </c>
      <c r="D81" s="115">
        <v>1898443</v>
      </c>
      <c r="E81" s="115">
        <v>2982192</v>
      </c>
      <c r="F81" s="115">
        <v>0</v>
      </c>
      <c r="G81" s="115">
        <v>20485</v>
      </c>
      <c r="H81" s="115">
        <v>245399</v>
      </c>
      <c r="I81" s="115">
        <v>1702272</v>
      </c>
      <c r="J81" s="115">
        <v>773097</v>
      </c>
      <c r="K81" s="115">
        <v>0</v>
      </c>
      <c r="L81" s="115">
        <v>176476</v>
      </c>
      <c r="M81" s="115">
        <v>4251063</v>
      </c>
      <c r="N81" s="115">
        <v>0</v>
      </c>
      <c r="O81" s="115">
        <v>0</v>
      </c>
      <c r="P81" s="115">
        <f t="shared" si="4"/>
        <v>25995690</v>
      </c>
      <c r="Q81" s="116">
        <f t="shared" si="5"/>
        <v>353.5097095300261</v>
      </c>
      <c r="R81" s="286"/>
      <c r="S81" s="249">
        <f t="shared" si="6"/>
        <v>74.430716634802891</v>
      </c>
      <c r="T81" s="310">
        <v>73536</v>
      </c>
    </row>
    <row r="82" spans="1:20" x14ac:dyDescent="0.2">
      <c r="A82" s="287">
        <v>31</v>
      </c>
      <c r="B82" s="287" t="s">
        <v>117</v>
      </c>
      <c r="C82" s="118">
        <v>1544926</v>
      </c>
      <c r="D82" s="118">
        <v>386213</v>
      </c>
      <c r="E82" s="118">
        <v>0</v>
      </c>
      <c r="F82" s="118">
        <v>45315</v>
      </c>
      <c r="G82" s="118">
        <v>441871</v>
      </c>
      <c r="H82" s="118">
        <v>0</v>
      </c>
      <c r="I82" s="118">
        <v>5771</v>
      </c>
      <c r="J82" s="118">
        <v>0</v>
      </c>
      <c r="K82" s="118">
        <v>0</v>
      </c>
      <c r="L82" s="118">
        <v>133762</v>
      </c>
      <c r="M82" s="118">
        <v>199996</v>
      </c>
      <c r="N82" s="118">
        <v>0</v>
      </c>
      <c r="O82" s="118">
        <v>43752</v>
      </c>
      <c r="P82" s="118">
        <f t="shared" si="4"/>
        <v>2801606</v>
      </c>
      <c r="Q82" s="119">
        <f t="shared" si="5"/>
        <v>184.80250659630607</v>
      </c>
      <c r="R82" s="287"/>
      <c r="S82" s="123">
        <f t="shared" si="6"/>
        <v>38.909774275104148</v>
      </c>
      <c r="T82" s="294">
        <v>15160</v>
      </c>
    </row>
    <row r="83" spans="1:20" x14ac:dyDescent="0.2">
      <c r="A83" s="286">
        <v>32</v>
      </c>
      <c r="B83" s="286" t="s">
        <v>118</v>
      </c>
      <c r="C83" s="115">
        <v>2858762</v>
      </c>
      <c r="D83" s="115">
        <v>572175</v>
      </c>
      <c r="E83" s="115">
        <v>0</v>
      </c>
      <c r="F83" s="115">
        <v>0</v>
      </c>
      <c r="G83" s="115">
        <v>1012783</v>
      </c>
      <c r="H83" s="115">
        <v>95313</v>
      </c>
      <c r="I83" s="115">
        <v>542801</v>
      </c>
      <c r="J83" s="115">
        <v>175737</v>
      </c>
      <c r="K83" s="115">
        <v>0</v>
      </c>
      <c r="L83" s="115">
        <v>0</v>
      </c>
      <c r="M83" s="115">
        <v>0</v>
      </c>
      <c r="N83" s="115">
        <v>0</v>
      </c>
      <c r="O83" s="115">
        <v>0</v>
      </c>
      <c r="P83" s="115">
        <f t="shared" si="4"/>
        <v>5257571</v>
      </c>
      <c r="Q83" s="116">
        <f t="shared" si="5"/>
        <v>188.82918507344755</v>
      </c>
      <c r="R83" s="286"/>
      <c r="S83" s="249">
        <f t="shared" si="6"/>
        <v>39.757582854704474</v>
      </c>
      <c r="T83" s="310">
        <v>27843</v>
      </c>
    </row>
    <row r="84" spans="1:20" x14ac:dyDescent="0.2">
      <c r="A84" s="287">
        <v>33</v>
      </c>
      <c r="B84" s="287" t="s">
        <v>34</v>
      </c>
      <c r="C84" s="118">
        <v>7525118</v>
      </c>
      <c r="D84" s="118">
        <v>1023671</v>
      </c>
      <c r="E84" s="118">
        <v>5708</v>
      </c>
      <c r="F84" s="118">
        <v>205547</v>
      </c>
      <c r="G84" s="118">
        <v>2099499</v>
      </c>
      <c r="H84" s="118">
        <v>318384</v>
      </c>
      <c r="I84" s="118">
        <v>717975</v>
      </c>
      <c r="J84" s="118">
        <v>0</v>
      </c>
      <c r="K84" s="118">
        <v>0</v>
      </c>
      <c r="L84" s="118">
        <v>412640</v>
      </c>
      <c r="M84" s="118">
        <v>1498447</v>
      </c>
      <c r="N84" s="118">
        <v>0</v>
      </c>
      <c r="O84" s="118">
        <v>0</v>
      </c>
      <c r="P84" s="118">
        <f t="shared" ref="P84:P115" si="7">SUM(C84:O84)</f>
        <v>13806989</v>
      </c>
      <c r="Q84" s="119">
        <f t="shared" ref="Q84:Q115" si="8">IFERROR(P84/$T84,0)</f>
        <v>254.9531714523128</v>
      </c>
      <c r="R84" s="287"/>
      <c r="S84" s="123">
        <f t="shared" ref="S84:S115" si="9">IF(Q$147,Q84/Q$147*100,0)</f>
        <v>53.679847392988265</v>
      </c>
      <c r="T84" s="294">
        <v>54155</v>
      </c>
    </row>
    <row r="85" spans="1:20" x14ac:dyDescent="0.2">
      <c r="A85" s="286">
        <v>34</v>
      </c>
      <c r="B85" s="286" t="s">
        <v>119</v>
      </c>
      <c r="C85" s="115">
        <v>22695541</v>
      </c>
      <c r="D85" s="115">
        <v>3967926</v>
      </c>
      <c r="E85" s="115">
        <v>10312805</v>
      </c>
      <c r="F85" s="115">
        <v>0</v>
      </c>
      <c r="G85" s="115">
        <v>2644929</v>
      </c>
      <c r="H85" s="115">
        <v>682944</v>
      </c>
      <c r="I85" s="115">
        <v>2368923</v>
      </c>
      <c r="J85" s="115">
        <v>0</v>
      </c>
      <c r="K85" s="115">
        <v>0</v>
      </c>
      <c r="L85" s="115">
        <v>1423167</v>
      </c>
      <c r="M85" s="115">
        <v>7284136</v>
      </c>
      <c r="N85" s="115">
        <v>0</v>
      </c>
      <c r="O85" s="115">
        <v>31662</v>
      </c>
      <c r="P85" s="115">
        <f t="shared" si="7"/>
        <v>51412033</v>
      </c>
      <c r="Q85" s="116">
        <f t="shared" si="8"/>
        <v>541.91515847835478</v>
      </c>
      <c r="R85" s="286"/>
      <c r="S85" s="249">
        <f t="shared" si="9"/>
        <v>114.09908275059917</v>
      </c>
      <c r="T85" s="310">
        <v>94871</v>
      </c>
    </row>
    <row r="86" spans="1:20" x14ac:dyDescent="0.2">
      <c r="A86" s="287">
        <v>35</v>
      </c>
      <c r="B86" s="287" t="s">
        <v>120</v>
      </c>
      <c r="C86" s="118">
        <v>2077350</v>
      </c>
      <c r="D86" s="118">
        <v>244440</v>
      </c>
      <c r="E86" s="118">
        <v>0</v>
      </c>
      <c r="F86" s="118">
        <v>1177</v>
      </c>
      <c r="G86" s="118">
        <v>215432</v>
      </c>
      <c r="H86" s="118">
        <v>0</v>
      </c>
      <c r="I86" s="118">
        <v>102596</v>
      </c>
      <c r="J86" s="118">
        <v>0</v>
      </c>
      <c r="K86" s="118">
        <v>0</v>
      </c>
      <c r="L86" s="118">
        <v>183910</v>
      </c>
      <c r="M86" s="118">
        <v>0</v>
      </c>
      <c r="N86" s="118">
        <v>0</v>
      </c>
      <c r="O86" s="118">
        <v>50804</v>
      </c>
      <c r="P86" s="118">
        <f t="shared" si="7"/>
        <v>2875709</v>
      </c>
      <c r="Q86" s="119">
        <f t="shared" si="8"/>
        <v>172.64267275019512</v>
      </c>
      <c r="R86" s="287"/>
      <c r="S86" s="123">
        <f t="shared" si="9"/>
        <v>36.349547150000824</v>
      </c>
      <c r="T86" s="294">
        <v>16657</v>
      </c>
    </row>
    <row r="87" spans="1:20" x14ac:dyDescent="0.2">
      <c r="A87" s="286">
        <v>36</v>
      </c>
      <c r="B87" s="286" t="s">
        <v>121</v>
      </c>
      <c r="C87" s="115">
        <v>13064433</v>
      </c>
      <c r="D87" s="115">
        <v>904689</v>
      </c>
      <c r="E87" s="115">
        <v>2421143</v>
      </c>
      <c r="F87" s="115">
        <v>0</v>
      </c>
      <c r="G87" s="115">
        <v>0</v>
      </c>
      <c r="H87" s="115">
        <v>352968</v>
      </c>
      <c r="I87" s="115">
        <v>570511</v>
      </c>
      <c r="J87" s="115">
        <v>0</v>
      </c>
      <c r="K87" s="115">
        <v>0</v>
      </c>
      <c r="L87" s="115">
        <v>403001</v>
      </c>
      <c r="M87" s="115">
        <v>3355355</v>
      </c>
      <c r="N87" s="115">
        <v>0</v>
      </c>
      <c r="O87" s="115">
        <v>0</v>
      </c>
      <c r="P87" s="115">
        <f t="shared" si="7"/>
        <v>21072100</v>
      </c>
      <c r="Q87" s="116">
        <f t="shared" si="8"/>
        <v>543.10935848862084</v>
      </c>
      <c r="R87" s="286"/>
      <c r="S87" s="249">
        <f t="shared" si="9"/>
        <v>114.35051902002317</v>
      </c>
      <c r="T87" s="310">
        <v>38799</v>
      </c>
    </row>
    <row r="88" spans="1:20" x14ac:dyDescent="0.2">
      <c r="A88" s="287">
        <v>37</v>
      </c>
      <c r="B88" s="287" t="s">
        <v>122</v>
      </c>
      <c r="C88" s="118">
        <v>6208820</v>
      </c>
      <c r="D88" s="118">
        <v>619269</v>
      </c>
      <c r="E88" s="118">
        <v>1279198</v>
      </c>
      <c r="F88" s="118">
        <v>0</v>
      </c>
      <c r="G88" s="118">
        <v>1228</v>
      </c>
      <c r="H88" s="118">
        <v>874352</v>
      </c>
      <c r="I88" s="118">
        <v>917540</v>
      </c>
      <c r="J88" s="118">
        <v>0</v>
      </c>
      <c r="K88" s="118">
        <v>0</v>
      </c>
      <c r="L88" s="118">
        <v>120926</v>
      </c>
      <c r="M88" s="118">
        <v>0</v>
      </c>
      <c r="N88" s="118">
        <v>0</v>
      </c>
      <c r="O88" s="118">
        <v>2766743</v>
      </c>
      <c r="P88" s="118">
        <f t="shared" si="7"/>
        <v>12788076</v>
      </c>
      <c r="Q88" s="119">
        <f t="shared" si="8"/>
        <v>488.41141198487566</v>
      </c>
      <c r="R88" s="287"/>
      <c r="S88" s="123">
        <f t="shared" si="9"/>
        <v>102.83398284867349</v>
      </c>
      <c r="T88" s="294">
        <v>26183</v>
      </c>
    </row>
    <row r="89" spans="1:20" x14ac:dyDescent="0.2">
      <c r="A89" s="286">
        <v>38</v>
      </c>
      <c r="B89" s="286" t="s">
        <v>123</v>
      </c>
      <c r="C89" s="115">
        <v>852556</v>
      </c>
      <c r="D89" s="115">
        <v>349320</v>
      </c>
      <c r="E89" s="115">
        <v>0</v>
      </c>
      <c r="F89" s="115">
        <v>0</v>
      </c>
      <c r="G89" s="115">
        <v>406513</v>
      </c>
      <c r="H89" s="115">
        <v>10031</v>
      </c>
      <c r="I89" s="115">
        <v>168638</v>
      </c>
      <c r="J89" s="115">
        <v>0</v>
      </c>
      <c r="K89" s="115">
        <v>0</v>
      </c>
      <c r="L89" s="115">
        <v>85809</v>
      </c>
      <c r="M89" s="115">
        <v>0</v>
      </c>
      <c r="N89" s="115">
        <v>0</v>
      </c>
      <c r="O89" s="115">
        <v>36574</v>
      </c>
      <c r="P89" s="115">
        <f t="shared" si="7"/>
        <v>1909441</v>
      </c>
      <c r="Q89" s="116">
        <f t="shared" si="8"/>
        <v>124.41786668404248</v>
      </c>
      <c r="R89" s="286"/>
      <c r="S89" s="249">
        <f t="shared" si="9"/>
        <v>26.195916914921646</v>
      </c>
      <c r="T89" s="310">
        <v>15347</v>
      </c>
    </row>
    <row r="90" spans="1:20" x14ac:dyDescent="0.2">
      <c r="A90" s="287">
        <v>39</v>
      </c>
      <c r="B90" s="287" t="s">
        <v>125</v>
      </c>
      <c r="C90" s="118">
        <v>3346809</v>
      </c>
      <c r="D90" s="118">
        <v>457029</v>
      </c>
      <c r="E90" s="118">
        <v>941415</v>
      </c>
      <c r="F90" s="118">
        <v>0</v>
      </c>
      <c r="G90" s="118">
        <v>477043</v>
      </c>
      <c r="H90" s="118">
        <v>103231</v>
      </c>
      <c r="I90" s="118">
        <v>311854</v>
      </c>
      <c r="J90" s="118">
        <v>338143</v>
      </c>
      <c r="K90" s="118">
        <v>0</v>
      </c>
      <c r="L90" s="118">
        <v>634211</v>
      </c>
      <c r="M90" s="118">
        <v>1147666</v>
      </c>
      <c r="N90" s="118">
        <v>0</v>
      </c>
      <c r="O90" s="118">
        <v>0</v>
      </c>
      <c r="P90" s="118">
        <f t="shared" si="7"/>
        <v>7757401</v>
      </c>
      <c r="Q90" s="119">
        <f t="shared" si="8"/>
        <v>366.52024568863692</v>
      </c>
      <c r="R90" s="287"/>
      <c r="S90" s="123">
        <f t="shared" si="9"/>
        <v>77.170057320454305</v>
      </c>
      <c r="T90" s="294">
        <v>21165</v>
      </c>
    </row>
    <row r="91" spans="1:20" x14ac:dyDescent="0.2">
      <c r="A91" s="286">
        <v>40</v>
      </c>
      <c r="B91" s="286" t="s">
        <v>127</v>
      </c>
      <c r="C91" s="121">
        <v>0</v>
      </c>
      <c r="D91" s="121">
        <v>0</v>
      </c>
      <c r="E91" s="121">
        <v>0</v>
      </c>
      <c r="F91" s="121">
        <v>0</v>
      </c>
      <c r="G91" s="121">
        <v>0</v>
      </c>
      <c r="H91" s="121">
        <v>0</v>
      </c>
      <c r="I91" s="121">
        <v>0</v>
      </c>
      <c r="J91" s="121">
        <v>0</v>
      </c>
      <c r="K91" s="121">
        <v>0</v>
      </c>
      <c r="L91" s="121">
        <v>0</v>
      </c>
      <c r="M91" s="121">
        <v>0</v>
      </c>
      <c r="N91" s="121">
        <v>0</v>
      </c>
      <c r="O91" s="121">
        <v>0</v>
      </c>
      <c r="P91" s="121">
        <f t="shared" si="7"/>
        <v>0</v>
      </c>
      <c r="Q91" s="116">
        <f t="shared" si="8"/>
        <v>0</v>
      </c>
      <c r="R91" s="286"/>
      <c r="S91" s="249">
        <f t="shared" si="9"/>
        <v>0</v>
      </c>
      <c r="T91" s="310">
        <v>0</v>
      </c>
    </row>
    <row r="92" spans="1:20" x14ac:dyDescent="0.2">
      <c r="A92" s="287">
        <v>41</v>
      </c>
      <c r="B92" s="287" t="s">
        <v>258</v>
      </c>
      <c r="C92" s="118">
        <v>9533961</v>
      </c>
      <c r="D92" s="118">
        <v>939499</v>
      </c>
      <c r="E92" s="118">
        <v>507269</v>
      </c>
      <c r="F92" s="118">
        <v>22532</v>
      </c>
      <c r="G92" s="118">
        <v>1125255</v>
      </c>
      <c r="H92" s="118">
        <v>0</v>
      </c>
      <c r="I92" s="118">
        <v>393887</v>
      </c>
      <c r="J92" s="118">
        <v>0</v>
      </c>
      <c r="K92" s="118">
        <v>0</v>
      </c>
      <c r="L92" s="118">
        <v>434193</v>
      </c>
      <c r="M92" s="118">
        <v>631525</v>
      </c>
      <c r="N92" s="118">
        <v>0</v>
      </c>
      <c r="O92" s="118">
        <v>922543</v>
      </c>
      <c r="P92" s="118">
        <f t="shared" si="7"/>
        <v>14510664</v>
      </c>
      <c r="Q92" s="119">
        <f t="shared" si="8"/>
        <v>436.31909071774362</v>
      </c>
      <c r="R92" s="287"/>
      <c r="S92" s="123">
        <f t="shared" si="9"/>
        <v>91.866055522893205</v>
      </c>
      <c r="T92" s="294">
        <v>33257</v>
      </c>
    </row>
    <row r="93" spans="1:20" x14ac:dyDescent="0.2">
      <c r="A93" s="286">
        <v>42</v>
      </c>
      <c r="B93" s="286" t="s">
        <v>131</v>
      </c>
      <c r="C93" s="115">
        <v>43519223</v>
      </c>
      <c r="D93" s="115">
        <v>2086338</v>
      </c>
      <c r="E93" s="115">
        <v>1688134</v>
      </c>
      <c r="F93" s="115">
        <v>447062</v>
      </c>
      <c r="G93" s="115">
        <v>0</v>
      </c>
      <c r="H93" s="115">
        <v>1217196</v>
      </c>
      <c r="I93" s="115">
        <v>2463223</v>
      </c>
      <c r="J93" s="115">
        <v>0</v>
      </c>
      <c r="K93" s="115">
        <v>0</v>
      </c>
      <c r="L93" s="115">
        <v>1448970</v>
      </c>
      <c r="M93" s="115">
        <v>0</v>
      </c>
      <c r="N93" s="115">
        <v>0</v>
      </c>
      <c r="O93" s="115">
        <v>4291421</v>
      </c>
      <c r="P93" s="115">
        <f t="shared" si="7"/>
        <v>57161567</v>
      </c>
      <c r="Q93" s="116">
        <f t="shared" si="8"/>
        <v>508.51414922292702</v>
      </c>
      <c r="R93" s="286"/>
      <c r="S93" s="249">
        <f t="shared" si="9"/>
        <v>107.06657137060832</v>
      </c>
      <c r="T93" s="310">
        <v>112409</v>
      </c>
    </row>
    <row r="94" spans="1:20" x14ac:dyDescent="0.2">
      <c r="A94" s="287">
        <v>43</v>
      </c>
      <c r="B94" s="287" t="s">
        <v>133</v>
      </c>
      <c r="C94" s="118">
        <v>92752491</v>
      </c>
      <c r="D94" s="118">
        <v>3320358</v>
      </c>
      <c r="E94" s="118">
        <v>51162465</v>
      </c>
      <c r="F94" s="118">
        <v>0</v>
      </c>
      <c r="G94" s="118">
        <v>7527292</v>
      </c>
      <c r="H94" s="118">
        <v>4754596</v>
      </c>
      <c r="I94" s="118">
        <v>5338758</v>
      </c>
      <c r="J94" s="118">
        <v>0</v>
      </c>
      <c r="K94" s="118">
        <v>0</v>
      </c>
      <c r="L94" s="118">
        <v>16430064</v>
      </c>
      <c r="M94" s="118">
        <v>38113933</v>
      </c>
      <c r="N94" s="118">
        <v>0</v>
      </c>
      <c r="O94" s="118">
        <v>2372935</v>
      </c>
      <c r="P94" s="118">
        <f t="shared" si="7"/>
        <v>221772892</v>
      </c>
      <c r="Q94" s="119">
        <f t="shared" si="8"/>
        <v>659.89303546242797</v>
      </c>
      <c r="R94" s="287"/>
      <c r="S94" s="123">
        <f t="shared" si="9"/>
        <v>138.93907354647104</v>
      </c>
      <c r="T94" s="294">
        <v>336074</v>
      </c>
    </row>
    <row r="95" spans="1:20" x14ac:dyDescent="0.2">
      <c r="A95" s="286">
        <v>44</v>
      </c>
      <c r="B95" s="286" t="s">
        <v>135</v>
      </c>
      <c r="C95" s="115">
        <v>12354399</v>
      </c>
      <c r="D95" s="115">
        <v>2845117</v>
      </c>
      <c r="E95" s="115">
        <v>2083500</v>
      </c>
      <c r="F95" s="115">
        <v>0</v>
      </c>
      <c r="G95" s="115">
        <v>228075</v>
      </c>
      <c r="H95" s="115">
        <v>383267</v>
      </c>
      <c r="I95" s="115">
        <v>540700</v>
      </c>
      <c r="J95" s="115">
        <v>0</v>
      </c>
      <c r="K95" s="115">
        <v>0</v>
      </c>
      <c r="L95" s="115">
        <v>165497</v>
      </c>
      <c r="M95" s="115">
        <v>4506905</v>
      </c>
      <c r="N95" s="115">
        <v>0</v>
      </c>
      <c r="O95" s="115">
        <v>0</v>
      </c>
      <c r="P95" s="115">
        <f t="shared" si="7"/>
        <v>23107460</v>
      </c>
      <c r="Q95" s="116">
        <f t="shared" si="8"/>
        <v>473.17415787857072</v>
      </c>
      <c r="R95" s="286"/>
      <c r="S95" s="249">
        <f t="shared" si="9"/>
        <v>99.62581144035029</v>
      </c>
      <c r="T95" s="310">
        <v>48835</v>
      </c>
    </row>
    <row r="96" spans="1:20" x14ac:dyDescent="0.2">
      <c r="A96" s="287">
        <v>45</v>
      </c>
      <c r="B96" s="287" t="s">
        <v>137</v>
      </c>
      <c r="C96" s="118">
        <v>204645</v>
      </c>
      <c r="D96" s="118">
        <v>66098</v>
      </c>
      <c r="E96" s="118">
        <v>0</v>
      </c>
      <c r="F96" s="118">
        <v>0</v>
      </c>
      <c r="G96" s="118">
        <v>59048</v>
      </c>
      <c r="H96" s="118">
        <v>13829</v>
      </c>
      <c r="I96" s="118">
        <v>11208</v>
      </c>
      <c r="J96" s="118">
        <v>0</v>
      </c>
      <c r="K96" s="118">
        <v>0</v>
      </c>
      <c r="L96" s="118">
        <v>24824</v>
      </c>
      <c r="M96" s="118">
        <v>0</v>
      </c>
      <c r="N96" s="118">
        <v>0</v>
      </c>
      <c r="O96" s="118">
        <v>0</v>
      </c>
      <c r="P96" s="118">
        <f t="shared" si="7"/>
        <v>379652</v>
      </c>
      <c r="Q96" s="119">
        <f t="shared" si="8"/>
        <v>169.94270367054611</v>
      </c>
      <c r="R96" s="287"/>
      <c r="S96" s="123">
        <f t="shared" si="9"/>
        <v>35.781074409160823</v>
      </c>
      <c r="T96" s="294">
        <v>2234</v>
      </c>
    </row>
    <row r="97" spans="1:20" x14ac:dyDescent="0.2">
      <c r="A97" s="286">
        <v>46</v>
      </c>
      <c r="B97" s="286" t="s">
        <v>139</v>
      </c>
      <c r="C97" s="115">
        <v>4182782</v>
      </c>
      <c r="D97" s="115">
        <v>1192880</v>
      </c>
      <c r="E97" s="115">
        <v>1205887</v>
      </c>
      <c r="F97" s="115">
        <v>0</v>
      </c>
      <c r="G97" s="115">
        <v>1015337</v>
      </c>
      <c r="H97" s="115">
        <v>16290</v>
      </c>
      <c r="I97" s="115">
        <v>586902</v>
      </c>
      <c r="J97" s="115">
        <v>0</v>
      </c>
      <c r="K97" s="115">
        <v>0</v>
      </c>
      <c r="L97" s="115">
        <v>93247</v>
      </c>
      <c r="M97" s="115">
        <v>758693</v>
      </c>
      <c r="N97" s="115">
        <v>0</v>
      </c>
      <c r="O97" s="115">
        <v>157120</v>
      </c>
      <c r="P97" s="115">
        <f t="shared" si="7"/>
        <v>9209138</v>
      </c>
      <c r="Q97" s="116">
        <f t="shared" si="8"/>
        <v>230.51659574468084</v>
      </c>
      <c r="R97" s="286"/>
      <c r="S97" s="249">
        <f t="shared" si="9"/>
        <v>48.534778409062163</v>
      </c>
      <c r="T97" s="310">
        <v>39950</v>
      </c>
    </row>
    <row r="98" spans="1:20" x14ac:dyDescent="0.2">
      <c r="A98" s="287">
        <v>47</v>
      </c>
      <c r="B98" s="287" t="s">
        <v>141</v>
      </c>
      <c r="C98" s="118">
        <v>21199519</v>
      </c>
      <c r="D98" s="118">
        <v>0</v>
      </c>
      <c r="E98" s="118">
        <v>8602096</v>
      </c>
      <c r="F98" s="118">
        <v>887994</v>
      </c>
      <c r="G98" s="118">
        <v>168861</v>
      </c>
      <c r="H98" s="118">
        <v>0</v>
      </c>
      <c r="I98" s="118">
        <v>1402986</v>
      </c>
      <c r="J98" s="118">
        <v>560442</v>
      </c>
      <c r="K98" s="118">
        <v>0</v>
      </c>
      <c r="L98" s="118">
        <v>4637716</v>
      </c>
      <c r="M98" s="118">
        <v>8839539</v>
      </c>
      <c r="N98" s="118">
        <v>0</v>
      </c>
      <c r="O98" s="118">
        <v>605791</v>
      </c>
      <c r="P98" s="118">
        <f t="shared" si="7"/>
        <v>46904944</v>
      </c>
      <c r="Q98" s="119">
        <f t="shared" si="8"/>
        <v>590.08836553945252</v>
      </c>
      <c r="R98" s="287"/>
      <c r="S98" s="123">
        <f t="shared" si="9"/>
        <v>124.24184892503065</v>
      </c>
      <c r="T98" s="294">
        <v>79488</v>
      </c>
    </row>
    <row r="99" spans="1:20" x14ac:dyDescent="0.2">
      <c r="A99" s="286">
        <v>48</v>
      </c>
      <c r="B99" s="286" t="s">
        <v>143</v>
      </c>
      <c r="C99" s="115">
        <v>400504</v>
      </c>
      <c r="D99" s="115">
        <v>187961</v>
      </c>
      <c r="E99" s="115">
        <v>26240</v>
      </c>
      <c r="F99" s="115">
        <v>0</v>
      </c>
      <c r="G99" s="115">
        <v>208340</v>
      </c>
      <c r="H99" s="115">
        <v>5247</v>
      </c>
      <c r="I99" s="115">
        <v>70402</v>
      </c>
      <c r="J99" s="115">
        <v>0</v>
      </c>
      <c r="K99" s="115">
        <v>0</v>
      </c>
      <c r="L99" s="115">
        <v>0</v>
      </c>
      <c r="M99" s="115">
        <v>0</v>
      </c>
      <c r="N99" s="115">
        <v>0</v>
      </c>
      <c r="O99" s="115">
        <v>0</v>
      </c>
      <c r="P99" s="115">
        <f t="shared" si="7"/>
        <v>898694</v>
      </c>
      <c r="Q99" s="116">
        <f t="shared" si="8"/>
        <v>134.87828305568061</v>
      </c>
      <c r="R99" s="286"/>
      <c r="S99" s="249">
        <f t="shared" si="9"/>
        <v>28.398335309241084</v>
      </c>
      <c r="T99" s="310">
        <v>6663</v>
      </c>
    </row>
    <row r="100" spans="1:20" x14ac:dyDescent="0.2">
      <c r="A100" s="287">
        <v>49</v>
      </c>
      <c r="B100" s="287" t="s">
        <v>145</v>
      </c>
      <c r="C100" s="118">
        <v>4341842</v>
      </c>
      <c r="D100" s="118">
        <v>263305</v>
      </c>
      <c r="E100" s="118">
        <v>1569280</v>
      </c>
      <c r="F100" s="118">
        <v>0</v>
      </c>
      <c r="G100" s="118">
        <v>603012</v>
      </c>
      <c r="H100" s="118">
        <v>191530</v>
      </c>
      <c r="I100" s="118">
        <v>409488</v>
      </c>
      <c r="J100" s="118">
        <v>1799777</v>
      </c>
      <c r="K100" s="118">
        <v>0</v>
      </c>
      <c r="L100" s="118">
        <v>406877</v>
      </c>
      <c r="M100" s="118">
        <v>1671189</v>
      </c>
      <c r="N100" s="118">
        <v>0</v>
      </c>
      <c r="O100" s="118">
        <v>1216026</v>
      </c>
      <c r="P100" s="118">
        <f t="shared" si="7"/>
        <v>12472326</v>
      </c>
      <c r="Q100" s="119">
        <f t="shared" si="8"/>
        <v>451.16028214867066</v>
      </c>
      <c r="R100" s="287"/>
      <c r="S100" s="123">
        <f t="shared" si="9"/>
        <v>94.990836778227788</v>
      </c>
      <c r="T100" s="294">
        <v>27645</v>
      </c>
    </row>
    <row r="101" spans="1:20" x14ac:dyDescent="0.2">
      <c r="A101" s="286">
        <v>50</v>
      </c>
      <c r="B101" s="286" t="s">
        <v>147</v>
      </c>
      <c r="C101" s="121">
        <v>555250</v>
      </c>
      <c r="D101" s="121">
        <v>349295</v>
      </c>
      <c r="E101" s="121">
        <v>521640</v>
      </c>
      <c r="F101" s="121">
        <v>0</v>
      </c>
      <c r="G101" s="121">
        <v>457722</v>
      </c>
      <c r="H101" s="121">
        <v>223224</v>
      </c>
      <c r="I101" s="121">
        <v>331777</v>
      </c>
      <c r="J101" s="121">
        <v>0</v>
      </c>
      <c r="K101" s="121">
        <v>0</v>
      </c>
      <c r="L101" s="121">
        <v>0</v>
      </c>
      <c r="M101" s="121">
        <v>564276</v>
      </c>
      <c r="N101" s="121">
        <v>0</v>
      </c>
      <c r="O101" s="121">
        <v>0</v>
      </c>
      <c r="P101" s="115">
        <f t="shared" si="7"/>
        <v>3003184</v>
      </c>
      <c r="Q101" s="116">
        <f t="shared" si="8"/>
        <v>165.85762412326724</v>
      </c>
      <c r="R101" s="286"/>
      <c r="S101" s="249">
        <f t="shared" si="9"/>
        <v>34.92096960859292</v>
      </c>
      <c r="T101" s="310">
        <v>18107</v>
      </c>
    </row>
    <row r="102" spans="1:20" x14ac:dyDescent="0.2">
      <c r="A102" s="287">
        <v>51</v>
      </c>
      <c r="B102" s="287" t="s">
        <v>149</v>
      </c>
      <c r="C102" s="122">
        <v>2477188</v>
      </c>
      <c r="D102" s="122">
        <v>0</v>
      </c>
      <c r="E102" s="122">
        <v>0</v>
      </c>
      <c r="F102" s="122">
        <v>0</v>
      </c>
      <c r="G102" s="122">
        <v>204317</v>
      </c>
      <c r="H102" s="122">
        <v>28375</v>
      </c>
      <c r="I102" s="122">
        <v>270839</v>
      </c>
      <c r="J102" s="122">
        <v>50043</v>
      </c>
      <c r="K102" s="122">
        <v>0</v>
      </c>
      <c r="L102" s="122">
        <v>70068</v>
      </c>
      <c r="M102" s="122">
        <v>0</v>
      </c>
      <c r="N102" s="122">
        <v>0</v>
      </c>
      <c r="O102" s="122">
        <v>40802</v>
      </c>
      <c r="P102" s="118">
        <f t="shared" si="7"/>
        <v>3141632</v>
      </c>
      <c r="Q102" s="119">
        <f t="shared" si="8"/>
        <v>292.05466208050569</v>
      </c>
      <c r="R102" s="287"/>
      <c r="S102" s="123">
        <f t="shared" si="9"/>
        <v>61.491487246804688</v>
      </c>
      <c r="T102" s="294">
        <v>10757</v>
      </c>
    </row>
    <row r="103" spans="1:20" x14ac:dyDescent="0.2">
      <c r="A103" s="286">
        <v>52</v>
      </c>
      <c r="B103" s="286" t="s">
        <v>151</v>
      </c>
      <c r="C103" s="115">
        <v>0</v>
      </c>
      <c r="D103" s="115">
        <v>0</v>
      </c>
      <c r="E103" s="115">
        <v>0</v>
      </c>
      <c r="F103" s="115">
        <v>0</v>
      </c>
      <c r="G103" s="115">
        <v>0</v>
      </c>
      <c r="H103" s="115">
        <v>0</v>
      </c>
      <c r="I103" s="115">
        <v>0</v>
      </c>
      <c r="J103" s="115">
        <v>0</v>
      </c>
      <c r="K103" s="115">
        <v>0</v>
      </c>
      <c r="L103" s="115">
        <v>0</v>
      </c>
      <c r="M103" s="115">
        <v>0</v>
      </c>
      <c r="N103" s="115">
        <v>0</v>
      </c>
      <c r="O103" s="115">
        <v>0</v>
      </c>
      <c r="P103" s="115">
        <f t="shared" si="7"/>
        <v>0</v>
      </c>
      <c r="Q103" s="116">
        <f t="shared" si="8"/>
        <v>0</v>
      </c>
      <c r="R103" s="286"/>
      <c r="S103" s="116">
        <f t="shared" si="9"/>
        <v>0</v>
      </c>
      <c r="T103" s="310">
        <v>0</v>
      </c>
    </row>
    <row r="104" spans="1:20" x14ac:dyDescent="0.2">
      <c r="A104" s="287">
        <v>53</v>
      </c>
      <c r="B104" s="287" t="s">
        <v>153</v>
      </c>
      <c r="C104" s="118">
        <v>111870614</v>
      </c>
      <c r="D104" s="118">
        <v>13748721</v>
      </c>
      <c r="E104" s="118">
        <v>54871925</v>
      </c>
      <c r="F104" s="118">
        <v>0</v>
      </c>
      <c r="G104" s="118">
        <v>7479950</v>
      </c>
      <c r="H104" s="118">
        <v>2204986</v>
      </c>
      <c r="I104" s="118">
        <v>12147705</v>
      </c>
      <c r="J104" s="118">
        <v>0</v>
      </c>
      <c r="K104" s="118">
        <v>0</v>
      </c>
      <c r="L104" s="118">
        <v>7082011</v>
      </c>
      <c r="M104" s="118">
        <v>0</v>
      </c>
      <c r="N104" s="118">
        <v>0</v>
      </c>
      <c r="O104" s="118">
        <v>28186584</v>
      </c>
      <c r="P104" s="118">
        <f t="shared" si="7"/>
        <v>237592496</v>
      </c>
      <c r="Q104" s="119">
        <f t="shared" si="8"/>
        <v>551.2510173872289</v>
      </c>
      <c r="R104" s="287"/>
      <c r="S104" s="119">
        <f t="shared" si="9"/>
        <v>116.06472796558552</v>
      </c>
      <c r="T104" s="294">
        <v>431006</v>
      </c>
    </row>
    <row r="105" spans="1:20" x14ac:dyDescent="0.2">
      <c r="A105" s="286">
        <v>54</v>
      </c>
      <c r="B105" s="286" t="s">
        <v>155</v>
      </c>
      <c r="C105" s="115">
        <v>6512542</v>
      </c>
      <c r="D105" s="115">
        <v>696134</v>
      </c>
      <c r="E105" s="115">
        <v>524558</v>
      </c>
      <c r="F105" s="115">
        <v>4705</v>
      </c>
      <c r="G105" s="115">
        <v>1475090</v>
      </c>
      <c r="H105" s="115">
        <v>0</v>
      </c>
      <c r="I105" s="115">
        <v>1009304</v>
      </c>
      <c r="J105" s="115">
        <v>0</v>
      </c>
      <c r="K105" s="115">
        <v>0</v>
      </c>
      <c r="L105" s="115">
        <v>489219</v>
      </c>
      <c r="M105" s="115">
        <v>1933138</v>
      </c>
      <c r="N105" s="115">
        <v>0</v>
      </c>
      <c r="O105" s="115">
        <v>0</v>
      </c>
      <c r="P105" s="115">
        <f t="shared" si="7"/>
        <v>12644690</v>
      </c>
      <c r="Q105" s="116">
        <f t="shared" si="8"/>
        <v>318.30560100692259</v>
      </c>
      <c r="R105" s="286"/>
      <c r="S105" s="116">
        <f t="shared" si="9"/>
        <v>67.018566543232609</v>
      </c>
      <c r="T105" s="310">
        <v>39725</v>
      </c>
    </row>
    <row r="106" spans="1:20" x14ac:dyDescent="0.2">
      <c r="A106" s="287">
        <v>55</v>
      </c>
      <c r="B106" s="287" t="s">
        <v>157</v>
      </c>
      <c r="C106" s="118">
        <v>644866</v>
      </c>
      <c r="D106" s="118">
        <v>181425</v>
      </c>
      <c r="E106" s="118">
        <v>0</v>
      </c>
      <c r="F106" s="118">
        <v>0</v>
      </c>
      <c r="G106" s="118">
        <v>218920</v>
      </c>
      <c r="H106" s="118">
        <v>0</v>
      </c>
      <c r="I106" s="118">
        <v>96672</v>
      </c>
      <c r="J106" s="118">
        <v>0</v>
      </c>
      <c r="K106" s="118">
        <v>0</v>
      </c>
      <c r="L106" s="118">
        <v>0</v>
      </c>
      <c r="M106" s="118">
        <v>0</v>
      </c>
      <c r="N106" s="118">
        <v>0</v>
      </c>
      <c r="O106" s="118">
        <v>24232</v>
      </c>
      <c r="P106" s="118">
        <f t="shared" si="7"/>
        <v>1166115</v>
      </c>
      <c r="Q106" s="119">
        <f t="shared" si="8"/>
        <v>97.517561465127955</v>
      </c>
      <c r="R106" s="287"/>
      <c r="S106" s="123">
        <f t="shared" si="9"/>
        <v>20.532114928264544</v>
      </c>
      <c r="T106" s="294">
        <v>11958</v>
      </c>
    </row>
    <row r="107" spans="1:20" x14ac:dyDescent="0.2">
      <c r="A107" s="286">
        <v>56</v>
      </c>
      <c r="B107" s="286" t="s">
        <v>159</v>
      </c>
      <c r="C107" s="115">
        <v>1711465</v>
      </c>
      <c r="D107" s="115">
        <v>414901</v>
      </c>
      <c r="E107" s="115">
        <v>0</v>
      </c>
      <c r="F107" s="115">
        <v>9189</v>
      </c>
      <c r="G107" s="115">
        <v>484730</v>
      </c>
      <c r="H107" s="115">
        <v>162194</v>
      </c>
      <c r="I107" s="115">
        <v>172792</v>
      </c>
      <c r="J107" s="115">
        <v>199765</v>
      </c>
      <c r="K107" s="115">
        <v>0</v>
      </c>
      <c r="L107" s="115">
        <v>396947</v>
      </c>
      <c r="M107" s="115">
        <v>653495</v>
      </c>
      <c r="N107" s="115">
        <v>0</v>
      </c>
      <c r="O107" s="115">
        <v>0</v>
      </c>
      <c r="P107" s="115">
        <f t="shared" si="7"/>
        <v>4205478</v>
      </c>
      <c r="Q107" s="116">
        <f t="shared" si="8"/>
        <v>300.02696725404866</v>
      </c>
      <c r="R107" s="286"/>
      <c r="S107" s="249">
        <f t="shared" si="9"/>
        <v>63.170039126149177</v>
      </c>
      <c r="T107" s="310">
        <v>14017</v>
      </c>
    </row>
    <row r="108" spans="1:20" x14ac:dyDescent="0.2">
      <c r="A108" s="287">
        <v>57</v>
      </c>
      <c r="B108" s="287" t="s">
        <v>161</v>
      </c>
      <c r="C108" s="118">
        <v>917934</v>
      </c>
      <c r="D108" s="118">
        <v>157051</v>
      </c>
      <c r="E108" s="118">
        <v>159447</v>
      </c>
      <c r="F108" s="118">
        <v>0</v>
      </c>
      <c r="G108" s="118">
        <v>295402</v>
      </c>
      <c r="H108" s="118">
        <v>80069</v>
      </c>
      <c r="I108" s="118">
        <v>118090</v>
      </c>
      <c r="J108" s="118">
        <v>0</v>
      </c>
      <c r="K108" s="118">
        <v>0</v>
      </c>
      <c r="L108" s="118">
        <v>147444</v>
      </c>
      <c r="M108" s="118">
        <v>363156</v>
      </c>
      <c r="N108" s="118">
        <v>0</v>
      </c>
      <c r="O108" s="118">
        <v>35298</v>
      </c>
      <c r="P108" s="118">
        <f t="shared" si="7"/>
        <v>2273891</v>
      </c>
      <c r="Q108" s="119">
        <f t="shared" si="8"/>
        <v>269.22697134738337</v>
      </c>
      <c r="R108" s="287"/>
      <c r="S108" s="123">
        <f t="shared" si="9"/>
        <v>56.685165568560578</v>
      </c>
      <c r="T108" s="294">
        <v>8446</v>
      </c>
    </row>
    <row r="109" spans="1:20" x14ac:dyDescent="0.2">
      <c r="A109" s="286">
        <v>58</v>
      </c>
      <c r="B109" s="286" t="s">
        <v>163</v>
      </c>
      <c r="C109" s="115">
        <v>7345547</v>
      </c>
      <c r="D109" s="115">
        <v>528456</v>
      </c>
      <c r="E109" s="115">
        <v>2350</v>
      </c>
      <c r="F109" s="115">
        <v>0</v>
      </c>
      <c r="G109" s="115">
        <v>664791</v>
      </c>
      <c r="H109" s="115">
        <v>0</v>
      </c>
      <c r="I109" s="115">
        <v>396276</v>
      </c>
      <c r="J109" s="115">
        <v>0</v>
      </c>
      <c r="K109" s="115">
        <v>0</v>
      </c>
      <c r="L109" s="115">
        <v>275175</v>
      </c>
      <c r="M109" s="115">
        <v>0</v>
      </c>
      <c r="N109" s="115">
        <v>0</v>
      </c>
      <c r="O109" s="115">
        <v>311093</v>
      </c>
      <c r="P109" s="115">
        <f t="shared" si="7"/>
        <v>9523688</v>
      </c>
      <c r="Q109" s="116">
        <f t="shared" si="8"/>
        <v>315.57334570396631</v>
      </c>
      <c r="R109" s="286"/>
      <c r="S109" s="249">
        <f t="shared" si="9"/>
        <v>66.443296006820347</v>
      </c>
      <c r="T109" s="310">
        <v>30179</v>
      </c>
    </row>
    <row r="110" spans="1:20" x14ac:dyDescent="0.2">
      <c r="A110" s="287">
        <v>59</v>
      </c>
      <c r="B110" s="287" t="s">
        <v>165</v>
      </c>
      <c r="C110" s="118">
        <v>1643164</v>
      </c>
      <c r="D110" s="118">
        <v>239582</v>
      </c>
      <c r="E110" s="118">
        <v>412679</v>
      </c>
      <c r="F110" s="118">
        <v>0</v>
      </c>
      <c r="G110" s="118">
        <v>281399</v>
      </c>
      <c r="H110" s="118">
        <v>58277</v>
      </c>
      <c r="I110" s="118">
        <v>215581</v>
      </c>
      <c r="J110" s="118">
        <v>194188</v>
      </c>
      <c r="K110" s="118">
        <v>0</v>
      </c>
      <c r="L110" s="118">
        <v>422236</v>
      </c>
      <c r="M110" s="118">
        <v>513405</v>
      </c>
      <c r="N110" s="118">
        <v>0</v>
      </c>
      <c r="O110" s="118">
        <v>44004</v>
      </c>
      <c r="P110" s="118">
        <f t="shared" si="7"/>
        <v>4024515</v>
      </c>
      <c r="Q110" s="119">
        <f t="shared" si="8"/>
        <v>373.36626774283326</v>
      </c>
      <c r="R110" s="287"/>
      <c r="S110" s="123">
        <f t="shared" si="9"/>
        <v>78.611472687146573</v>
      </c>
      <c r="T110" s="294">
        <v>10779</v>
      </c>
    </row>
    <row r="111" spans="1:20" x14ac:dyDescent="0.2">
      <c r="A111" s="286">
        <v>60</v>
      </c>
      <c r="B111" s="286" t="s">
        <v>167</v>
      </c>
      <c r="C111" s="115">
        <v>13057494</v>
      </c>
      <c r="D111" s="115">
        <v>834353</v>
      </c>
      <c r="E111" s="115">
        <v>0</v>
      </c>
      <c r="F111" s="115">
        <v>0</v>
      </c>
      <c r="G111" s="115">
        <v>823544</v>
      </c>
      <c r="H111" s="115">
        <v>48960</v>
      </c>
      <c r="I111" s="115">
        <v>1368289</v>
      </c>
      <c r="J111" s="115">
        <v>65604</v>
      </c>
      <c r="K111" s="115">
        <v>0</v>
      </c>
      <c r="L111" s="115">
        <v>143343</v>
      </c>
      <c r="M111" s="115">
        <v>271415</v>
      </c>
      <c r="N111" s="115">
        <v>0</v>
      </c>
      <c r="O111" s="115">
        <v>0</v>
      </c>
      <c r="P111" s="115">
        <f t="shared" si="7"/>
        <v>16613002</v>
      </c>
      <c r="Q111" s="116">
        <f t="shared" si="8"/>
        <v>162.77522266095767</v>
      </c>
      <c r="R111" s="286"/>
      <c r="S111" s="249">
        <f t="shared" si="9"/>
        <v>34.27197654387377</v>
      </c>
      <c r="T111" s="310">
        <v>102061</v>
      </c>
    </row>
    <row r="112" spans="1:20" x14ac:dyDescent="0.2">
      <c r="A112" s="287">
        <v>61</v>
      </c>
      <c r="B112" s="287" t="s">
        <v>169</v>
      </c>
      <c r="C112" s="118">
        <v>2088077</v>
      </c>
      <c r="D112" s="118">
        <v>495454</v>
      </c>
      <c r="E112" s="118">
        <v>53140</v>
      </c>
      <c r="F112" s="118">
        <v>71793</v>
      </c>
      <c r="G112" s="118">
        <v>747074</v>
      </c>
      <c r="H112" s="118">
        <v>110913</v>
      </c>
      <c r="I112" s="118">
        <v>340660</v>
      </c>
      <c r="J112" s="118">
        <v>0</v>
      </c>
      <c r="K112" s="118">
        <v>0</v>
      </c>
      <c r="L112" s="118">
        <v>1675984</v>
      </c>
      <c r="M112" s="118">
        <v>1341263</v>
      </c>
      <c r="N112" s="118">
        <v>0</v>
      </c>
      <c r="O112" s="118">
        <v>0</v>
      </c>
      <c r="P112" s="118">
        <f t="shared" si="7"/>
        <v>6924358</v>
      </c>
      <c r="Q112" s="119">
        <f t="shared" si="8"/>
        <v>467.4514277999055</v>
      </c>
      <c r="R112" s="287"/>
      <c r="S112" s="123">
        <f t="shared" si="9"/>
        <v>98.420902807348739</v>
      </c>
      <c r="T112" s="294">
        <v>14813</v>
      </c>
    </row>
    <row r="113" spans="1:20" x14ac:dyDescent="0.2">
      <c r="A113" s="286">
        <v>62</v>
      </c>
      <c r="B113" s="286" t="s">
        <v>259</v>
      </c>
      <c r="C113" s="115">
        <v>3555305</v>
      </c>
      <c r="D113" s="115">
        <v>360946</v>
      </c>
      <c r="E113" s="115">
        <v>1411795</v>
      </c>
      <c r="F113" s="115">
        <v>6591</v>
      </c>
      <c r="G113" s="115">
        <v>670549</v>
      </c>
      <c r="H113" s="115">
        <v>144682</v>
      </c>
      <c r="I113" s="115">
        <v>830569</v>
      </c>
      <c r="J113" s="115">
        <v>0</v>
      </c>
      <c r="K113" s="115">
        <v>0</v>
      </c>
      <c r="L113" s="115">
        <v>49841</v>
      </c>
      <c r="M113" s="115">
        <v>2278134</v>
      </c>
      <c r="N113" s="115">
        <v>0</v>
      </c>
      <c r="O113" s="115">
        <v>2376014</v>
      </c>
      <c r="P113" s="115">
        <f t="shared" si="7"/>
        <v>11684426</v>
      </c>
      <c r="Q113" s="116">
        <f t="shared" si="8"/>
        <v>470.99427603998708</v>
      </c>
      <c r="R113" s="286"/>
      <c r="S113" s="249">
        <f t="shared" si="9"/>
        <v>99.166841960726444</v>
      </c>
      <c r="T113" s="310">
        <v>24808</v>
      </c>
    </row>
    <row r="114" spans="1:20" x14ac:dyDescent="0.2">
      <c r="A114" s="287">
        <v>63</v>
      </c>
      <c r="B114" s="287" t="s">
        <v>173</v>
      </c>
      <c r="C114" s="118">
        <v>4332100</v>
      </c>
      <c r="D114" s="118">
        <v>329972</v>
      </c>
      <c r="E114" s="118">
        <v>34998</v>
      </c>
      <c r="F114" s="118">
        <v>0</v>
      </c>
      <c r="G114" s="118">
        <v>358248</v>
      </c>
      <c r="H114" s="118">
        <v>40320</v>
      </c>
      <c r="I114" s="118">
        <v>384954</v>
      </c>
      <c r="J114" s="118">
        <v>363051</v>
      </c>
      <c r="K114" s="118">
        <v>0</v>
      </c>
      <c r="L114" s="118">
        <v>1011360</v>
      </c>
      <c r="M114" s="118">
        <v>425037</v>
      </c>
      <c r="N114" s="118">
        <v>0</v>
      </c>
      <c r="O114" s="118">
        <v>0</v>
      </c>
      <c r="P114" s="118">
        <f t="shared" si="7"/>
        <v>7280040</v>
      </c>
      <c r="Q114" s="119">
        <f t="shared" si="8"/>
        <v>604.70470969349617</v>
      </c>
      <c r="R114" s="287"/>
      <c r="S114" s="123">
        <f t="shared" si="9"/>
        <v>127.31928906497107</v>
      </c>
      <c r="T114" s="294">
        <v>12039</v>
      </c>
    </row>
    <row r="115" spans="1:20" x14ac:dyDescent="0.2">
      <c r="A115" s="286">
        <v>64</v>
      </c>
      <c r="B115" s="286" t="s">
        <v>175</v>
      </c>
      <c r="C115" s="115">
        <v>1340822</v>
      </c>
      <c r="D115" s="115">
        <v>336909</v>
      </c>
      <c r="E115" s="115">
        <v>0</v>
      </c>
      <c r="F115" s="115">
        <v>0</v>
      </c>
      <c r="G115" s="115">
        <v>399939</v>
      </c>
      <c r="H115" s="115">
        <v>365910</v>
      </c>
      <c r="I115" s="115">
        <v>251413</v>
      </c>
      <c r="J115" s="115">
        <v>0</v>
      </c>
      <c r="K115" s="115">
        <v>0</v>
      </c>
      <c r="L115" s="115">
        <v>0</v>
      </c>
      <c r="M115" s="115">
        <v>0</v>
      </c>
      <c r="N115" s="115">
        <v>0</v>
      </c>
      <c r="O115" s="115">
        <v>51136</v>
      </c>
      <c r="P115" s="115">
        <f t="shared" si="7"/>
        <v>2746129</v>
      </c>
      <c r="Q115" s="116">
        <f t="shared" si="8"/>
        <v>233.15749702835797</v>
      </c>
      <c r="R115" s="286"/>
      <c r="S115" s="249">
        <f t="shared" si="9"/>
        <v>49.090814551229748</v>
      </c>
      <c r="T115" s="310">
        <v>11778</v>
      </c>
    </row>
    <row r="116" spans="1:20" x14ac:dyDescent="0.2">
      <c r="A116" s="287">
        <v>65</v>
      </c>
      <c r="B116" s="287" t="s">
        <v>177</v>
      </c>
      <c r="C116" s="118">
        <v>1639264</v>
      </c>
      <c r="D116" s="118">
        <v>147400</v>
      </c>
      <c r="E116" s="118">
        <v>202403</v>
      </c>
      <c r="F116" s="118">
        <v>0</v>
      </c>
      <c r="G116" s="118">
        <v>194036</v>
      </c>
      <c r="H116" s="118">
        <v>0</v>
      </c>
      <c r="I116" s="118">
        <v>98355</v>
      </c>
      <c r="J116" s="118">
        <v>0</v>
      </c>
      <c r="K116" s="118">
        <v>0</v>
      </c>
      <c r="L116" s="118">
        <v>3683</v>
      </c>
      <c r="M116" s="118">
        <v>0</v>
      </c>
      <c r="N116" s="118">
        <v>0</v>
      </c>
      <c r="O116" s="118">
        <v>26608</v>
      </c>
      <c r="P116" s="118">
        <f t="shared" ref="P116:P146" si="10">SUM(C116:O116)</f>
        <v>2311749</v>
      </c>
      <c r="Q116" s="119">
        <f t="shared" ref="Q116:Q146" si="11">IFERROR(P116/$T116,0)</f>
        <v>148.11308303434137</v>
      </c>
      <c r="R116" s="287"/>
      <c r="S116" s="123">
        <f t="shared" ref="S116:S147" si="12">IF(Q$147,Q116/Q$147*100,0)</f>
        <v>31.184894264692701</v>
      </c>
      <c r="T116" s="294">
        <v>15608</v>
      </c>
    </row>
    <row r="117" spans="1:20" x14ac:dyDescent="0.2">
      <c r="A117" s="286">
        <v>66</v>
      </c>
      <c r="B117" s="286" t="s">
        <v>179</v>
      </c>
      <c r="C117" s="115">
        <v>5611213</v>
      </c>
      <c r="D117" s="115">
        <v>763268</v>
      </c>
      <c r="E117" s="115">
        <v>0</v>
      </c>
      <c r="F117" s="115">
        <v>11860</v>
      </c>
      <c r="G117" s="115">
        <v>1120255</v>
      </c>
      <c r="H117" s="115">
        <v>120983</v>
      </c>
      <c r="I117" s="115">
        <v>757662</v>
      </c>
      <c r="J117" s="115">
        <v>168371</v>
      </c>
      <c r="K117" s="115">
        <v>0</v>
      </c>
      <c r="L117" s="115">
        <v>96819</v>
      </c>
      <c r="M117" s="115">
        <v>1158678</v>
      </c>
      <c r="N117" s="115">
        <v>0</v>
      </c>
      <c r="O117" s="115">
        <v>0</v>
      </c>
      <c r="P117" s="115">
        <f t="shared" si="10"/>
        <v>9809109</v>
      </c>
      <c r="Q117" s="116">
        <f t="shared" si="11"/>
        <v>264.33234525317306</v>
      </c>
      <c r="R117" s="286"/>
      <c r="S117" s="249">
        <f t="shared" si="12"/>
        <v>55.654612466254527</v>
      </c>
      <c r="T117" s="310">
        <v>37109</v>
      </c>
    </row>
    <row r="118" spans="1:20" x14ac:dyDescent="0.2">
      <c r="A118" s="287">
        <v>67</v>
      </c>
      <c r="B118" s="287" t="s">
        <v>260</v>
      </c>
      <c r="C118" s="118">
        <v>2628625</v>
      </c>
      <c r="D118" s="118">
        <v>51421</v>
      </c>
      <c r="E118" s="118">
        <v>249784</v>
      </c>
      <c r="F118" s="118">
        <v>0</v>
      </c>
      <c r="G118" s="118">
        <v>510277</v>
      </c>
      <c r="H118" s="118">
        <v>0</v>
      </c>
      <c r="I118" s="118">
        <v>283130</v>
      </c>
      <c r="J118" s="118">
        <v>36069</v>
      </c>
      <c r="K118" s="118">
        <v>0</v>
      </c>
      <c r="L118" s="118">
        <v>1976505</v>
      </c>
      <c r="M118" s="118">
        <v>370578</v>
      </c>
      <c r="N118" s="118">
        <v>0</v>
      </c>
      <c r="O118" s="118">
        <v>0</v>
      </c>
      <c r="P118" s="118">
        <f t="shared" si="10"/>
        <v>6106389</v>
      </c>
      <c r="Q118" s="119">
        <f t="shared" si="11"/>
        <v>261.24706939334305</v>
      </c>
      <c r="R118" s="287"/>
      <c r="S118" s="123">
        <f t="shared" si="12"/>
        <v>55.005014203257744</v>
      </c>
      <c r="T118" s="294">
        <v>23374</v>
      </c>
    </row>
    <row r="119" spans="1:20" x14ac:dyDescent="0.2">
      <c r="A119" s="286">
        <v>68</v>
      </c>
      <c r="B119" s="286" t="s">
        <v>183</v>
      </c>
      <c r="C119" s="115">
        <v>3445895</v>
      </c>
      <c r="D119" s="115">
        <v>399792</v>
      </c>
      <c r="E119" s="115">
        <v>0</v>
      </c>
      <c r="F119" s="115">
        <v>53433</v>
      </c>
      <c r="G119" s="115">
        <v>34272</v>
      </c>
      <c r="H119" s="115">
        <v>7454</v>
      </c>
      <c r="I119" s="115">
        <v>151391</v>
      </c>
      <c r="J119" s="115">
        <v>31059</v>
      </c>
      <c r="K119" s="115">
        <v>0</v>
      </c>
      <c r="L119" s="115">
        <v>736375</v>
      </c>
      <c r="M119" s="115">
        <v>403950</v>
      </c>
      <c r="N119" s="115">
        <v>0</v>
      </c>
      <c r="O119" s="115">
        <v>2552</v>
      </c>
      <c r="P119" s="115">
        <f t="shared" si="10"/>
        <v>5266173</v>
      </c>
      <c r="Q119" s="116">
        <f t="shared" si="11"/>
        <v>308.32394613583136</v>
      </c>
      <c r="R119" s="286"/>
      <c r="S119" s="249">
        <f t="shared" si="12"/>
        <v>64.916950363455555</v>
      </c>
      <c r="T119" s="310">
        <v>17080</v>
      </c>
    </row>
    <row r="120" spans="1:20" x14ac:dyDescent="0.2">
      <c r="A120" s="287">
        <v>69</v>
      </c>
      <c r="B120" s="287" t="s">
        <v>185</v>
      </c>
      <c r="C120" s="118">
        <v>4375423</v>
      </c>
      <c r="D120" s="118">
        <v>1354996</v>
      </c>
      <c r="E120" s="118">
        <v>150</v>
      </c>
      <c r="F120" s="118">
        <v>16751</v>
      </c>
      <c r="G120" s="118">
        <v>2472711</v>
      </c>
      <c r="H120" s="118">
        <v>80803</v>
      </c>
      <c r="I120" s="118">
        <v>588639</v>
      </c>
      <c r="J120" s="118">
        <v>0</v>
      </c>
      <c r="K120" s="118">
        <v>0</v>
      </c>
      <c r="L120" s="118">
        <v>26686</v>
      </c>
      <c r="M120" s="118">
        <v>1511618</v>
      </c>
      <c r="N120" s="118">
        <v>0</v>
      </c>
      <c r="O120" s="118">
        <v>193986</v>
      </c>
      <c r="P120" s="118">
        <f t="shared" si="10"/>
        <v>10621763</v>
      </c>
      <c r="Q120" s="119">
        <f t="shared" si="11"/>
        <v>178.91997102718727</v>
      </c>
      <c r="R120" s="287"/>
      <c r="S120" s="123">
        <f t="shared" si="12"/>
        <v>37.671218936351728</v>
      </c>
      <c r="T120" s="294">
        <v>59366</v>
      </c>
    </row>
    <row r="121" spans="1:20" x14ac:dyDescent="0.2">
      <c r="A121" s="286">
        <v>70</v>
      </c>
      <c r="B121" s="286" t="s">
        <v>187</v>
      </c>
      <c r="C121" s="115">
        <v>5190290</v>
      </c>
      <c r="D121" s="115">
        <v>766279</v>
      </c>
      <c r="E121" s="115">
        <v>126040</v>
      </c>
      <c r="F121" s="115">
        <v>446750</v>
      </c>
      <c r="G121" s="115">
        <v>75168</v>
      </c>
      <c r="H121" s="115">
        <v>0</v>
      </c>
      <c r="I121" s="115">
        <v>441088</v>
      </c>
      <c r="J121" s="115">
        <v>0</v>
      </c>
      <c r="K121" s="115">
        <v>0</v>
      </c>
      <c r="L121" s="115">
        <v>63147</v>
      </c>
      <c r="M121" s="115">
        <v>0</v>
      </c>
      <c r="N121" s="115">
        <v>0</v>
      </c>
      <c r="O121" s="115">
        <v>2316863</v>
      </c>
      <c r="P121" s="115">
        <f t="shared" si="10"/>
        <v>9425625</v>
      </c>
      <c r="Q121" s="116">
        <f t="shared" si="11"/>
        <v>300.51410808225728</v>
      </c>
      <c r="R121" s="286"/>
      <c r="S121" s="249">
        <f t="shared" si="12"/>
        <v>63.272605590289146</v>
      </c>
      <c r="T121" s="310">
        <v>31365</v>
      </c>
    </row>
    <row r="122" spans="1:20" x14ac:dyDescent="0.2">
      <c r="A122" s="287">
        <v>71</v>
      </c>
      <c r="B122" s="287" t="s">
        <v>189</v>
      </c>
      <c r="C122" s="118">
        <v>3880738</v>
      </c>
      <c r="D122" s="118">
        <v>324534</v>
      </c>
      <c r="E122" s="118">
        <v>0</v>
      </c>
      <c r="F122" s="118">
        <v>54091</v>
      </c>
      <c r="G122" s="118">
        <v>540667</v>
      </c>
      <c r="H122" s="118">
        <v>0</v>
      </c>
      <c r="I122" s="118">
        <v>244386</v>
      </c>
      <c r="J122" s="118">
        <v>0</v>
      </c>
      <c r="K122" s="118">
        <v>0</v>
      </c>
      <c r="L122" s="118">
        <v>75600</v>
      </c>
      <c r="M122" s="118">
        <v>24358</v>
      </c>
      <c r="N122" s="118">
        <v>0</v>
      </c>
      <c r="O122" s="118">
        <v>0</v>
      </c>
      <c r="P122" s="118">
        <f t="shared" si="10"/>
        <v>5144374</v>
      </c>
      <c r="Q122" s="119">
        <f t="shared" si="11"/>
        <v>234.30378939697576</v>
      </c>
      <c r="R122" s="287"/>
      <c r="S122" s="123">
        <f t="shared" si="12"/>
        <v>49.332163968711541</v>
      </c>
      <c r="T122" s="294">
        <v>21956</v>
      </c>
    </row>
    <row r="123" spans="1:20" x14ac:dyDescent="0.2">
      <c r="A123" s="286">
        <v>72</v>
      </c>
      <c r="B123" s="286" t="s">
        <v>191</v>
      </c>
      <c r="C123" s="115">
        <v>4618806</v>
      </c>
      <c r="D123" s="115">
        <v>896824</v>
      </c>
      <c r="E123" s="115">
        <v>2262242</v>
      </c>
      <c r="F123" s="115">
        <v>0</v>
      </c>
      <c r="G123" s="115">
        <v>94593</v>
      </c>
      <c r="H123" s="115">
        <v>165846</v>
      </c>
      <c r="I123" s="115">
        <v>492444</v>
      </c>
      <c r="J123" s="115">
        <v>0</v>
      </c>
      <c r="K123" s="115">
        <v>0</v>
      </c>
      <c r="L123" s="115">
        <v>1197501</v>
      </c>
      <c r="M123" s="115">
        <v>1795260</v>
      </c>
      <c r="N123" s="115">
        <v>0</v>
      </c>
      <c r="O123" s="115">
        <v>492873</v>
      </c>
      <c r="P123" s="115">
        <f t="shared" si="10"/>
        <v>12016389</v>
      </c>
      <c r="Q123" s="116">
        <f t="shared" si="11"/>
        <v>277.5468067906225</v>
      </c>
      <c r="R123" s="286"/>
      <c r="S123" s="249">
        <f t="shared" si="12"/>
        <v>58.436889206214502</v>
      </c>
      <c r="T123" s="310">
        <v>43295</v>
      </c>
    </row>
    <row r="124" spans="1:20" x14ac:dyDescent="0.2">
      <c r="A124" s="287">
        <v>73</v>
      </c>
      <c r="B124" s="287" t="s">
        <v>193</v>
      </c>
      <c r="C124" s="118">
        <v>93246000</v>
      </c>
      <c r="D124" s="118">
        <v>15408000</v>
      </c>
      <c r="E124" s="118">
        <v>34636000</v>
      </c>
      <c r="F124" s="118">
        <v>86000</v>
      </c>
      <c r="G124" s="118">
        <v>12947000</v>
      </c>
      <c r="H124" s="118">
        <v>2784000</v>
      </c>
      <c r="I124" s="118">
        <v>8673000</v>
      </c>
      <c r="J124" s="118">
        <v>0</v>
      </c>
      <c r="K124" s="118">
        <v>0</v>
      </c>
      <c r="L124" s="118">
        <v>8863000</v>
      </c>
      <c r="M124" s="118">
        <v>43124000</v>
      </c>
      <c r="N124" s="118">
        <v>0</v>
      </c>
      <c r="O124" s="118">
        <v>11164000</v>
      </c>
      <c r="P124" s="118">
        <f t="shared" si="10"/>
        <v>230931000</v>
      </c>
      <c r="Q124" s="119">
        <f t="shared" si="11"/>
        <v>470.97537347677559</v>
      </c>
      <c r="R124" s="287"/>
      <c r="S124" s="123">
        <f t="shared" si="12"/>
        <v>99.16286206629033</v>
      </c>
      <c r="T124" s="294">
        <v>490325</v>
      </c>
    </row>
    <row r="125" spans="1:20" x14ac:dyDescent="0.2">
      <c r="A125" s="286">
        <v>74</v>
      </c>
      <c r="B125" s="286" t="s">
        <v>195</v>
      </c>
      <c r="C125" s="115">
        <v>0</v>
      </c>
      <c r="D125" s="115">
        <v>0</v>
      </c>
      <c r="E125" s="115">
        <v>0</v>
      </c>
      <c r="F125" s="115">
        <v>0</v>
      </c>
      <c r="G125" s="115">
        <v>0</v>
      </c>
      <c r="H125" s="115">
        <v>0</v>
      </c>
      <c r="I125" s="115">
        <v>0</v>
      </c>
      <c r="J125" s="115">
        <v>0</v>
      </c>
      <c r="K125" s="115">
        <v>0</v>
      </c>
      <c r="L125" s="115">
        <v>0</v>
      </c>
      <c r="M125" s="115">
        <v>0</v>
      </c>
      <c r="N125" s="115">
        <v>0</v>
      </c>
      <c r="O125" s="115">
        <v>0</v>
      </c>
      <c r="P125" s="115">
        <f t="shared" si="10"/>
        <v>0</v>
      </c>
      <c r="Q125" s="116">
        <f t="shared" si="11"/>
        <v>0</v>
      </c>
      <c r="R125" s="286"/>
      <c r="S125" s="249">
        <f t="shared" si="12"/>
        <v>0</v>
      </c>
      <c r="T125" s="310">
        <v>0</v>
      </c>
    </row>
    <row r="126" spans="1:20" x14ac:dyDescent="0.2">
      <c r="A126" s="287">
        <v>75</v>
      </c>
      <c r="B126" s="287" t="s">
        <v>197</v>
      </c>
      <c r="C126" s="118">
        <v>1019149</v>
      </c>
      <c r="D126" s="118">
        <v>178860</v>
      </c>
      <c r="E126" s="118">
        <v>0</v>
      </c>
      <c r="F126" s="118">
        <v>26652</v>
      </c>
      <c r="G126" s="118">
        <v>213355</v>
      </c>
      <c r="H126" s="118">
        <v>102592</v>
      </c>
      <c r="I126" s="118">
        <v>180050</v>
      </c>
      <c r="J126" s="118">
        <v>0</v>
      </c>
      <c r="K126" s="118">
        <v>0</v>
      </c>
      <c r="L126" s="118">
        <v>111441</v>
      </c>
      <c r="M126" s="118">
        <v>445762</v>
      </c>
      <c r="N126" s="118">
        <v>0</v>
      </c>
      <c r="O126" s="118">
        <v>47704</v>
      </c>
      <c r="P126" s="118">
        <f t="shared" si="10"/>
        <v>2325565</v>
      </c>
      <c r="Q126" s="119">
        <f t="shared" si="11"/>
        <v>314.52055720854747</v>
      </c>
      <c r="R126" s="287"/>
      <c r="S126" s="123">
        <f t="shared" si="12"/>
        <v>66.221633630748485</v>
      </c>
      <c r="T126" s="294">
        <v>7394</v>
      </c>
    </row>
    <row r="127" spans="1:20" x14ac:dyDescent="0.2">
      <c r="A127" s="286">
        <v>76</v>
      </c>
      <c r="B127" s="286" t="s">
        <v>70</v>
      </c>
      <c r="C127" s="115">
        <v>1603600</v>
      </c>
      <c r="D127" s="115">
        <v>126881</v>
      </c>
      <c r="E127" s="115">
        <v>0</v>
      </c>
      <c r="F127" s="115">
        <v>0</v>
      </c>
      <c r="G127" s="115">
        <v>0</v>
      </c>
      <c r="H127" s="115">
        <v>0</v>
      </c>
      <c r="I127" s="115">
        <v>135656</v>
      </c>
      <c r="J127" s="115">
        <v>0</v>
      </c>
      <c r="K127" s="115">
        <v>0</v>
      </c>
      <c r="L127" s="115">
        <v>0</v>
      </c>
      <c r="M127" s="115">
        <v>0</v>
      </c>
      <c r="N127" s="115">
        <v>0</v>
      </c>
      <c r="O127" s="115">
        <v>20291</v>
      </c>
      <c r="P127" s="115">
        <f t="shared" si="10"/>
        <v>1886428</v>
      </c>
      <c r="Q127" s="116">
        <f t="shared" si="11"/>
        <v>205.82956901254772</v>
      </c>
      <c r="R127" s="286"/>
      <c r="S127" s="249">
        <f t="shared" si="12"/>
        <v>43.336977495197495</v>
      </c>
      <c r="T127" s="310">
        <v>9165</v>
      </c>
    </row>
    <row r="128" spans="1:20" x14ac:dyDescent="0.2">
      <c r="A128" s="287">
        <v>77</v>
      </c>
      <c r="B128" s="287" t="s">
        <v>72</v>
      </c>
      <c r="C128" s="118">
        <v>15157823</v>
      </c>
      <c r="D128" s="118">
        <v>3743043</v>
      </c>
      <c r="E128" s="118">
        <v>8660791</v>
      </c>
      <c r="F128" s="118">
        <v>533756</v>
      </c>
      <c r="G128" s="118">
        <v>2474534</v>
      </c>
      <c r="H128" s="118">
        <v>743586</v>
      </c>
      <c r="I128" s="118">
        <v>1364023</v>
      </c>
      <c r="J128" s="118">
        <v>1275375</v>
      </c>
      <c r="K128" s="118">
        <v>79276</v>
      </c>
      <c r="L128" s="118">
        <v>1855470</v>
      </c>
      <c r="M128" s="118">
        <v>5961799</v>
      </c>
      <c r="N128" s="118">
        <v>0</v>
      </c>
      <c r="O128" s="118">
        <v>0</v>
      </c>
      <c r="P128" s="118">
        <f t="shared" si="10"/>
        <v>41849476</v>
      </c>
      <c r="Q128" s="119">
        <f t="shared" si="11"/>
        <v>433.2019667719062</v>
      </c>
      <c r="R128" s="287"/>
      <c r="S128" s="123">
        <f t="shared" si="12"/>
        <v>91.209751713199751</v>
      </c>
      <c r="T128" s="294">
        <v>96605</v>
      </c>
    </row>
    <row r="129" spans="1:20" x14ac:dyDescent="0.2">
      <c r="A129" s="286">
        <v>78</v>
      </c>
      <c r="B129" s="286" t="s">
        <v>201</v>
      </c>
      <c r="C129" s="115">
        <v>4027554</v>
      </c>
      <c r="D129" s="115">
        <v>631338</v>
      </c>
      <c r="E129" s="115">
        <v>1269349</v>
      </c>
      <c r="F129" s="115">
        <v>0</v>
      </c>
      <c r="G129" s="115">
        <v>63685</v>
      </c>
      <c r="H129" s="115">
        <v>240512</v>
      </c>
      <c r="I129" s="115">
        <v>245586</v>
      </c>
      <c r="J129" s="115">
        <v>310686</v>
      </c>
      <c r="K129" s="115">
        <v>250950</v>
      </c>
      <c r="L129" s="115">
        <v>3159409</v>
      </c>
      <c r="M129" s="115">
        <v>2696966</v>
      </c>
      <c r="N129" s="115">
        <v>0</v>
      </c>
      <c r="O129" s="115">
        <v>0</v>
      </c>
      <c r="P129" s="115">
        <f t="shared" si="10"/>
        <v>12896035</v>
      </c>
      <c r="Q129" s="116">
        <f t="shared" si="11"/>
        <v>573.20806293892792</v>
      </c>
      <c r="R129" s="286"/>
      <c r="S129" s="249">
        <f t="shared" si="12"/>
        <v>120.68773715469283</v>
      </c>
      <c r="T129" s="310">
        <v>22498</v>
      </c>
    </row>
    <row r="130" spans="1:20" x14ac:dyDescent="0.2">
      <c r="A130" s="287">
        <v>79</v>
      </c>
      <c r="B130" s="287" t="s">
        <v>203</v>
      </c>
      <c r="C130" s="118">
        <v>11222615</v>
      </c>
      <c r="D130" s="118">
        <v>1792441</v>
      </c>
      <c r="E130" s="118">
        <v>314789</v>
      </c>
      <c r="F130" s="118">
        <v>0</v>
      </c>
      <c r="G130" s="118">
        <v>66228</v>
      </c>
      <c r="H130" s="118">
        <v>155566</v>
      </c>
      <c r="I130" s="118">
        <v>1468083</v>
      </c>
      <c r="J130" s="118">
        <v>0</v>
      </c>
      <c r="K130" s="118">
        <v>0</v>
      </c>
      <c r="L130" s="118">
        <v>2118722</v>
      </c>
      <c r="M130" s="118">
        <v>2477572</v>
      </c>
      <c r="N130" s="118">
        <v>0</v>
      </c>
      <c r="O130" s="118">
        <v>0</v>
      </c>
      <c r="P130" s="118">
        <f t="shared" si="10"/>
        <v>19616016</v>
      </c>
      <c r="Q130" s="119">
        <f t="shared" si="11"/>
        <v>233.11050636371198</v>
      </c>
      <c r="R130" s="287"/>
      <c r="S130" s="123">
        <f t="shared" si="12"/>
        <v>49.080920766842908</v>
      </c>
      <c r="T130" s="294">
        <v>84149</v>
      </c>
    </row>
    <row r="131" spans="1:20" x14ac:dyDescent="0.2">
      <c r="A131" s="286">
        <v>80</v>
      </c>
      <c r="B131" s="286" t="s">
        <v>205</v>
      </c>
      <c r="C131" s="115">
        <v>2365212</v>
      </c>
      <c r="D131" s="115">
        <v>524331</v>
      </c>
      <c r="E131" s="115">
        <v>0</v>
      </c>
      <c r="F131" s="115">
        <v>0</v>
      </c>
      <c r="G131" s="115">
        <v>0</v>
      </c>
      <c r="H131" s="115">
        <v>32840</v>
      </c>
      <c r="I131" s="115">
        <v>42033</v>
      </c>
      <c r="J131" s="115">
        <v>96625</v>
      </c>
      <c r="K131" s="115">
        <v>0</v>
      </c>
      <c r="L131" s="115">
        <v>0</v>
      </c>
      <c r="M131" s="115">
        <v>174684</v>
      </c>
      <c r="N131" s="115">
        <v>996262</v>
      </c>
      <c r="O131" s="115">
        <v>150083</v>
      </c>
      <c r="P131" s="115">
        <f t="shared" si="10"/>
        <v>4382070</v>
      </c>
      <c r="Q131" s="116">
        <f t="shared" si="11"/>
        <v>172.9445891546294</v>
      </c>
      <c r="R131" s="286"/>
      <c r="S131" s="249">
        <f t="shared" si="12"/>
        <v>36.413115006102203</v>
      </c>
      <c r="T131" s="310">
        <v>25338</v>
      </c>
    </row>
    <row r="132" spans="1:20" x14ac:dyDescent="0.2">
      <c r="A132" s="287">
        <v>81</v>
      </c>
      <c r="B132" s="287" t="s">
        <v>207</v>
      </c>
      <c r="C132" s="118">
        <v>0</v>
      </c>
      <c r="D132" s="118">
        <v>0</v>
      </c>
      <c r="E132" s="118">
        <v>0</v>
      </c>
      <c r="F132" s="118">
        <v>0</v>
      </c>
      <c r="G132" s="118">
        <v>0</v>
      </c>
      <c r="H132" s="118">
        <v>0</v>
      </c>
      <c r="I132" s="118">
        <v>0</v>
      </c>
      <c r="J132" s="118">
        <v>0</v>
      </c>
      <c r="K132" s="118">
        <v>0</v>
      </c>
      <c r="L132" s="118">
        <v>0</v>
      </c>
      <c r="M132" s="118">
        <v>0</v>
      </c>
      <c r="N132" s="118">
        <v>0</v>
      </c>
      <c r="O132" s="118">
        <v>0</v>
      </c>
      <c r="P132" s="118">
        <f t="shared" si="10"/>
        <v>0</v>
      </c>
      <c r="Q132" s="119">
        <f t="shared" si="11"/>
        <v>0</v>
      </c>
      <c r="R132" s="287"/>
      <c r="S132" s="123">
        <f t="shared" si="12"/>
        <v>0</v>
      </c>
      <c r="T132" s="294">
        <v>0</v>
      </c>
    </row>
    <row r="133" spans="1:20" x14ac:dyDescent="0.2">
      <c r="A133" s="286">
        <v>82</v>
      </c>
      <c r="B133" s="286" t="s">
        <v>209</v>
      </c>
      <c r="C133" s="115">
        <v>5268928</v>
      </c>
      <c r="D133" s="115">
        <v>823007</v>
      </c>
      <c r="E133" s="115">
        <v>0</v>
      </c>
      <c r="F133" s="115">
        <v>0</v>
      </c>
      <c r="G133" s="115">
        <v>904610</v>
      </c>
      <c r="H133" s="115">
        <v>0</v>
      </c>
      <c r="I133" s="115">
        <v>508996</v>
      </c>
      <c r="J133" s="115">
        <v>0</v>
      </c>
      <c r="K133" s="115">
        <v>0</v>
      </c>
      <c r="L133" s="115">
        <v>269268</v>
      </c>
      <c r="M133" s="115">
        <v>0</v>
      </c>
      <c r="N133" s="115">
        <v>0</v>
      </c>
      <c r="O133" s="115">
        <v>0</v>
      </c>
      <c r="P133" s="115">
        <f t="shared" si="10"/>
        <v>7774809</v>
      </c>
      <c r="Q133" s="116">
        <f t="shared" si="11"/>
        <v>174.55398396982557</v>
      </c>
      <c r="R133" s="286"/>
      <c r="S133" s="249">
        <f t="shared" si="12"/>
        <v>36.751969657655167</v>
      </c>
      <c r="T133" s="310">
        <v>44541</v>
      </c>
    </row>
    <row r="134" spans="1:20" x14ac:dyDescent="0.2">
      <c r="A134" s="287">
        <v>83</v>
      </c>
      <c r="B134" s="287" t="s">
        <v>211</v>
      </c>
      <c r="C134" s="118">
        <v>2969408</v>
      </c>
      <c r="D134" s="118">
        <v>567026</v>
      </c>
      <c r="E134" s="118">
        <v>0</v>
      </c>
      <c r="F134" s="118">
        <v>0</v>
      </c>
      <c r="G134" s="118">
        <v>496202</v>
      </c>
      <c r="H134" s="118">
        <v>0</v>
      </c>
      <c r="I134" s="118">
        <v>148000</v>
      </c>
      <c r="J134" s="118">
        <v>0</v>
      </c>
      <c r="K134" s="118">
        <v>0</v>
      </c>
      <c r="L134" s="118">
        <v>91811</v>
      </c>
      <c r="M134" s="118">
        <v>125267</v>
      </c>
      <c r="N134" s="118">
        <v>0</v>
      </c>
      <c r="O134" s="118">
        <v>364460</v>
      </c>
      <c r="P134" s="118">
        <f t="shared" si="10"/>
        <v>4762174</v>
      </c>
      <c r="Q134" s="119">
        <f t="shared" si="11"/>
        <v>164.0714556416882</v>
      </c>
      <c r="R134" s="287"/>
      <c r="S134" s="123">
        <f t="shared" si="12"/>
        <v>34.544895637976467</v>
      </c>
      <c r="T134" s="294">
        <v>29025</v>
      </c>
    </row>
    <row r="135" spans="1:20" x14ac:dyDescent="0.2">
      <c r="A135" s="286">
        <v>84</v>
      </c>
      <c r="B135" s="286" t="s">
        <v>213</v>
      </c>
      <c r="C135" s="115">
        <v>1069855</v>
      </c>
      <c r="D135" s="115">
        <v>540630</v>
      </c>
      <c r="E135" s="115">
        <v>250267</v>
      </c>
      <c r="F135" s="115">
        <v>0</v>
      </c>
      <c r="G135" s="115">
        <v>552974</v>
      </c>
      <c r="H135" s="115">
        <v>50646</v>
      </c>
      <c r="I135" s="115">
        <v>195499</v>
      </c>
      <c r="J135" s="115">
        <v>0</v>
      </c>
      <c r="K135" s="115">
        <v>0</v>
      </c>
      <c r="L135" s="115">
        <v>5900</v>
      </c>
      <c r="M135" s="115">
        <v>215242</v>
      </c>
      <c r="N135" s="115">
        <v>0</v>
      </c>
      <c r="O135" s="115">
        <v>68476</v>
      </c>
      <c r="P135" s="115">
        <f t="shared" si="10"/>
        <v>2949489</v>
      </c>
      <c r="Q135" s="116">
        <f t="shared" si="11"/>
        <v>164.65633897169653</v>
      </c>
      <c r="R135" s="286"/>
      <c r="S135" s="249">
        <f t="shared" si="12"/>
        <v>34.668041577753186</v>
      </c>
      <c r="T135" s="310">
        <v>17913</v>
      </c>
    </row>
    <row r="136" spans="1:20" x14ac:dyDescent="0.2">
      <c r="A136" s="287">
        <v>85</v>
      </c>
      <c r="B136" s="287" t="s">
        <v>215</v>
      </c>
      <c r="C136" s="118">
        <v>29464781</v>
      </c>
      <c r="D136" s="118">
        <v>2773425</v>
      </c>
      <c r="E136" s="118">
        <v>6477619</v>
      </c>
      <c r="F136" s="118">
        <v>644094</v>
      </c>
      <c r="G136" s="118">
        <v>3347494</v>
      </c>
      <c r="H136" s="118">
        <v>1190732</v>
      </c>
      <c r="I136" s="118">
        <v>2642278</v>
      </c>
      <c r="J136" s="118">
        <v>1732080</v>
      </c>
      <c r="K136" s="118">
        <v>0</v>
      </c>
      <c r="L136" s="118">
        <v>3046614</v>
      </c>
      <c r="M136" s="118">
        <v>15171263</v>
      </c>
      <c r="N136" s="118">
        <v>0</v>
      </c>
      <c r="O136" s="118">
        <v>6986289</v>
      </c>
      <c r="P136" s="118">
        <f t="shared" si="10"/>
        <v>73476669</v>
      </c>
      <c r="Q136" s="119">
        <f t="shared" si="11"/>
        <v>506.69022087674898</v>
      </c>
      <c r="R136" s="287"/>
      <c r="S136" s="123">
        <f t="shared" si="12"/>
        <v>106.68254714090033</v>
      </c>
      <c r="T136" s="294">
        <v>145013</v>
      </c>
    </row>
    <row r="137" spans="1:20" x14ac:dyDescent="0.2">
      <c r="A137" s="286">
        <v>86</v>
      </c>
      <c r="B137" s="286" t="s">
        <v>217</v>
      </c>
      <c r="C137" s="115">
        <v>23486231</v>
      </c>
      <c r="D137" s="115">
        <v>5922446</v>
      </c>
      <c r="E137" s="115">
        <v>0</v>
      </c>
      <c r="F137" s="115">
        <v>270459</v>
      </c>
      <c r="G137" s="115">
        <v>60641</v>
      </c>
      <c r="H137" s="115">
        <v>642121</v>
      </c>
      <c r="I137" s="115">
        <v>6046820</v>
      </c>
      <c r="J137" s="115">
        <v>1662592</v>
      </c>
      <c r="K137" s="115">
        <v>0</v>
      </c>
      <c r="L137" s="115">
        <v>3063747</v>
      </c>
      <c r="M137" s="115">
        <v>14382490</v>
      </c>
      <c r="N137" s="115">
        <v>0</v>
      </c>
      <c r="O137" s="115">
        <v>6234598</v>
      </c>
      <c r="P137" s="115">
        <f t="shared" si="10"/>
        <v>61772145</v>
      </c>
      <c r="Q137" s="116">
        <f t="shared" si="11"/>
        <v>378.41536029992835</v>
      </c>
      <c r="R137" s="286"/>
      <c r="S137" s="249">
        <f t="shared" si="12"/>
        <v>79.67454837431697</v>
      </c>
      <c r="T137" s="310">
        <v>163239</v>
      </c>
    </row>
    <row r="138" spans="1:20" x14ac:dyDescent="0.2">
      <c r="A138" s="287">
        <v>87</v>
      </c>
      <c r="B138" s="287" t="s">
        <v>219</v>
      </c>
      <c r="C138" s="118">
        <v>1191713</v>
      </c>
      <c r="D138" s="118">
        <v>0</v>
      </c>
      <c r="E138" s="118">
        <v>137419</v>
      </c>
      <c r="F138" s="118">
        <v>0</v>
      </c>
      <c r="G138" s="118">
        <v>126647</v>
      </c>
      <c r="H138" s="118">
        <v>0</v>
      </c>
      <c r="I138" s="118">
        <v>79492</v>
      </c>
      <c r="J138" s="118">
        <v>0</v>
      </c>
      <c r="K138" s="118">
        <v>0</v>
      </c>
      <c r="L138" s="118">
        <v>0</v>
      </c>
      <c r="M138" s="118">
        <v>146929</v>
      </c>
      <c r="N138" s="118">
        <v>0</v>
      </c>
      <c r="O138" s="118">
        <v>19549</v>
      </c>
      <c r="P138" s="118">
        <f t="shared" si="10"/>
        <v>1701749</v>
      </c>
      <c r="Q138" s="119">
        <f t="shared" si="11"/>
        <v>262.13016019716576</v>
      </c>
      <c r="R138" s="287"/>
      <c r="S138" s="123">
        <f t="shared" si="12"/>
        <v>55.190947091691022</v>
      </c>
      <c r="T138" s="294">
        <v>6492</v>
      </c>
    </row>
    <row r="139" spans="1:20" x14ac:dyDescent="0.2">
      <c r="A139" s="286">
        <v>88</v>
      </c>
      <c r="B139" s="286" t="s">
        <v>221</v>
      </c>
      <c r="C139" s="115">
        <v>1183642</v>
      </c>
      <c r="D139" s="115">
        <v>93213</v>
      </c>
      <c r="E139" s="115">
        <v>64466</v>
      </c>
      <c r="F139" s="115">
        <v>0</v>
      </c>
      <c r="G139" s="115">
        <v>224176</v>
      </c>
      <c r="H139" s="115">
        <v>0</v>
      </c>
      <c r="I139" s="115">
        <v>0</v>
      </c>
      <c r="J139" s="115">
        <v>0</v>
      </c>
      <c r="K139" s="115">
        <v>0</v>
      </c>
      <c r="L139" s="115">
        <v>105726</v>
      </c>
      <c r="M139" s="115">
        <v>0</v>
      </c>
      <c r="N139" s="115">
        <v>0</v>
      </c>
      <c r="O139" s="115">
        <v>37012</v>
      </c>
      <c r="P139" s="115">
        <f t="shared" si="10"/>
        <v>1708235</v>
      </c>
      <c r="Q139" s="116">
        <f t="shared" si="11"/>
        <v>164.4431074316519</v>
      </c>
      <c r="R139" s="286"/>
      <c r="S139" s="249">
        <f t="shared" si="12"/>
        <v>34.623146131017748</v>
      </c>
      <c r="T139" s="310">
        <v>10388</v>
      </c>
    </row>
    <row r="140" spans="1:20" x14ac:dyDescent="0.2">
      <c r="A140" s="287">
        <v>89</v>
      </c>
      <c r="B140" s="287" t="s">
        <v>223</v>
      </c>
      <c r="C140" s="118">
        <v>6344370</v>
      </c>
      <c r="D140" s="118">
        <v>817181</v>
      </c>
      <c r="E140" s="118">
        <v>0</v>
      </c>
      <c r="F140" s="118">
        <v>8968</v>
      </c>
      <c r="G140" s="118">
        <v>468063</v>
      </c>
      <c r="H140" s="118">
        <v>122482</v>
      </c>
      <c r="I140" s="118">
        <v>257510</v>
      </c>
      <c r="J140" s="118">
        <v>374063</v>
      </c>
      <c r="K140" s="118">
        <v>0</v>
      </c>
      <c r="L140" s="118">
        <v>267060</v>
      </c>
      <c r="M140" s="118">
        <v>0</v>
      </c>
      <c r="N140" s="118">
        <v>3822524</v>
      </c>
      <c r="O140" s="118">
        <v>24706</v>
      </c>
      <c r="P140" s="118">
        <f t="shared" si="10"/>
        <v>12506927</v>
      </c>
      <c r="Q140" s="119">
        <f t="shared" si="11"/>
        <v>316.87172536103367</v>
      </c>
      <c r="R140" s="287"/>
      <c r="S140" s="123">
        <f t="shared" si="12"/>
        <v>66.716667079054986</v>
      </c>
      <c r="T140" s="294">
        <v>39470</v>
      </c>
    </row>
    <row r="141" spans="1:20" x14ac:dyDescent="0.2">
      <c r="A141" s="286">
        <v>90</v>
      </c>
      <c r="B141" s="286" t="s">
        <v>225</v>
      </c>
      <c r="C141" s="121">
        <v>0</v>
      </c>
      <c r="D141" s="121">
        <v>0</v>
      </c>
      <c r="E141" s="121">
        <v>0</v>
      </c>
      <c r="F141" s="121">
        <v>0</v>
      </c>
      <c r="G141" s="121">
        <v>0</v>
      </c>
      <c r="H141" s="121">
        <v>0</v>
      </c>
      <c r="I141" s="121">
        <v>0</v>
      </c>
      <c r="J141" s="121">
        <v>0</v>
      </c>
      <c r="K141" s="121">
        <v>0</v>
      </c>
      <c r="L141" s="121">
        <v>0</v>
      </c>
      <c r="M141" s="121">
        <v>0</v>
      </c>
      <c r="N141" s="121">
        <v>0</v>
      </c>
      <c r="O141" s="121">
        <v>0</v>
      </c>
      <c r="P141" s="115">
        <f t="shared" si="10"/>
        <v>0</v>
      </c>
      <c r="Q141" s="116">
        <f t="shared" si="11"/>
        <v>0</v>
      </c>
      <c r="R141" s="286"/>
      <c r="S141" s="249">
        <f t="shared" si="12"/>
        <v>0</v>
      </c>
      <c r="T141" s="310">
        <v>0</v>
      </c>
    </row>
    <row r="142" spans="1:20" x14ac:dyDescent="0.2">
      <c r="A142" s="287">
        <v>91</v>
      </c>
      <c r="B142" s="287" t="s">
        <v>227</v>
      </c>
      <c r="C142" s="118">
        <v>10204389</v>
      </c>
      <c r="D142" s="118">
        <v>1168643</v>
      </c>
      <c r="E142" s="118">
        <v>0</v>
      </c>
      <c r="F142" s="118">
        <v>134472</v>
      </c>
      <c r="G142" s="118">
        <v>1100133</v>
      </c>
      <c r="H142" s="118">
        <v>64151</v>
      </c>
      <c r="I142" s="118">
        <v>548202</v>
      </c>
      <c r="J142" s="118">
        <v>0</v>
      </c>
      <c r="K142" s="118">
        <v>0</v>
      </c>
      <c r="L142" s="118">
        <v>326561</v>
      </c>
      <c r="M142" s="118">
        <v>0</v>
      </c>
      <c r="N142" s="118">
        <v>0</v>
      </c>
      <c r="O142" s="118">
        <v>0</v>
      </c>
      <c r="P142" s="118">
        <f t="shared" si="10"/>
        <v>13546551</v>
      </c>
      <c r="Q142" s="119">
        <f t="shared" si="11"/>
        <v>252.15551998213056</v>
      </c>
      <c r="R142" s="287"/>
      <c r="S142" s="123">
        <f t="shared" si="12"/>
        <v>53.090807832810668</v>
      </c>
      <c r="T142" s="294">
        <v>53723</v>
      </c>
    </row>
    <row r="143" spans="1:20" x14ac:dyDescent="0.2">
      <c r="A143" s="286">
        <v>92</v>
      </c>
      <c r="B143" s="286" t="s">
        <v>229</v>
      </c>
      <c r="C143" s="115">
        <v>0</v>
      </c>
      <c r="D143" s="115">
        <v>0</v>
      </c>
      <c r="E143" s="115">
        <v>0</v>
      </c>
      <c r="F143" s="115">
        <v>0</v>
      </c>
      <c r="G143" s="115">
        <v>0</v>
      </c>
      <c r="H143" s="115">
        <v>0</v>
      </c>
      <c r="I143" s="115">
        <v>0</v>
      </c>
      <c r="J143" s="115">
        <v>0</v>
      </c>
      <c r="K143" s="115">
        <v>0</v>
      </c>
      <c r="L143" s="115">
        <v>0</v>
      </c>
      <c r="M143" s="115">
        <v>0</v>
      </c>
      <c r="N143" s="115">
        <v>0</v>
      </c>
      <c r="O143" s="115">
        <v>0</v>
      </c>
      <c r="P143" s="115">
        <f t="shared" si="10"/>
        <v>0</v>
      </c>
      <c r="Q143" s="116">
        <f t="shared" si="11"/>
        <v>0</v>
      </c>
      <c r="R143" s="286"/>
      <c r="S143" s="249">
        <f t="shared" si="12"/>
        <v>0</v>
      </c>
      <c r="T143" s="310">
        <v>0</v>
      </c>
    </row>
    <row r="144" spans="1:20" x14ac:dyDescent="0.2">
      <c r="A144" s="287">
        <v>93</v>
      </c>
      <c r="B144" s="287" t="s">
        <v>231</v>
      </c>
      <c r="C144" s="118">
        <v>3590734</v>
      </c>
      <c r="D144" s="118">
        <v>455808</v>
      </c>
      <c r="E144" s="118">
        <v>0</v>
      </c>
      <c r="F144" s="118">
        <v>11928</v>
      </c>
      <c r="G144" s="118">
        <v>0</v>
      </c>
      <c r="H144" s="118">
        <v>41679</v>
      </c>
      <c r="I144" s="118">
        <v>179135</v>
      </c>
      <c r="J144" s="118">
        <v>0</v>
      </c>
      <c r="K144" s="118">
        <v>0</v>
      </c>
      <c r="L144" s="118">
        <v>86249</v>
      </c>
      <c r="M144" s="118">
        <v>184707</v>
      </c>
      <c r="N144" s="118">
        <v>2246942</v>
      </c>
      <c r="O144" s="118">
        <v>120137</v>
      </c>
      <c r="P144" s="118">
        <f t="shared" si="10"/>
        <v>6917319</v>
      </c>
      <c r="Q144" s="119">
        <f t="shared" si="11"/>
        <v>194.77175841193861</v>
      </c>
      <c r="R144" s="287"/>
      <c r="S144" s="123">
        <f t="shared" si="12"/>
        <v>41.008779017963448</v>
      </c>
      <c r="T144" s="294">
        <v>35515</v>
      </c>
    </row>
    <row r="145" spans="1:40" x14ac:dyDescent="0.2">
      <c r="A145" s="286">
        <v>94</v>
      </c>
      <c r="B145" s="286" t="s">
        <v>233</v>
      </c>
      <c r="C145" s="115">
        <v>5417508</v>
      </c>
      <c r="D145" s="115">
        <v>783385</v>
      </c>
      <c r="E145" s="115">
        <v>0</v>
      </c>
      <c r="F145" s="115">
        <v>0</v>
      </c>
      <c r="G145" s="115">
        <v>462991</v>
      </c>
      <c r="H145" s="115">
        <v>56046</v>
      </c>
      <c r="I145" s="115">
        <v>272582</v>
      </c>
      <c r="J145" s="115">
        <v>485673</v>
      </c>
      <c r="K145" s="115">
        <v>900</v>
      </c>
      <c r="L145" s="115">
        <v>262447</v>
      </c>
      <c r="M145" s="115">
        <v>1312043</v>
      </c>
      <c r="N145" s="115">
        <v>0</v>
      </c>
      <c r="O145" s="115">
        <v>0</v>
      </c>
      <c r="P145" s="115">
        <f t="shared" si="10"/>
        <v>9053575</v>
      </c>
      <c r="Q145" s="116">
        <f t="shared" si="11"/>
        <v>324.02473068250958</v>
      </c>
      <c r="R145" s="286"/>
      <c r="S145" s="249">
        <f t="shared" si="12"/>
        <v>68.22271711903214</v>
      </c>
      <c r="T145" s="310">
        <v>27941</v>
      </c>
    </row>
    <row r="146" spans="1:40" x14ac:dyDescent="0.2">
      <c r="A146" s="287">
        <v>95</v>
      </c>
      <c r="B146" s="287" t="s">
        <v>235</v>
      </c>
      <c r="C146" s="122">
        <v>19736643</v>
      </c>
      <c r="D146" s="122">
        <v>227598</v>
      </c>
      <c r="E146" s="122">
        <v>8964208</v>
      </c>
      <c r="F146" s="122">
        <v>3592</v>
      </c>
      <c r="G146" s="122">
        <v>1673672</v>
      </c>
      <c r="H146" s="122">
        <v>441022</v>
      </c>
      <c r="I146" s="122">
        <v>1364751</v>
      </c>
      <c r="J146" s="122">
        <v>1697929</v>
      </c>
      <c r="K146" s="122">
        <v>0</v>
      </c>
      <c r="L146" s="122">
        <v>6465677</v>
      </c>
      <c r="M146" s="122">
        <v>4251104</v>
      </c>
      <c r="N146" s="122">
        <v>0</v>
      </c>
      <c r="O146" s="122">
        <v>25813</v>
      </c>
      <c r="P146" s="122">
        <f t="shared" si="10"/>
        <v>44852009</v>
      </c>
      <c r="Q146" s="119">
        <f t="shared" si="11"/>
        <v>627.37979605824512</v>
      </c>
      <c r="R146" s="287"/>
      <c r="S146" s="123">
        <f t="shared" si="12"/>
        <v>132.09348021838539</v>
      </c>
      <c r="T146" s="294">
        <v>71491</v>
      </c>
    </row>
    <row r="147" spans="1:40" ht="13.5" thickBot="1" x14ac:dyDescent="0.25">
      <c r="A147" s="289">
        <v>95</v>
      </c>
      <c r="B147" s="290" t="s">
        <v>255</v>
      </c>
      <c r="C147" s="127">
        <f t="shared" ref="C147:P147" si="13">SUM(C52:C146)</f>
        <v>1171588490</v>
      </c>
      <c r="D147" s="127">
        <f t="shared" si="13"/>
        <v>167561510</v>
      </c>
      <c r="E147" s="127">
        <f t="shared" si="13"/>
        <v>548671553</v>
      </c>
      <c r="F147" s="127">
        <f t="shared" si="13"/>
        <v>5633475</v>
      </c>
      <c r="G147" s="127">
        <f t="shared" si="13"/>
        <v>115934870</v>
      </c>
      <c r="H147" s="127">
        <f t="shared" si="13"/>
        <v>63853342</v>
      </c>
      <c r="I147" s="127">
        <f t="shared" si="13"/>
        <v>108543317</v>
      </c>
      <c r="J147" s="127">
        <f t="shared" si="13"/>
        <v>21399913</v>
      </c>
      <c r="K147" s="127">
        <f t="shared" si="13"/>
        <v>533234</v>
      </c>
      <c r="L147" s="127">
        <f t="shared" si="13"/>
        <v>139247591</v>
      </c>
      <c r="M147" s="127">
        <f t="shared" si="13"/>
        <v>257125432</v>
      </c>
      <c r="N147" s="127">
        <f t="shared" si="13"/>
        <v>31400198</v>
      </c>
      <c r="O147" s="127">
        <f t="shared" si="13"/>
        <v>150915645</v>
      </c>
      <c r="P147" s="127">
        <f t="shared" si="13"/>
        <v>2782408570</v>
      </c>
      <c r="Q147" s="251">
        <f>P147/T147</f>
        <v>474.95137157490342</v>
      </c>
      <c r="R147" s="289"/>
      <c r="S147" s="252">
        <f t="shared" si="12"/>
        <v>100</v>
      </c>
      <c r="T147" s="128">
        <f>SUM(T52:T146)</f>
        <v>5858302</v>
      </c>
    </row>
    <row r="148" spans="1:40" customFormat="1" x14ac:dyDescent="0.2"/>
    <row r="149" spans="1:40" customFormat="1" x14ac:dyDescent="0.2"/>
    <row r="150" spans="1:40" s="325" customFormat="1" ht="15.75" x14ac:dyDescent="0.2">
      <c r="A150" s="319" t="s">
        <v>0</v>
      </c>
      <c r="B150" s="319"/>
      <c r="C150" s="319"/>
      <c r="D150" s="319"/>
      <c r="E150" s="319"/>
      <c r="F150" s="319"/>
      <c r="G150" s="319"/>
      <c r="H150" s="319"/>
      <c r="I150" s="319"/>
      <c r="J150" s="319"/>
      <c r="K150" s="319"/>
      <c r="L150" s="319"/>
      <c r="M150" s="319"/>
      <c r="N150" s="319"/>
      <c r="O150" s="319"/>
      <c r="P150" s="319"/>
      <c r="Q150" s="319"/>
      <c r="R150" s="319"/>
      <c r="S150" s="319"/>
      <c r="T150" s="319"/>
      <c r="U150" s="319"/>
      <c r="V150" s="319"/>
      <c r="W150" s="319"/>
      <c r="X150" s="319"/>
      <c r="Y150" s="319"/>
      <c r="Z150" s="319"/>
      <c r="AA150" s="319"/>
      <c r="AB150" s="319"/>
      <c r="AC150" s="319"/>
      <c r="AD150" s="319"/>
      <c r="AE150" s="319"/>
      <c r="AF150" s="319"/>
      <c r="AG150" s="319"/>
      <c r="AH150" s="319"/>
      <c r="AI150" s="319"/>
      <c r="AJ150" s="319"/>
      <c r="AK150" s="319"/>
      <c r="AL150" s="319"/>
      <c r="AM150" s="319"/>
      <c r="AN150" s="319"/>
    </row>
    <row r="151" spans="1:40" s="325" customFormat="1" ht="15.75" x14ac:dyDescent="0.25">
      <c r="A151" s="320" t="s">
        <v>485</v>
      </c>
      <c r="B151" s="320"/>
      <c r="C151" s="320"/>
      <c r="D151" s="320"/>
      <c r="E151" s="320"/>
      <c r="F151" s="320"/>
      <c r="G151" s="320"/>
      <c r="H151" s="320"/>
      <c r="I151" s="320"/>
      <c r="J151" s="320"/>
      <c r="K151" s="320"/>
      <c r="L151" s="320"/>
      <c r="M151" s="320"/>
      <c r="N151" s="320"/>
      <c r="O151" s="320"/>
      <c r="P151" s="320"/>
      <c r="Q151" s="320"/>
      <c r="R151" s="320"/>
      <c r="S151" s="320"/>
      <c r="T151" s="320"/>
      <c r="U151" s="320"/>
      <c r="V151" s="320"/>
      <c r="W151" s="320"/>
      <c r="X151" s="320"/>
      <c r="Y151" s="320"/>
      <c r="Z151" s="320"/>
      <c r="AA151" s="320"/>
      <c r="AB151" s="320"/>
      <c r="AC151" s="320"/>
      <c r="AD151" s="320"/>
      <c r="AE151" s="320"/>
      <c r="AF151" s="320"/>
      <c r="AG151" s="320"/>
      <c r="AH151" s="320"/>
      <c r="AI151" s="320"/>
      <c r="AJ151" s="320"/>
      <c r="AK151" s="320"/>
      <c r="AL151" s="320"/>
      <c r="AM151" s="320"/>
      <c r="AN151" s="320"/>
    </row>
    <row r="152" spans="1:40" s="325" customFormat="1" ht="15.75" x14ac:dyDescent="0.2">
      <c r="A152" s="321" t="s">
        <v>370</v>
      </c>
      <c r="B152" s="321"/>
      <c r="C152" s="321"/>
      <c r="D152" s="321"/>
      <c r="E152" s="321"/>
      <c r="F152" s="321"/>
      <c r="G152" s="321"/>
      <c r="H152" s="321"/>
      <c r="I152" s="321"/>
      <c r="J152" s="321"/>
      <c r="K152" s="321"/>
      <c r="L152" s="321"/>
      <c r="M152" s="321"/>
      <c r="N152" s="321"/>
      <c r="O152" s="321"/>
      <c r="P152" s="321"/>
      <c r="Q152" s="321"/>
      <c r="R152" s="321"/>
      <c r="S152" s="321"/>
      <c r="T152" s="321"/>
      <c r="U152" s="321"/>
      <c r="V152" s="321"/>
      <c r="W152" s="321"/>
      <c r="X152" s="321"/>
      <c r="Y152" s="321"/>
      <c r="Z152" s="321"/>
      <c r="AA152" s="321"/>
      <c r="AB152" s="321"/>
      <c r="AC152" s="321"/>
      <c r="AD152" s="321"/>
      <c r="AE152" s="321"/>
      <c r="AF152" s="321"/>
      <c r="AG152" s="321"/>
      <c r="AH152" s="321"/>
      <c r="AI152" s="321"/>
      <c r="AJ152" s="321"/>
      <c r="AK152" s="321"/>
      <c r="AL152" s="321"/>
      <c r="AM152" s="321"/>
      <c r="AN152" s="321"/>
    </row>
    <row r="153" spans="1:40" customFormat="1" x14ac:dyDescent="0.2"/>
    <row r="154" spans="1:40" ht="54.75" customHeight="1" thickBot="1" x14ac:dyDescent="0.3">
      <c r="A154" s="295" t="s">
        <v>1</v>
      </c>
      <c r="B154" s="296" t="s">
        <v>342</v>
      </c>
      <c r="C154" s="272" t="s">
        <v>449</v>
      </c>
      <c r="D154" s="272" t="s">
        <v>450</v>
      </c>
      <c r="E154" s="272" t="s">
        <v>451</v>
      </c>
      <c r="F154" s="272" t="s">
        <v>452</v>
      </c>
      <c r="G154" s="272" t="s">
        <v>453</v>
      </c>
      <c r="H154" s="272" t="s">
        <v>454</v>
      </c>
      <c r="I154" s="272" t="s">
        <v>455</v>
      </c>
      <c r="J154" s="272" t="s">
        <v>456</v>
      </c>
      <c r="K154" s="272" t="s">
        <v>457</v>
      </c>
      <c r="L154" s="272" t="s">
        <v>458</v>
      </c>
      <c r="M154" s="272" t="s">
        <v>459</v>
      </c>
      <c r="N154" s="272" t="s">
        <v>460</v>
      </c>
      <c r="O154" s="272" t="s">
        <v>461</v>
      </c>
      <c r="P154" s="272" t="s">
        <v>462</v>
      </c>
      <c r="Q154" s="272" t="s">
        <v>362</v>
      </c>
      <c r="R154" s="297"/>
      <c r="S154" s="272" t="s">
        <v>363</v>
      </c>
      <c r="T154" s="184" t="s">
        <v>253</v>
      </c>
    </row>
    <row r="155" spans="1:40" x14ac:dyDescent="0.2">
      <c r="A155" s="311">
        <v>1</v>
      </c>
      <c r="B155" s="287" t="s">
        <v>262</v>
      </c>
      <c r="C155" s="263">
        <v>688073</v>
      </c>
      <c r="D155" s="263">
        <v>83887</v>
      </c>
      <c r="E155" s="263">
        <v>1049253</v>
      </c>
      <c r="F155" s="263">
        <v>51913</v>
      </c>
      <c r="G155" s="263">
        <v>182448</v>
      </c>
      <c r="H155" s="263">
        <v>737509</v>
      </c>
      <c r="I155" s="263">
        <v>0</v>
      </c>
      <c r="J155" s="263">
        <v>261900</v>
      </c>
      <c r="K155" s="263">
        <v>0</v>
      </c>
      <c r="L155" s="263">
        <v>1358219</v>
      </c>
      <c r="M155" s="263">
        <v>4178614</v>
      </c>
      <c r="N155" s="263">
        <v>0</v>
      </c>
      <c r="O155" s="263">
        <v>0</v>
      </c>
      <c r="P155" s="263">
        <f t="shared" ref="P155:P191" si="14">SUM(C155:O155)</f>
        <v>8591816</v>
      </c>
      <c r="Q155" s="119">
        <f t="shared" ref="Q155:Q191" si="15">IFERROR(P155/$T155,0)</f>
        <v>1025.7659980897804</v>
      </c>
      <c r="R155" s="287"/>
      <c r="S155" s="119">
        <f t="shared" ref="S155:S192" si="16">IF(Q$192,Q155/Q$192*100,0)</f>
        <v>160.49492976858198</v>
      </c>
      <c r="T155" s="294">
        <v>8376</v>
      </c>
    </row>
    <row r="156" spans="1:40" x14ac:dyDescent="0.2">
      <c r="A156" s="312">
        <v>2</v>
      </c>
      <c r="B156" s="286" t="s">
        <v>263</v>
      </c>
      <c r="C156" s="115">
        <v>767585</v>
      </c>
      <c r="D156" s="115">
        <v>193318</v>
      </c>
      <c r="E156" s="115">
        <v>646625</v>
      </c>
      <c r="F156" s="115">
        <v>0</v>
      </c>
      <c r="G156" s="115">
        <v>128214</v>
      </c>
      <c r="H156" s="115">
        <v>413001</v>
      </c>
      <c r="I156" s="115">
        <v>0</v>
      </c>
      <c r="J156" s="115">
        <v>207346</v>
      </c>
      <c r="K156" s="115">
        <v>0</v>
      </c>
      <c r="L156" s="115">
        <v>1177237</v>
      </c>
      <c r="M156" s="115">
        <v>3679186</v>
      </c>
      <c r="N156" s="115">
        <v>0</v>
      </c>
      <c r="O156" s="115">
        <v>397148</v>
      </c>
      <c r="P156" s="115">
        <f t="shared" si="14"/>
        <v>7609660</v>
      </c>
      <c r="Q156" s="116">
        <f t="shared" si="15"/>
        <v>1005.9035029742234</v>
      </c>
      <c r="R156" s="286"/>
      <c r="S156" s="116">
        <f t="shared" si="16"/>
        <v>157.38717442814703</v>
      </c>
      <c r="T156" s="310">
        <v>7565</v>
      </c>
    </row>
    <row r="157" spans="1:40" x14ac:dyDescent="0.2">
      <c r="A157" s="311">
        <v>3</v>
      </c>
      <c r="B157" s="287" t="s">
        <v>97</v>
      </c>
      <c r="C157" s="118">
        <v>351164</v>
      </c>
      <c r="D157" s="118">
        <v>0</v>
      </c>
      <c r="E157" s="118">
        <v>21060</v>
      </c>
      <c r="F157" s="118">
        <v>0</v>
      </c>
      <c r="G157" s="118">
        <v>0</v>
      </c>
      <c r="H157" s="118">
        <v>622080</v>
      </c>
      <c r="I157" s="118">
        <v>0</v>
      </c>
      <c r="J157" s="118">
        <v>202860</v>
      </c>
      <c r="K157" s="118">
        <v>0</v>
      </c>
      <c r="L157" s="118">
        <v>57720</v>
      </c>
      <c r="M157" s="118">
        <v>1748374</v>
      </c>
      <c r="N157" s="118">
        <v>0</v>
      </c>
      <c r="O157" s="118">
        <v>0</v>
      </c>
      <c r="P157" s="118">
        <f t="shared" si="14"/>
        <v>3003258</v>
      </c>
      <c r="Q157" s="119">
        <f t="shared" si="15"/>
        <v>451.14285714285717</v>
      </c>
      <c r="R157" s="287"/>
      <c r="S157" s="119">
        <f t="shared" si="16"/>
        <v>70.587386701818616</v>
      </c>
      <c r="T157" s="294">
        <v>6657</v>
      </c>
    </row>
    <row r="158" spans="1:40" x14ac:dyDescent="0.2">
      <c r="A158" s="312">
        <v>4</v>
      </c>
      <c r="B158" s="286" t="s">
        <v>264</v>
      </c>
      <c r="C158" s="115">
        <v>352947</v>
      </c>
      <c r="D158" s="115">
        <v>112658</v>
      </c>
      <c r="E158" s="115">
        <v>307820</v>
      </c>
      <c r="F158" s="115">
        <v>0</v>
      </c>
      <c r="G158" s="115">
        <v>113814</v>
      </c>
      <c r="H158" s="115">
        <v>226517</v>
      </c>
      <c r="I158" s="115">
        <v>0</v>
      </c>
      <c r="J158" s="115">
        <v>18175</v>
      </c>
      <c r="K158" s="115">
        <v>0</v>
      </c>
      <c r="L158" s="115">
        <v>12793</v>
      </c>
      <c r="M158" s="115">
        <v>450007</v>
      </c>
      <c r="N158" s="115">
        <v>0</v>
      </c>
      <c r="O158" s="115">
        <v>0</v>
      </c>
      <c r="P158" s="115">
        <f t="shared" si="14"/>
        <v>1594731</v>
      </c>
      <c r="Q158" s="116">
        <f t="shared" si="15"/>
        <v>348.65128989943156</v>
      </c>
      <c r="R158" s="286"/>
      <c r="S158" s="116">
        <f t="shared" si="16"/>
        <v>54.551198217078309</v>
      </c>
      <c r="T158" s="310">
        <v>4574</v>
      </c>
    </row>
    <row r="159" spans="1:40" x14ac:dyDescent="0.2">
      <c r="A159" s="311">
        <v>5</v>
      </c>
      <c r="B159" s="287" t="s">
        <v>265</v>
      </c>
      <c r="C159" s="118">
        <v>0</v>
      </c>
      <c r="D159" s="118">
        <v>0</v>
      </c>
      <c r="E159" s="118">
        <v>0</v>
      </c>
      <c r="F159" s="118">
        <v>0</v>
      </c>
      <c r="G159" s="118">
        <v>0</v>
      </c>
      <c r="H159" s="118">
        <v>0</v>
      </c>
      <c r="I159" s="118">
        <v>0</v>
      </c>
      <c r="J159" s="118">
        <v>0</v>
      </c>
      <c r="K159" s="118">
        <v>0</v>
      </c>
      <c r="L159" s="118">
        <v>0</v>
      </c>
      <c r="M159" s="118">
        <v>0</v>
      </c>
      <c r="N159" s="118">
        <v>0</v>
      </c>
      <c r="O159" s="118">
        <v>0</v>
      </c>
      <c r="P159" s="118">
        <f t="shared" si="14"/>
        <v>0</v>
      </c>
      <c r="Q159" s="119">
        <f t="shared" si="15"/>
        <v>0</v>
      </c>
      <c r="R159" s="287"/>
      <c r="S159" s="123">
        <f t="shared" si="16"/>
        <v>0</v>
      </c>
      <c r="T159" s="294">
        <v>0</v>
      </c>
    </row>
    <row r="160" spans="1:40" x14ac:dyDescent="0.2">
      <c r="A160" s="312">
        <v>6</v>
      </c>
      <c r="B160" s="286" t="s">
        <v>266</v>
      </c>
      <c r="C160" s="115">
        <v>1916223</v>
      </c>
      <c r="D160" s="115">
        <v>909721</v>
      </c>
      <c r="E160" s="115">
        <v>3414019</v>
      </c>
      <c r="F160" s="115">
        <v>508219</v>
      </c>
      <c r="G160" s="115">
        <v>233275</v>
      </c>
      <c r="H160" s="115">
        <v>733601</v>
      </c>
      <c r="I160" s="115">
        <v>0</v>
      </c>
      <c r="J160" s="115">
        <v>142241</v>
      </c>
      <c r="K160" s="115">
        <v>0</v>
      </c>
      <c r="L160" s="115">
        <v>2080384</v>
      </c>
      <c r="M160" s="115">
        <v>7187102</v>
      </c>
      <c r="N160" s="115">
        <v>0</v>
      </c>
      <c r="O160" s="115">
        <v>0</v>
      </c>
      <c r="P160" s="115">
        <f t="shared" si="14"/>
        <v>17124785</v>
      </c>
      <c r="Q160" s="116">
        <f t="shared" si="15"/>
        <v>382.02795252755095</v>
      </c>
      <c r="R160" s="286"/>
      <c r="S160" s="249">
        <f t="shared" si="16"/>
        <v>59.773427394478695</v>
      </c>
      <c r="T160" s="310">
        <v>44826</v>
      </c>
    </row>
    <row r="161" spans="1:20" x14ac:dyDescent="0.2">
      <c r="A161" s="311">
        <v>7</v>
      </c>
      <c r="B161" s="287" t="s">
        <v>267</v>
      </c>
      <c r="C161" s="118">
        <v>452611</v>
      </c>
      <c r="D161" s="118">
        <v>114934</v>
      </c>
      <c r="E161" s="118">
        <v>730539</v>
      </c>
      <c r="F161" s="118">
        <v>11923</v>
      </c>
      <c r="G161" s="118">
        <v>36871</v>
      </c>
      <c r="H161" s="118">
        <v>222097</v>
      </c>
      <c r="I161" s="118">
        <v>0</v>
      </c>
      <c r="J161" s="118">
        <v>251606</v>
      </c>
      <c r="K161" s="118">
        <v>0</v>
      </c>
      <c r="L161" s="118">
        <v>0</v>
      </c>
      <c r="M161" s="118">
        <v>2062245</v>
      </c>
      <c r="N161" s="118">
        <v>0</v>
      </c>
      <c r="O161" s="118">
        <v>26569</v>
      </c>
      <c r="P161" s="118">
        <f t="shared" si="14"/>
        <v>3909395</v>
      </c>
      <c r="Q161" s="119">
        <f t="shared" si="15"/>
        <v>767.14972527472526</v>
      </c>
      <c r="R161" s="287"/>
      <c r="S161" s="123">
        <f t="shared" si="16"/>
        <v>120.03092470333331</v>
      </c>
      <c r="T161" s="294">
        <v>5096</v>
      </c>
    </row>
    <row r="162" spans="1:20" x14ac:dyDescent="0.2">
      <c r="A162" s="312">
        <v>8</v>
      </c>
      <c r="B162" s="286" t="s">
        <v>268</v>
      </c>
      <c r="C162" s="115">
        <v>332276</v>
      </c>
      <c r="D162" s="115">
        <v>752476</v>
      </c>
      <c r="E162" s="115">
        <v>249221</v>
      </c>
      <c r="F162" s="115">
        <v>0</v>
      </c>
      <c r="G162" s="115">
        <v>99222</v>
      </c>
      <c r="H162" s="115">
        <v>211087</v>
      </c>
      <c r="I162" s="115">
        <v>0</v>
      </c>
      <c r="J162" s="115">
        <v>45549</v>
      </c>
      <c r="K162" s="115">
        <v>0</v>
      </c>
      <c r="L162" s="115">
        <v>6956</v>
      </c>
      <c r="M162" s="115">
        <v>1135099</v>
      </c>
      <c r="N162" s="115">
        <v>0</v>
      </c>
      <c r="O162" s="115">
        <v>38906</v>
      </c>
      <c r="P162" s="115">
        <f t="shared" si="14"/>
        <v>2870792</v>
      </c>
      <c r="Q162" s="116">
        <f t="shared" si="15"/>
        <v>435.23226197695573</v>
      </c>
      <c r="R162" s="286"/>
      <c r="S162" s="249">
        <f t="shared" si="16"/>
        <v>68.097959426511153</v>
      </c>
      <c r="T162" s="310">
        <v>6596</v>
      </c>
    </row>
    <row r="163" spans="1:20" x14ac:dyDescent="0.2">
      <c r="A163" s="311">
        <v>9</v>
      </c>
      <c r="B163" s="287" t="s">
        <v>269</v>
      </c>
      <c r="C163" s="118">
        <v>323765</v>
      </c>
      <c r="D163" s="118">
        <v>79361</v>
      </c>
      <c r="E163" s="118">
        <v>99230</v>
      </c>
      <c r="F163" s="118">
        <v>0</v>
      </c>
      <c r="G163" s="118">
        <v>76485</v>
      </c>
      <c r="H163" s="118">
        <v>92264</v>
      </c>
      <c r="I163" s="118">
        <v>0</v>
      </c>
      <c r="J163" s="118">
        <v>63000</v>
      </c>
      <c r="K163" s="118">
        <v>0</v>
      </c>
      <c r="L163" s="118">
        <v>63571</v>
      </c>
      <c r="M163" s="118">
        <v>283629</v>
      </c>
      <c r="N163" s="118">
        <v>0</v>
      </c>
      <c r="O163" s="118">
        <v>0</v>
      </c>
      <c r="P163" s="118">
        <f t="shared" si="14"/>
        <v>1081305</v>
      </c>
      <c r="Q163" s="119">
        <f t="shared" si="15"/>
        <v>259.30575539568343</v>
      </c>
      <c r="R163" s="287"/>
      <c r="S163" s="123">
        <f t="shared" si="16"/>
        <v>40.571883917307183</v>
      </c>
      <c r="T163" s="294">
        <v>4170</v>
      </c>
    </row>
    <row r="164" spans="1:20" x14ac:dyDescent="0.2">
      <c r="A164" s="312">
        <v>10</v>
      </c>
      <c r="B164" s="286" t="s">
        <v>270</v>
      </c>
      <c r="C164" s="115">
        <v>2680197</v>
      </c>
      <c r="D164" s="115">
        <v>633805</v>
      </c>
      <c r="E164" s="115">
        <v>3304145</v>
      </c>
      <c r="F164" s="115">
        <v>130646</v>
      </c>
      <c r="G164" s="115">
        <v>659841</v>
      </c>
      <c r="H164" s="115">
        <v>1497245</v>
      </c>
      <c r="I164" s="115">
        <v>0</v>
      </c>
      <c r="J164" s="115">
        <v>352203</v>
      </c>
      <c r="K164" s="115">
        <v>0</v>
      </c>
      <c r="L164" s="115">
        <v>1965018</v>
      </c>
      <c r="M164" s="115">
        <v>9532313</v>
      </c>
      <c r="N164" s="115">
        <v>0</v>
      </c>
      <c r="O164" s="115">
        <v>0</v>
      </c>
      <c r="P164" s="115">
        <f t="shared" si="14"/>
        <v>20755413</v>
      </c>
      <c r="Q164" s="116">
        <f t="shared" si="15"/>
        <v>888.9589258180572</v>
      </c>
      <c r="R164" s="286"/>
      <c r="S164" s="249">
        <f t="shared" si="16"/>
        <v>139.0896175463165</v>
      </c>
      <c r="T164" s="310">
        <v>23348</v>
      </c>
    </row>
    <row r="165" spans="1:20" x14ac:dyDescent="0.2">
      <c r="A165" s="311">
        <v>11</v>
      </c>
      <c r="B165" s="287" t="s">
        <v>271</v>
      </c>
      <c r="C165" s="118">
        <v>0</v>
      </c>
      <c r="D165" s="118">
        <v>0</v>
      </c>
      <c r="E165" s="118">
        <v>0</v>
      </c>
      <c r="F165" s="118">
        <v>0</v>
      </c>
      <c r="G165" s="118">
        <v>0</v>
      </c>
      <c r="H165" s="118">
        <v>0</v>
      </c>
      <c r="I165" s="118">
        <v>0</v>
      </c>
      <c r="J165" s="118">
        <v>0</v>
      </c>
      <c r="K165" s="118">
        <v>0</v>
      </c>
      <c r="L165" s="118">
        <v>0</v>
      </c>
      <c r="M165" s="118">
        <v>0</v>
      </c>
      <c r="N165" s="118">
        <v>0</v>
      </c>
      <c r="O165" s="118">
        <v>0</v>
      </c>
      <c r="P165" s="118">
        <f t="shared" si="14"/>
        <v>0</v>
      </c>
      <c r="Q165" s="119">
        <f t="shared" si="15"/>
        <v>0</v>
      </c>
      <c r="R165" s="287"/>
      <c r="S165" s="123">
        <f t="shared" si="16"/>
        <v>0</v>
      </c>
      <c r="T165" s="294">
        <v>0</v>
      </c>
    </row>
    <row r="166" spans="1:20" x14ac:dyDescent="0.2">
      <c r="A166" s="312">
        <v>12</v>
      </c>
      <c r="B166" s="286" t="s">
        <v>272</v>
      </c>
      <c r="C166" s="115">
        <v>436461</v>
      </c>
      <c r="D166" s="115">
        <v>112527</v>
      </c>
      <c r="E166" s="115">
        <v>147340</v>
      </c>
      <c r="F166" s="115">
        <v>0</v>
      </c>
      <c r="G166" s="115">
        <v>40549</v>
      </c>
      <c r="H166" s="115">
        <v>79999</v>
      </c>
      <c r="I166" s="115">
        <v>0</v>
      </c>
      <c r="J166" s="115">
        <v>86840</v>
      </c>
      <c r="K166" s="115">
        <v>0</v>
      </c>
      <c r="L166" s="115">
        <v>194072</v>
      </c>
      <c r="M166" s="115">
        <v>787875</v>
      </c>
      <c r="N166" s="115">
        <v>0</v>
      </c>
      <c r="O166" s="115">
        <v>0</v>
      </c>
      <c r="P166" s="115">
        <f t="shared" si="14"/>
        <v>1885663</v>
      </c>
      <c r="Q166" s="116">
        <f t="shared" si="15"/>
        <v>482.51356192425794</v>
      </c>
      <c r="R166" s="286"/>
      <c r="S166" s="249">
        <f t="shared" si="16"/>
        <v>75.495756710239561</v>
      </c>
      <c r="T166" s="310">
        <v>3908</v>
      </c>
    </row>
    <row r="167" spans="1:20" x14ac:dyDescent="0.2">
      <c r="A167" s="311">
        <v>13</v>
      </c>
      <c r="B167" s="287" t="s">
        <v>111</v>
      </c>
      <c r="C167" s="118">
        <v>2205862</v>
      </c>
      <c r="D167" s="118">
        <v>64315</v>
      </c>
      <c r="E167" s="118">
        <v>1400394</v>
      </c>
      <c r="F167" s="118">
        <v>0</v>
      </c>
      <c r="G167" s="118">
        <v>0</v>
      </c>
      <c r="H167" s="118">
        <v>631658</v>
      </c>
      <c r="I167" s="118">
        <v>0</v>
      </c>
      <c r="J167" s="118">
        <v>194250</v>
      </c>
      <c r="K167" s="118">
        <v>36471</v>
      </c>
      <c r="L167" s="118">
        <v>764651</v>
      </c>
      <c r="M167" s="118">
        <v>5728428</v>
      </c>
      <c r="N167" s="118">
        <v>0</v>
      </c>
      <c r="O167" s="118">
        <v>0</v>
      </c>
      <c r="P167" s="118">
        <f t="shared" si="14"/>
        <v>11026029</v>
      </c>
      <c r="Q167" s="119">
        <f t="shared" si="15"/>
        <v>549.59769713886953</v>
      </c>
      <c r="R167" s="287"/>
      <c r="S167" s="123">
        <f t="shared" si="16"/>
        <v>85.991974746229459</v>
      </c>
      <c r="T167" s="294">
        <v>20062</v>
      </c>
    </row>
    <row r="168" spans="1:20" x14ac:dyDescent="0.2">
      <c r="A168" s="312">
        <v>14</v>
      </c>
      <c r="B168" s="286" t="s">
        <v>273</v>
      </c>
      <c r="C168" s="115">
        <v>576195</v>
      </c>
      <c r="D168" s="115">
        <v>188419</v>
      </c>
      <c r="E168" s="115">
        <v>601310</v>
      </c>
      <c r="F168" s="115">
        <v>0</v>
      </c>
      <c r="G168" s="115">
        <v>48</v>
      </c>
      <c r="H168" s="115">
        <v>42291</v>
      </c>
      <c r="I168" s="115">
        <v>0</v>
      </c>
      <c r="J168" s="115">
        <v>149506</v>
      </c>
      <c r="K168" s="115">
        <v>0</v>
      </c>
      <c r="L168" s="115">
        <v>74439</v>
      </c>
      <c r="M168" s="115">
        <v>960937</v>
      </c>
      <c r="N168" s="115">
        <v>0</v>
      </c>
      <c r="O168" s="115">
        <v>1105413</v>
      </c>
      <c r="P168" s="115">
        <f t="shared" si="14"/>
        <v>3698558</v>
      </c>
      <c r="Q168" s="116">
        <f t="shared" si="15"/>
        <v>651.26923754182076</v>
      </c>
      <c r="R168" s="286"/>
      <c r="S168" s="249">
        <f t="shared" si="16"/>
        <v>101.89985896818921</v>
      </c>
      <c r="T168" s="310">
        <v>5679</v>
      </c>
    </row>
    <row r="169" spans="1:20" x14ac:dyDescent="0.2">
      <c r="A169" s="311">
        <v>15</v>
      </c>
      <c r="B169" s="287" t="s">
        <v>274</v>
      </c>
      <c r="C169" s="118">
        <v>460872</v>
      </c>
      <c r="D169" s="118">
        <v>378589</v>
      </c>
      <c r="E169" s="118">
        <v>1672175</v>
      </c>
      <c r="F169" s="118">
        <v>10812</v>
      </c>
      <c r="G169" s="118">
        <v>95318</v>
      </c>
      <c r="H169" s="118">
        <v>254629</v>
      </c>
      <c r="I169" s="118">
        <v>0</v>
      </c>
      <c r="J169" s="118">
        <v>179850</v>
      </c>
      <c r="K169" s="118">
        <v>0</v>
      </c>
      <c r="L169" s="118">
        <v>799939</v>
      </c>
      <c r="M169" s="118">
        <v>3784371</v>
      </c>
      <c r="N169" s="118">
        <v>0</v>
      </c>
      <c r="O169" s="118">
        <v>28378</v>
      </c>
      <c r="P169" s="118">
        <f t="shared" si="14"/>
        <v>7664933</v>
      </c>
      <c r="Q169" s="119">
        <f t="shared" si="15"/>
        <v>1025.6835273651814</v>
      </c>
      <c r="R169" s="287"/>
      <c r="S169" s="123">
        <f t="shared" si="16"/>
        <v>160.48202611104495</v>
      </c>
      <c r="T169" s="294">
        <v>7473</v>
      </c>
    </row>
    <row r="170" spans="1:20" x14ac:dyDescent="0.2">
      <c r="A170" s="312">
        <v>16</v>
      </c>
      <c r="B170" s="286" t="s">
        <v>275</v>
      </c>
      <c r="C170" s="115">
        <v>1379166</v>
      </c>
      <c r="D170" s="115">
        <v>225061</v>
      </c>
      <c r="E170" s="115">
        <v>965682</v>
      </c>
      <c r="F170" s="115">
        <v>56885</v>
      </c>
      <c r="G170" s="115">
        <v>383230</v>
      </c>
      <c r="H170" s="115">
        <v>419187</v>
      </c>
      <c r="I170" s="115">
        <v>0</v>
      </c>
      <c r="J170" s="115">
        <v>0</v>
      </c>
      <c r="K170" s="115">
        <v>0</v>
      </c>
      <c r="L170" s="115">
        <v>286881</v>
      </c>
      <c r="M170" s="115">
        <v>2434602</v>
      </c>
      <c r="N170" s="115">
        <v>0</v>
      </c>
      <c r="O170" s="115">
        <v>0</v>
      </c>
      <c r="P170" s="115">
        <f t="shared" si="14"/>
        <v>6150694</v>
      </c>
      <c r="Q170" s="116">
        <f t="shared" si="15"/>
        <v>409.74578642328959</v>
      </c>
      <c r="R170" s="286"/>
      <c r="S170" s="249">
        <f t="shared" si="16"/>
        <v>64.110256469256072</v>
      </c>
      <c r="T170" s="310">
        <v>15011</v>
      </c>
    </row>
    <row r="171" spans="1:20" x14ac:dyDescent="0.2">
      <c r="A171" s="311">
        <v>17</v>
      </c>
      <c r="B171" s="287" t="s">
        <v>276</v>
      </c>
      <c r="C171" s="118">
        <v>2391096</v>
      </c>
      <c r="D171" s="118">
        <v>808218</v>
      </c>
      <c r="E171" s="118">
        <v>6460183</v>
      </c>
      <c r="F171" s="118">
        <v>0</v>
      </c>
      <c r="G171" s="118">
        <v>466540</v>
      </c>
      <c r="H171" s="118">
        <v>606024</v>
      </c>
      <c r="I171" s="118">
        <v>0</v>
      </c>
      <c r="J171" s="118">
        <v>167255</v>
      </c>
      <c r="K171" s="118">
        <v>0</v>
      </c>
      <c r="L171" s="118">
        <v>1920100</v>
      </c>
      <c r="M171" s="118">
        <v>4347841</v>
      </c>
      <c r="N171" s="118">
        <v>0</v>
      </c>
      <c r="O171" s="118">
        <v>300779</v>
      </c>
      <c r="P171" s="118">
        <f t="shared" si="14"/>
        <v>17468036</v>
      </c>
      <c r="Q171" s="119">
        <f t="shared" si="15"/>
        <v>708.49872236868794</v>
      </c>
      <c r="R171" s="287"/>
      <c r="S171" s="123">
        <f t="shared" si="16"/>
        <v>110.85418399464251</v>
      </c>
      <c r="T171" s="294">
        <v>24655</v>
      </c>
    </row>
    <row r="172" spans="1:20" x14ac:dyDescent="0.2">
      <c r="A172" s="312">
        <v>18</v>
      </c>
      <c r="B172" s="286" t="s">
        <v>277</v>
      </c>
      <c r="C172" s="115">
        <v>7382899</v>
      </c>
      <c r="D172" s="115">
        <v>1416967</v>
      </c>
      <c r="E172" s="115">
        <v>4752232</v>
      </c>
      <c r="F172" s="115">
        <v>198653</v>
      </c>
      <c r="G172" s="115">
        <v>892637</v>
      </c>
      <c r="H172" s="115">
        <v>1660510</v>
      </c>
      <c r="I172" s="115">
        <v>0</v>
      </c>
      <c r="J172" s="115">
        <v>623539</v>
      </c>
      <c r="K172" s="115">
        <v>0</v>
      </c>
      <c r="L172" s="115">
        <v>878773</v>
      </c>
      <c r="M172" s="115">
        <v>7378289</v>
      </c>
      <c r="N172" s="115">
        <v>0</v>
      </c>
      <c r="O172" s="115">
        <v>259354</v>
      </c>
      <c r="P172" s="115">
        <f t="shared" si="14"/>
        <v>25443853</v>
      </c>
      <c r="Q172" s="116">
        <f t="shared" si="15"/>
        <v>527.33374093264251</v>
      </c>
      <c r="R172" s="286"/>
      <c r="S172" s="249">
        <f t="shared" si="16"/>
        <v>82.508478418272176</v>
      </c>
      <c r="T172" s="310">
        <v>48250</v>
      </c>
    </row>
    <row r="173" spans="1:20" x14ac:dyDescent="0.2">
      <c r="A173" s="311">
        <v>19</v>
      </c>
      <c r="B173" s="287" t="s">
        <v>278</v>
      </c>
      <c r="C173" s="118">
        <v>290231</v>
      </c>
      <c r="D173" s="118">
        <v>65531</v>
      </c>
      <c r="E173" s="118">
        <v>436789</v>
      </c>
      <c r="F173" s="118">
        <v>34116</v>
      </c>
      <c r="G173" s="118">
        <v>65222</v>
      </c>
      <c r="H173" s="118">
        <v>951725</v>
      </c>
      <c r="I173" s="118">
        <v>0</v>
      </c>
      <c r="J173" s="118">
        <v>151308</v>
      </c>
      <c r="K173" s="118">
        <v>0</v>
      </c>
      <c r="L173" s="118">
        <v>389111</v>
      </c>
      <c r="M173" s="118">
        <v>922248</v>
      </c>
      <c r="N173" s="118">
        <v>0</v>
      </c>
      <c r="O173" s="118">
        <v>22011</v>
      </c>
      <c r="P173" s="118">
        <f t="shared" si="14"/>
        <v>3328292</v>
      </c>
      <c r="Q173" s="119">
        <f t="shared" si="15"/>
        <v>688.94473193955707</v>
      </c>
      <c r="R173" s="287"/>
      <c r="S173" s="123">
        <f t="shared" si="16"/>
        <v>107.79469837466371</v>
      </c>
      <c r="T173" s="294">
        <v>4831</v>
      </c>
    </row>
    <row r="174" spans="1:20" x14ac:dyDescent="0.2">
      <c r="A174" s="312">
        <v>20</v>
      </c>
      <c r="B174" s="286" t="s">
        <v>279</v>
      </c>
      <c r="C174" s="115">
        <v>274167</v>
      </c>
      <c r="D174" s="115">
        <v>112171</v>
      </c>
      <c r="E174" s="115">
        <v>588720</v>
      </c>
      <c r="F174" s="115">
        <v>4352</v>
      </c>
      <c r="G174" s="115">
        <v>99099</v>
      </c>
      <c r="H174" s="115">
        <v>222634</v>
      </c>
      <c r="I174" s="115">
        <v>0</v>
      </c>
      <c r="J174" s="115">
        <v>360858</v>
      </c>
      <c r="K174" s="115">
        <v>0</v>
      </c>
      <c r="L174" s="115">
        <v>146175</v>
      </c>
      <c r="M174" s="115">
        <v>1792733</v>
      </c>
      <c r="N174" s="115">
        <v>0</v>
      </c>
      <c r="O174" s="115">
        <v>28239</v>
      </c>
      <c r="P174" s="115">
        <f t="shared" si="14"/>
        <v>3629148</v>
      </c>
      <c r="Q174" s="116">
        <f t="shared" si="15"/>
        <v>631.04642670839849</v>
      </c>
      <c r="R174" s="286"/>
      <c r="S174" s="249">
        <f t="shared" si="16"/>
        <v>98.735727372408476</v>
      </c>
      <c r="T174" s="310">
        <v>5751</v>
      </c>
    </row>
    <row r="175" spans="1:20" x14ac:dyDescent="0.2">
      <c r="A175" s="311">
        <v>21</v>
      </c>
      <c r="B175" s="287" t="s">
        <v>179</v>
      </c>
      <c r="C175" s="118">
        <v>388158</v>
      </c>
      <c r="D175" s="118">
        <v>256876</v>
      </c>
      <c r="E175" s="118">
        <v>5756</v>
      </c>
      <c r="F175" s="118">
        <v>0</v>
      </c>
      <c r="G175" s="118">
        <v>122365</v>
      </c>
      <c r="H175" s="118">
        <v>146162</v>
      </c>
      <c r="I175" s="118">
        <v>0</v>
      </c>
      <c r="J175" s="118">
        <v>68400</v>
      </c>
      <c r="K175" s="118">
        <v>0</v>
      </c>
      <c r="L175" s="118">
        <v>145412</v>
      </c>
      <c r="M175" s="118">
        <v>1666050</v>
      </c>
      <c r="N175" s="118">
        <v>0</v>
      </c>
      <c r="O175" s="118">
        <v>0</v>
      </c>
      <c r="P175" s="118">
        <f t="shared" si="14"/>
        <v>2799179</v>
      </c>
      <c r="Q175" s="119">
        <f t="shared" si="15"/>
        <v>573.60225409836062</v>
      </c>
      <c r="R175" s="287"/>
      <c r="S175" s="123">
        <f t="shared" si="16"/>
        <v>89.74781154576651</v>
      </c>
      <c r="T175" s="294">
        <v>4880</v>
      </c>
    </row>
    <row r="176" spans="1:20" x14ac:dyDescent="0.2">
      <c r="A176" s="312">
        <v>22</v>
      </c>
      <c r="B176" s="286" t="s">
        <v>195</v>
      </c>
      <c r="C176" s="115">
        <v>752850</v>
      </c>
      <c r="D176" s="115">
        <v>216573</v>
      </c>
      <c r="E176" s="115">
        <v>553903</v>
      </c>
      <c r="F176" s="115">
        <v>1583</v>
      </c>
      <c r="G176" s="115">
        <v>4182</v>
      </c>
      <c r="H176" s="115">
        <v>198119</v>
      </c>
      <c r="I176" s="115">
        <v>0</v>
      </c>
      <c r="J176" s="115">
        <v>287963</v>
      </c>
      <c r="K176" s="115">
        <v>0</v>
      </c>
      <c r="L176" s="115">
        <v>48803</v>
      </c>
      <c r="M176" s="115">
        <v>1046063</v>
      </c>
      <c r="N176" s="115">
        <v>0</v>
      </c>
      <c r="O176" s="115">
        <v>48685</v>
      </c>
      <c r="P176" s="115">
        <f t="shared" si="14"/>
        <v>3158724</v>
      </c>
      <c r="Q176" s="116">
        <f t="shared" si="15"/>
        <v>351.55525876460769</v>
      </c>
      <c r="R176" s="286"/>
      <c r="S176" s="249">
        <f t="shared" si="16"/>
        <v>55.005563325626007</v>
      </c>
      <c r="T176" s="310">
        <v>8985</v>
      </c>
    </row>
    <row r="177" spans="1:20" x14ac:dyDescent="0.2">
      <c r="A177" s="311">
        <v>23</v>
      </c>
      <c r="B177" s="288" t="s">
        <v>280</v>
      </c>
      <c r="C177" s="118">
        <v>1667288</v>
      </c>
      <c r="D177" s="118">
        <v>225592</v>
      </c>
      <c r="E177" s="118">
        <v>968501</v>
      </c>
      <c r="F177" s="118">
        <v>8238</v>
      </c>
      <c r="G177" s="118">
        <v>180082</v>
      </c>
      <c r="H177" s="118">
        <v>416873</v>
      </c>
      <c r="I177" s="118">
        <v>0</v>
      </c>
      <c r="J177" s="118">
        <v>191751</v>
      </c>
      <c r="K177" s="118">
        <v>0</v>
      </c>
      <c r="L177" s="118">
        <v>1452</v>
      </c>
      <c r="M177" s="118">
        <v>3101223</v>
      </c>
      <c r="N177" s="118">
        <v>0</v>
      </c>
      <c r="O177" s="118">
        <v>20</v>
      </c>
      <c r="P177" s="118">
        <f t="shared" si="14"/>
        <v>6761020</v>
      </c>
      <c r="Q177" s="119">
        <f t="shared" si="15"/>
        <v>757.19789450106396</v>
      </c>
      <c r="R177" s="287"/>
      <c r="S177" s="123">
        <f t="shared" si="16"/>
        <v>118.4738265112876</v>
      </c>
      <c r="T177" s="294">
        <v>8929</v>
      </c>
    </row>
    <row r="178" spans="1:20" x14ac:dyDescent="0.2">
      <c r="A178" s="312">
        <v>24</v>
      </c>
      <c r="B178" s="286" t="s">
        <v>281</v>
      </c>
      <c r="C178" s="115">
        <v>0</v>
      </c>
      <c r="D178" s="115">
        <v>0</v>
      </c>
      <c r="E178" s="115">
        <v>0</v>
      </c>
      <c r="F178" s="115">
        <v>0</v>
      </c>
      <c r="G178" s="115">
        <v>0</v>
      </c>
      <c r="H178" s="115">
        <v>0</v>
      </c>
      <c r="I178" s="115">
        <v>0</v>
      </c>
      <c r="J178" s="115">
        <v>0</v>
      </c>
      <c r="K178" s="115">
        <v>0</v>
      </c>
      <c r="L178" s="115">
        <v>0</v>
      </c>
      <c r="M178" s="115">
        <v>0</v>
      </c>
      <c r="N178" s="115">
        <v>0</v>
      </c>
      <c r="O178" s="115">
        <v>0</v>
      </c>
      <c r="P178" s="115">
        <f t="shared" si="14"/>
        <v>0</v>
      </c>
      <c r="Q178" s="116">
        <f t="shared" si="15"/>
        <v>0</v>
      </c>
      <c r="R178" s="286"/>
      <c r="S178" s="249">
        <f t="shared" si="16"/>
        <v>0</v>
      </c>
      <c r="T178" s="310">
        <v>0</v>
      </c>
    </row>
    <row r="179" spans="1:20" x14ac:dyDescent="0.2">
      <c r="A179" s="311">
        <v>25</v>
      </c>
      <c r="B179" s="287" t="s">
        <v>282</v>
      </c>
      <c r="C179" s="118">
        <v>311381</v>
      </c>
      <c r="D179" s="118">
        <v>313109</v>
      </c>
      <c r="E179" s="118">
        <v>841624</v>
      </c>
      <c r="F179" s="118">
        <v>0</v>
      </c>
      <c r="G179" s="118">
        <v>0</v>
      </c>
      <c r="H179" s="118">
        <v>357857</v>
      </c>
      <c r="I179" s="118">
        <v>0</v>
      </c>
      <c r="J179" s="118">
        <v>65475</v>
      </c>
      <c r="K179" s="118">
        <v>0</v>
      </c>
      <c r="L179" s="118">
        <v>250976</v>
      </c>
      <c r="M179" s="118">
        <v>2140674</v>
      </c>
      <c r="N179" s="118">
        <v>0</v>
      </c>
      <c r="O179" s="118">
        <v>0</v>
      </c>
      <c r="P179" s="118">
        <f t="shared" si="14"/>
        <v>4281096</v>
      </c>
      <c r="Q179" s="119">
        <f t="shared" si="15"/>
        <v>873.15847440342645</v>
      </c>
      <c r="R179" s="287"/>
      <c r="S179" s="123">
        <f t="shared" si="16"/>
        <v>136.61742374692608</v>
      </c>
      <c r="T179" s="294">
        <v>4903</v>
      </c>
    </row>
    <row r="180" spans="1:20" x14ac:dyDescent="0.2">
      <c r="A180" s="312">
        <v>26</v>
      </c>
      <c r="B180" s="286" t="s">
        <v>283</v>
      </c>
      <c r="C180" s="115">
        <v>527949</v>
      </c>
      <c r="D180" s="115">
        <v>188550</v>
      </c>
      <c r="E180" s="115">
        <v>598368</v>
      </c>
      <c r="F180" s="115">
        <v>0</v>
      </c>
      <c r="G180" s="115">
        <v>256705</v>
      </c>
      <c r="H180" s="115">
        <v>134572</v>
      </c>
      <c r="I180" s="115">
        <v>0</v>
      </c>
      <c r="J180" s="115">
        <v>183183</v>
      </c>
      <c r="K180" s="115">
        <v>0</v>
      </c>
      <c r="L180" s="115">
        <v>300327</v>
      </c>
      <c r="M180" s="115">
        <v>2424844</v>
      </c>
      <c r="N180" s="115">
        <v>0</v>
      </c>
      <c r="O180" s="115">
        <v>41376</v>
      </c>
      <c r="P180" s="115">
        <f t="shared" si="14"/>
        <v>4655874</v>
      </c>
      <c r="Q180" s="116">
        <f t="shared" si="15"/>
        <v>545.63154810734795</v>
      </c>
      <c r="R180" s="286"/>
      <c r="S180" s="249">
        <f t="shared" si="16"/>
        <v>85.371417219999131</v>
      </c>
      <c r="T180" s="310">
        <v>8533</v>
      </c>
    </row>
    <row r="181" spans="1:20" x14ac:dyDescent="0.2">
      <c r="A181" s="311">
        <v>27</v>
      </c>
      <c r="B181" s="287" t="s">
        <v>284</v>
      </c>
      <c r="C181" s="118">
        <v>629541</v>
      </c>
      <c r="D181" s="118">
        <v>395415</v>
      </c>
      <c r="E181" s="118">
        <v>687410</v>
      </c>
      <c r="F181" s="118">
        <v>10666</v>
      </c>
      <c r="G181" s="118">
        <v>133424</v>
      </c>
      <c r="H181" s="118">
        <v>391814</v>
      </c>
      <c r="I181" s="118">
        <v>0</v>
      </c>
      <c r="J181" s="118">
        <v>105585</v>
      </c>
      <c r="K181" s="118">
        <v>0</v>
      </c>
      <c r="L181" s="118">
        <v>324740</v>
      </c>
      <c r="M181" s="118">
        <v>2559401</v>
      </c>
      <c r="N181" s="118">
        <v>0</v>
      </c>
      <c r="O181" s="118">
        <v>123831</v>
      </c>
      <c r="P181" s="118">
        <f t="shared" si="14"/>
        <v>5361827</v>
      </c>
      <c r="Q181" s="119">
        <f t="shared" si="15"/>
        <v>673.0890032638714</v>
      </c>
      <c r="R181" s="287"/>
      <c r="S181" s="123">
        <f t="shared" si="16"/>
        <v>105.31385570199487</v>
      </c>
      <c r="T181" s="294">
        <v>7966</v>
      </c>
    </row>
    <row r="182" spans="1:20" x14ac:dyDescent="0.2">
      <c r="A182" s="312">
        <v>28</v>
      </c>
      <c r="B182" s="286" t="s">
        <v>285</v>
      </c>
      <c r="C182" s="115">
        <v>674811</v>
      </c>
      <c r="D182" s="115">
        <v>183722</v>
      </c>
      <c r="E182" s="115">
        <v>1449016</v>
      </c>
      <c r="F182" s="115">
        <v>0</v>
      </c>
      <c r="G182" s="115">
        <v>38988</v>
      </c>
      <c r="H182" s="115">
        <v>291652</v>
      </c>
      <c r="I182" s="115">
        <v>0</v>
      </c>
      <c r="J182" s="115">
        <v>201585</v>
      </c>
      <c r="K182" s="115">
        <v>0</v>
      </c>
      <c r="L182" s="115">
        <v>716897</v>
      </c>
      <c r="M182" s="115">
        <v>2605410</v>
      </c>
      <c r="N182" s="115">
        <v>0</v>
      </c>
      <c r="O182" s="115">
        <v>13781</v>
      </c>
      <c r="P182" s="115">
        <f t="shared" si="14"/>
        <v>6175862</v>
      </c>
      <c r="Q182" s="116">
        <f t="shared" si="15"/>
        <v>1316.8149253731344</v>
      </c>
      <c r="R182" s="286"/>
      <c r="S182" s="249">
        <f t="shared" si="16"/>
        <v>206.03346119831508</v>
      </c>
      <c r="T182" s="310">
        <v>4690</v>
      </c>
    </row>
    <row r="183" spans="1:20" x14ac:dyDescent="0.2">
      <c r="A183" s="311">
        <v>29</v>
      </c>
      <c r="B183" s="287" t="s">
        <v>286</v>
      </c>
      <c r="C183" s="118">
        <v>573770</v>
      </c>
      <c r="D183" s="118">
        <v>94037</v>
      </c>
      <c r="E183" s="118">
        <v>225037</v>
      </c>
      <c r="F183" s="118">
        <v>8885</v>
      </c>
      <c r="G183" s="118">
        <v>189930</v>
      </c>
      <c r="H183" s="118">
        <v>140475</v>
      </c>
      <c r="I183" s="118">
        <v>0</v>
      </c>
      <c r="J183" s="118">
        <v>89063</v>
      </c>
      <c r="K183" s="118">
        <v>0</v>
      </c>
      <c r="L183" s="118">
        <v>193089</v>
      </c>
      <c r="M183" s="118">
        <v>1003770</v>
      </c>
      <c r="N183" s="118">
        <v>0</v>
      </c>
      <c r="O183" s="118">
        <v>0</v>
      </c>
      <c r="P183" s="118">
        <f t="shared" si="14"/>
        <v>2518056</v>
      </c>
      <c r="Q183" s="119">
        <f t="shared" si="15"/>
        <v>355.50698856416773</v>
      </c>
      <c r="R183" s="287"/>
      <c r="S183" s="123">
        <f t="shared" si="16"/>
        <v>55.623864768475443</v>
      </c>
      <c r="T183" s="294">
        <v>7083</v>
      </c>
    </row>
    <row r="184" spans="1:20" x14ac:dyDescent="0.2">
      <c r="A184" s="312">
        <v>30</v>
      </c>
      <c r="B184" s="286" t="s">
        <v>223</v>
      </c>
      <c r="C184" s="115">
        <v>366350</v>
      </c>
      <c r="D184" s="115">
        <v>16590</v>
      </c>
      <c r="E184" s="115">
        <v>343085</v>
      </c>
      <c r="F184" s="115">
        <v>0</v>
      </c>
      <c r="G184" s="115">
        <v>69779</v>
      </c>
      <c r="H184" s="115">
        <v>162132</v>
      </c>
      <c r="I184" s="115">
        <v>0</v>
      </c>
      <c r="J184" s="115">
        <v>210000</v>
      </c>
      <c r="K184" s="115">
        <v>0</v>
      </c>
      <c r="L184" s="115">
        <v>41800</v>
      </c>
      <c r="M184" s="115">
        <v>1084318</v>
      </c>
      <c r="N184" s="115">
        <v>0</v>
      </c>
      <c r="O184" s="115">
        <v>0</v>
      </c>
      <c r="P184" s="115">
        <f t="shared" si="14"/>
        <v>2294054</v>
      </c>
      <c r="Q184" s="116">
        <f t="shared" si="15"/>
        <v>511.38074008024967</v>
      </c>
      <c r="R184" s="286"/>
      <c r="S184" s="249">
        <f t="shared" si="16"/>
        <v>80.012416201186653</v>
      </c>
      <c r="T184" s="310">
        <v>4486</v>
      </c>
    </row>
    <row r="185" spans="1:20" x14ac:dyDescent="0.2">
      <c r="A185" s="311">
        <v>31</v>
      </c>
      <c r="B185" s="287" t="s">
        <v>287</v>
      </c>
      <c r="C185" s="118">
        <v>1894078</v>
      </c>
      <c r="D185" s="118">
        <v>670241</v>
      </c>
      <c r="E185" s="118">
        <v>2846088</v>
      </c>
      <c r="F185" s="118">
        <v>359973</v>
      </c>
      <c r="G185" s="118">
        <v>403562</v>
      </c>
      <c r="H185" s="118">
        <v>998164</v>
      </c>
      <c r="I185" s="118">
        <v>0</v>
      </c>
      <c r="J185" s="118">
        <v>206835</v>
      </c>
      <c r="K185" s="118">
        <v>0</v>
      </c>
      <c r="L185" s="118">
        <v>3141</v>
      </c>
      <c r="M185" s="118">
        <v>3410385</v>
      </c>
      <c r="N185" s="118">
        <v>0</v>
      </c>
      <c r="O185" s="118">
        <v>510735</v>
      </c>
      <c r="P185" s="118">
        <f t="shared" si="14"/>
        <v>11303202</v>
      </c>
      <c r="Q185" s="119">
        <f t="shared" si="15"/>
        <v>686.16536150063746</v>
      </c>
      <c r="R185" s="287"/>
      <c r="S185" s="123">
        <f t="shared" si="16"/>
        <v>107.35982837095335</v>
      </c>
      <c r="T185" s="294">
        <v>16473</v>
      </c>
    </row>
    <row r="186" spans="1:20" x14ac:dyDescent="0.2">
      <c r="A186" s="312">
        <v>32</v>
      </c>
      <c r="B186" s="286" t="s">
        <v>288</v>
      </c>
      <c r="C186" s="115">
        <v>0</v>
      </c>
      <c r="D186" s="115">
        <v>0</v>
      </c>
      <c r="E186" s="115">
        <v>0</v>
      </c>
      <c r="F186" s="115">
        <v>0</v>
      </c>
      <c r="G186" s="115">
        <v>0</v>
      </c>
      <c r="H186" s="115">
        <v>0</v>
      </c>
      <c r="I186" s="115">
        <v>0</v>
      </c>
      <c r="J186" s="115">
        <v>0</v>
      </c>
      <c r="K186" s="115">
        <v>0</v>
      </c>
      <c r="L186" s="115">
        <v>0</v>
      </c>
      <c r="M186" s="115">
        <v>0</v>
      </c>
      <c r="N186" s="115">
        <v>0</v>
      </c>
      <c r="O186" s="115">
        <v>0</v>
      </c>
      <c r="P186" s="115">
        <f t="shared" si="14"/>
        <v>0</v>
      </c>
      <c r="Q186" s="116">
        <f t="shared" si="15"/>
        <v>0</v>
      </c>
      <c r="R186" s="286"/>
      <c r="S186" s="249">
        <f t="shared" si="16"/>
        <v>0</v>
      </c>
      <c r="T186" s="310">
        <v>0</v>
      </c>
    </row>
    <row r="187" spans="1:20" x14ac:dyDescent="0.2">
      <c r="A187" s="311">
        <v>33</v>
      </c>
      <c r="B187" s="287" t="s">
        <v>289</v>
      </c>
      <c r="C187" s="118">
        <v>1018823</v>
      </c>
      <c r="D187" s="118">
        <v>578030</v>
      </c>
      <c r="E187" s="118">
        <v>2511960</v>
      </c>
      <c r="F187" s="118">
        <v>23483</v>
      </c>
      <c r="G187" s="118">
        <v>224882</v>
      </c>
      <c r="H187" s="118">
        <v>1248012</v>
      </c>
      <c r="I187" s="118">
        <v>0</v>
      </c>
      <c r="J187" s="118">
        <v>314990</v>
      </c>
      <c r="K187" s="118">
        <v>0</v>
      </c>
      <c r="L187" s="118">
        <v>270943</v>
      </c>
      <c r="M187" s="118">
        <v>5346726</v>
      </c>
      <c r="N187" s="118">
        <v>0</v>
      </c>
      <c r="O187" s="118">
        <v>44032</v>
      </c>
      <c r="P187" s="118">
        <f t="shared" si="14"/>
        <v>11581881</v>
      </c>
      <c r="Q187" s="119">
        <f t="shared" si="15"/>
        <v>1151.6238440886943</v>
      </c>
      <c r="R187" s="287"/>
      <c r="S187" s="123">
        <f t="shared" si="16"/>
        <v>180.18708781635996</v>
      </c>
      <c r="T187" s="294">
        <v>10057</v>
      </c>
    </row>
    <row r="188" spans="1:20" x14ac:dyDescent="0.2">
      <c r="A188" s="312">
        <v>34</v>
      </c>
      <c r="B188" s="286" t="s">
        <v>290</v>
      </c>
      <c r="C188" s="115">
        <v>490467</v>
      </c>
      <c r="D188" s="115">
        <v>122260</v>
      </c>
      <c r="E188" s="115">
        <v>207902</v>
      </c>
      <c r="F188" s="115">
        <v>0</v>
      </c>
      <c r="G188" s="115">
        <v>4103</v>
      </c>
      <c r="H188" s="115">
        <v>101061</v>
      </c>
      <c r="I188" s="115">
        <v>0</v>
      </c>
      <c r="J188" s="115">
        <v>0</v>
      </c>
      <c r="K188" s="115">
        <v>0</v>
      </c>
      <c r="L188" s="115">
        <v>0</v>
      </c>
      <c r="M188" s="115">
        <v>397232</v>
      </c>
      <c r="N188" s="115">
        <v>0</v>
      </c>
      <c r="O188" s="115">
        <v>49255</v>
      </c>
      <c r="P188" s="115">
        <f t="shared" si="14"/>
        <v>1372280</v>
      </c>
      <c r="Q188" s="116">
        <f t="shared" si="15"/>
        <v>401.95664909197421</v>
      </c>
      <c r="R188" s="286"/>
      <c r="S188" s="249">
        <f t="shared" si="16"/>
        <v>62.891540844761487</v>
      </c>
      <c r="T188" s="310">
        <v>3414</v>
      </c>
    </row>
    <row r="189" spans="1:20" x14ac:dyDescent="0.2">
      <c r="A189" s="311">
        <v>35</v>
      </c>
      <c r="B189" s="287" t="s">
        <v>231</v>
      </c>
      <c r="C189" s="118">
        <v>166465</v>
      </c>
      <c r="D189" s="118">
        <v>102130</v>
      </c>
      <c r="E189" s="118">
        <v>481596</v>
      </c>
      <c r="F189" s="118">
        <v>3479</v>
      </c>
      <c r="G189" s="118">
        <v>0</v>
      </c>
      <c r="H189" s="118">
        <v>175044</v>
      </c>
      <c r="I189" s="118">
        <v>0</v>
      </c>
      <c r="J189" s="118">
        <v>75660</v>
      </c>
      <c r="K189" s="118">
        <v>0</v>
      </c>
      <c r="L189" s="118">
        <v>176249</v>
      </c>
      <c r="M189" s="118">
        <v>1629629</v>
      </c>
      <c r="N189" s="118">
        <v>34215</v>
      </c>
      <c r="O189" s="118">
        <v>0</v>
      </c>
      <c r="P189" s="118">
        <f t="shared" si="14"/>
        <v>2844467</v>
      </c>
      <c r="Q189" s="119">
        <f t="shared" si="15"/>
        <v>957.4106361494446</v>
      </c>
      <c r="R189" s="287"/>
      <c r="S189" s="123">
        <f t="shared" si="16"/>
        <v>149.79981116029293</v>
      </c>
      <c r="T189" s="294">
        <v>2971</v>
      </c>
    </row>
    <row r="190" spans="1:20" x14ac:dyDescent="0.2">
      <c r="A190" s="312">
        <v>36</v>
      </c>
      <c r="B190" s="286" t="s">
        <v>291</v>
      </c>
      <c r="C190" s="115">
        <v>379507</v>
      </c>
      <c r="D190" s="115">
        <v>225242</v>
      </c>
      <c r="E190" s="115">
        <v>563927</v>
      </c>
      <c r="F190" s="115">
        <v>0</v>
      </c>
      <c r="G190" s="115">
        <v>133567</v>
      </c>
      <c r="H190" s="115">
        <v>251979</v>
      </c>
      <c r="I190" s="115">
        <v>0</v>
      </c>
      <c r="J190" s="115">
        <v>181574</v>
      </c>
      <c r="K190" s="115">
        <v>0</v>
      </c>
      <c r="L190" s="115">
        <v>450242</v>
      </c>
      <c r="M190" s="115">
        <v>2229507</v>
      </c>
      <c r="N190" s="115">
        <v>0</v>
      </c>
      <c r="O190" s="115">
        <v>15384</v>
      </c>
      <c r="P190" s="115">
        <f t="shared" si="14"/>
        <v>4430929</v>
      </c>
      <c r="Q190" s="116">
        <f t="shared" si="15"/>
        <v>763.03237472016531</v>
      </c>
      <c r="R190" s="286"/>
      <c r="S190" s="249">
        <f t="shared" si="16"/>
        <v>119.38670965885211</v>
      </c>
      <c r="T190" s="310">
        <v>5807</v>
      </c>
    </row>
    <row r="191" spans="1:20" x14ac:dyDescent="0.2">
      <c r="A191" s="311">
        <v>37</v>
      </c>
      <c r="B191" s="287" t="s">
        <v>292</v>
      </c>
      <c r="C191" s="122">
        <v>824491</v>
      </c>
      <c r="D191" s="122">
        <v>242969</v>
      </c>
      <c r="E191" s="122">
        <v>1941633</v>
      </c>
      <c r="F191" s="122">
        <v>0</v>
      </c>
      <c r="G191" s="122">
        <v>134836</v>
      </c>
      <c r="H191" s="122">
        <v>432946</v>
      </c>
      <c r="I191" s="122">
        <v>0</v>
      </c>
      <c r="J191" s="122">
        <v>336521</v>
      </c>
      <c r="K191" s="122">
        <v>0</v>
      </c>
      <c r="L191" s="122">
        <v>2096368</v>
      </c>
      <c r="M191" s="122">
        <v>3949719</v>
      </c>
      <c r="N191" s="122">
        <v>0</v>
      </c>
      <c r="O191" s="122">
        <v>89132</v>
      </c>
      <c r="P191" s="122">
        <f t="shared" si="14"/>
        <v>10048615</v>
      </c>
      <c r="Q191" s="119">
        <f t="shared" si="15"/>
        <v>1215.8033877797943</v>
      </c>
      <c r="R191" s="287"/>
      <c r="S191" s="123">
        <f t="shared" si="16"/>
        <v>190.22884332050486</v>
      </c>
      <c r="T191" s="294">
        <v>8265</v>
      </c>
    </row>
    <row r="192" spans="1:20" ht="13.5" thickBot="1" x14ac:dyDescent="0.25">
      <c r="A192" s="289">
        <f>A191</f>
        <v>37</v>
      </c>
      <c r="B192" s="290" t="s">
        <v>255</v>
      </c>
      <c r="C192" s="127">
        <f t="shared" ref="C192:P192" si="17">SUM(C155:C191)</f>
        <v>33927719</v>
      </c>
      <c r="D192" s="127">
        <f t="shared" si="17"/>
        <v>10083294</v>
      </c>
      <c r="E192" s="127">
        <f t="shared" si="17"/>
        <v>41072543</v>
      </c>
      <c r="F192" s="127">
        <f t="shared" si="17"/>
        <v>1423826</v>
      </c>
      <c r="G192" s="127">
        <f t="shared" si="17"/>
        <v>5469218</v>
      </c>
      <c r="H192" s="127">
        <f t="shared" si="17"/>
        <v>15070920</v>
      </c>
      <c r="I192" s="127">
        <f t="shared" si="17"/>
        <v>0</v>
      </c>
      <c r="J192" s="127">
        <f t="shared" si="17"/>
        <v>5976871</v>
      </c>
      <c r="K192" s="127">
        <f t="shared" si="17"/>
        <v>36471</v>
      </c>
      <c r="L192" s="127">
        <f t="shared" si="17"/>
        <v>17196478</v>
      </c>
      <c r="M192" s="127">
        <f t="shared" si="17"/>
        <v>92988844</v>
      </c>
      <c r="N192" s="127">
        <f t="shared" si="17"/>
        <v>34215</v>
      </c>
      <c r="O192" s="127">
        <f t="shared" si="17"/>
        <v>3143028</v>
      </c>
      <c r="P192" s="127">
        <f t="shared" si="17"/>
        <v>226423427</v>
      </c>
      <c r="Q192" s="251">
        <f>P192/T192</f>
        <v>639.12673102435997</v>
      </c>
      <c r="R192" s="289"/>
      <c r="S192" s="252">
        <f t="shared" si="16"/>
        <v>100</v>
      </c>
      <c r="T192" s="128">
        <f>SUM(T155:T191)</f>
        <v>354270</v>
      </c>
    </row>
    <row r="193" spans="1:20" x14ac:dyDescent="0.2">
      <c r="B193" s="281"/>
      <c r="C193" s="235"/>
      <c r="D193" s="235"/>
      <c r="E193" s="235"/>
      <c r="F193" s="235"/>
      <c r="G193" s="235"/>
      <c r="H193" s="235"/>
      <c r="I193" s="235"/>
      <c r="J193" s="235"/>
      <c r="K193" s="235"/>
      <c r="L193" s="235"/>
      <c r="M193" s="235"/>
      <c r="N193" s="235"/>
      <c r="O193" s="235"/>
      <c r="P193" s="235"/>
      <c r="Q193" s="77"/>
      <c r="S193" s="232"/>
      <c r="T193" s="233"/>
    </row>
    <row r="194" spans="1:20" ht="13.5" thickBot="1" x14ac:dyDescent="0.25">
      <c r="A194" s="300">
        <f>A44+A147+A192</f>
        <v>170</v>
      </c>
      <c r="B194" s="301" t="s">
        <v>293</v>
      </c>
      <c r="C194" s="241">
        <f t="shared" ref="C194:N194" si="18">C44+C147+C192</f>
        <v>1789760320</v>
      </c>
      <c r="D194" s="241">
        <f t="shared" si="18"/>
        <v>320282860</v>
      </c>
      <c r="E194" s="241">
        <f t="shared" si="18"/>
        <v>966929339</v>
      </c>
      <c r="F194" s="241">
        <f t="shared" si="18"/>
        <v>9093310</v>
      </c>
      <c r="G194" s="241">
        <f t="shared" si="18"/>
        <v>171223780</v>
      </c>
      <c r="H194" s="241">
        <f t="shared" si="18"/>
        <v>121366604</v>
      </c>
      <c r="I194" s="241">
        <f t="shared" si="18"/>
        <v>140715282</v>
      </c>
      <c r="J194" s="241">
        <f t="shared" si="18"/>
        <v>68713502</v>
      </c>
      <c r="K194" s="241">
        <f t="shared" si="18"/>
        <v>25282014</v>
      </c>
      <c r="L194" s="241">
        <f t="shared" si="18"/>
        <v>307670252</v>
      </c>
      <c r="M194" s="241">
        <f t="shared" si="18"/>
        <v>876178581</v>
      </c>
      <c r="N194" s="241">
        <f t="shared" si="18"/>
        <v>31434413</v>
      </c>
      <c r="O194" s="241">
        <f>(O44+O147+O192)</f>
        <v>172752731</v>
      </c>
      <c r="P194" s="241">
        <f>P44+P147+P192</f>
        <v>5001402988</v>
      </c>
      <c r="Q194" s="242">
        <f>P194/T194</f>
        <v>579.61918900645674</v>
      </c>
      <c r="R194" s="300"/>
      <c r="S194" s="243"/>
      <c r="T194" s="244">
        <f>T44+T147+T192</f>
        <v>8628774</v>
      </c>
    </row>
    <row r="195" spans="1:20" ht="13.5" thickTop="1" x14ac:dyDescent="0.2"/>
    <row r="196" spans="1:20" ht="13.5" thickBot="1" x14ac:dyDescent="0.25"/>
    <row r="197" spans="1:20" x14ac:dyDescent="0.2">
      <c r="A197" s="223" t="s">
        <v>501</v>
      </c>
      <c r="B197" s="335"/>
      <c r="C197" s="335"/>
      <c r="D197" s="335"/>
      <c r="E197" s="335"/>
      <c r="F197" s="335"/>
      <c r="G197" s="335"/>
      <c r="H197" s="335"/>
      <c r="I197" s="335"/>
      <c r="J197" s="335"/>
      <c r="K197" s="335"/>
      <c r="L197" s="335"/>
      <c r="M197" s="335"/>
      <c r="N197" s="336"/>
    </row>
    <row r="198" spans="1:20" ht="33.75" customHeight="1" thickBot="1" x14ac:dyDescent="0.25">
      <c r="A198" s="410" t="s">
        <v>502</v>
      </c>
      <c r="B198" s="411"/>
      <c r="C198" s="411"/>
      <c r="D198" s="411"/>
      <c r="E198" s="411"/>
      <c r="F198" s="411"/>
      <c r="G198" s="411"/>
      <c r="H198" s="411"/>
      <c r="I198" s="411"/>
      <c r="J198" s="411"/>
      <c r="K198" s="411"/>
      <c r="L198" s="411"/>
      <c r="M198" s="411"/>
      <c r="N198" s="412"/>
    </row>
    <row r="209" spans="1:1" x14ac:dyDescent="0.2">
      <c r="A209" s="282"/>
    </row>
  </sheetData>
  <mergeCells count="1">
    <mergeCell ref="A198:N198"/>
  </mergeCells>
  <printOptions gridLinesSet="0"/>
  <pageMargins left="3.75" right="0.25" top="0.5" bottom="0.3" header="0.5" footer="0.5"/>
  <pageSetup paperSize="17" pageOrder="overThenDown"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ABF61-D528-4584-A91B-C89CB6AD5AFE}">
  <sheetPr transitionEvaluation="1" transitionEntry="1"/>
  <dimension ref="A1:AX215"/>
  <sheetViews>
    <sheetView showGridLines="0" zoomScaleNormal="100" workbookViewId="0">
      <pane xSplit="2" ySplit="5" topLeftCell="C6" activePane="bottomRight" state="frozen"/>
      <selection pane="topRight"/>
      <selection pane="bottomLeft"/>
      <selection pane="bottomRight"/>
    </sheetView>
  </sheetViews>
  <sheetFormatPr defaultColWidth="12.7109375" defaultRowHeight="12.75" x14ac:dyDescent="0.2"/>
  <cols>
    <col min="1" max="1" width="7.42578125" style="280" customWidth="1"/>
    <col min="2" max="2" width="14.42578125" style="280" customWidth="1"/>
    <col min="3" max="4" width="15.140625" style="280" customWidth="1"/>
    <col min="5" max="5" width="3.7109375" style="307" customWidth="1"/>
    <col min="6" max="6" width="11.28515625" style="280" customWidth="1"/>
    <col min="7" max="7" width="14.42578125" style="280" customWidth="1"/>
    <col min="8" max="8" width="11.28515625" style="280" customWidth="1"/>
    <col min="9" max="9" width="3.7109375" style="307" customWidth="1"/>
    <col min="10" max="10" width="12.140625" style="280" customWidth="1"/>
    <col min="11" max="11" width="17.42578125" style="280" customWidth="1"/>
    <col min="12" max="12" width="12.140625" style="280" customWidth="1"/>
    <col min="13" max="13" width="3.7109375" style="307" customWidth="1"/>
    <col min="14" max="14" width="12.140625" style="280" customWidth="1"/>
    <col min="15" max="15" width="16.140625" style="280" customWidth="1"/>
    <col min="16" max="16" width="12.140625" style="280" customWidth="1"/>
    <col min="17" max="17" width="3.7109375" style="307" customWidth="1"/>
    <col min="18" max="18" width="12.140625" style="280" customWidth="1"/>
    <col min="19" max="19" width="15.7109375" style="280" customWidth="1"/>
    <col min="20" max="20" width="12.140625" style="280" customWidth="1"/>
    <col min="21" max="21" width="3.7109375" style="307" customWidth="1"/>
    <col min="22" max="22" width="12.140625" style="280" customWidth="1"/>
    <col min="23" max="23" width="14.42578125" style="280" customWidth="1"/>
    <col min="24" max="24" width="3.7109375" style="307" customWidth="1"/>
    <col min="25" max="25" width="12.140625" style="280" customWidth="1"/>
    <col min="26" max="26" width="3.7109375" style="307" customWidth="1"/>
    <col min="27" max="27" width="12.140625" style="280" customWidth="1"/>
    <col min="28" max="28" width="17.42578125" style="280" customWidth="1"/>
    <col min="29" max="29" width="12.140625" style="280" customWidth="1"/>
    <col min="30" max="30" width="3.7109375" style="307" customWidth="1"/>
    <col min="31" max="31" width="12.140625" style="280" customWidth="1"/>
    <col min="32" max="32" width="14.42578125" style="280" customWidth="1"/>
    <col min="33" max="33" width="12.140625" style="280" customWidth="1"/>
    <col min="34" max="34" width="3.7109375" style="307" customWidth="1"/>
    <col min="35" max="35" width="11.42578125" style="280" customWidth="1"/>
    <col min="36" max="36" width="14" style="280" customWidth="1"/>
    <col min="37" max="37" width="10.28515625" style="280" customWidth="1"/>
    <col min="38" max="38" width="3.7109375" style="307" customWidth="1"/>
    <col min="39" max="39" width="10.85546875" style="280" customWidth="1"/>
    <col min="40" max="40" width="16.7109375" style="280" customWidth="1"/>
    <col min="41" max="41" width="15.140625" style="280" hidden="1" customWidth="1"/>
    <col min="42" max="50" width="12.7109375" style="280" hidden="1" customWidth="1"/>
    <col min="51" max="16384" width="12.7109375" style="280"/>
  </cols>
  <sheetData>
    <row r="1" spans="1:50" s="319" customFormat="1" ht="15.75" x14ac:dyDescent="0.2">
      <c r="A1" s="319" t="s">
        <v>0</v>
      </c>
    </row>
    <row r="2" spans="1:50" s="320" customFormat="1" ht="15.75" x14ac:dyDescent="0.25">
      <c r="A2" s="320" t="s">
        <v>446</v>
      </c>
    </row>
    <row r="3" spans="1:50" s="321" customFormat="1" ht="15.75" x14ac:dyDescent="0.2">
      <c r="A3" s="321" t="s">
        <v>370</v>
      </c>
    </row>
    <row r="4" spans="1:50" customFormat="1" x14ac:dyDescent="0.2">
      <c r="E4" s="181"/>
      <c r="I4" s="181"/>
      <c r="M4" s="181"/>
      <c r="Q4" s="181"/>
      <c r="U4" s="181"/>
      <c r="X4" s="181"/>
      <c r="Z4" s="181"/>
      <c r="AD4" s="181"/>
      <c r="AH4" s="181"/>
      <c r="AL4" s="181"/>
    </row>
    <row r="5" spans="1:50" ht="60.75" thickBot="1" x14ac:dyDescent="0.3">
      <c r="A5" s="295" t="s">
        <v>1</v>
      </c>
      <c r="B5" s="296" t="s">
        <v>339</v>
      </c>
      <c r="C5" s="272" t="s">
        <v>445</v>
      </c>
      <c r="D5" s="272" t="s">
        <v>362</v>
      </c>
      <c r="E5" s="297"/>
      <c r="F5" s="272" t="s">
        <v>363</v>
      </c>
      <c r="G5" s="272" t="s">
        <v>444</v>
      </c>
      <c r="H5" s="272" t="s">
        <v>362</v>
      </c>
      <c r="I5" s="297"/>
      <c r="J5" s="272" t="s">
        <v>363</v>
      </c>
      <c r="K5" s="272" t="s">
        <v>443</v>
      </c>
      <c r="L5" s="272" t="s">
        <v>362</v>
      </c>
      <c r="M5" s="297"/>
      <c r="N5" s="272" t="s">
        <v>363</v>
      </c>
      <c r="O5" s="272" t="s">
        <v>442</v>
      </c>
      <c r="P5" s="272" t="s">
        <v>362</v>
      </c>
      <c r="Q5" s="297"/>
      <c r="R5" s="272" t="s">
        <v>363</v>
      </c>
      <c r="S5" s="272" t="s">
        <v>441</v>
      </c>
      <c r="T5" s="272" t="s">
        <v>362</v>
      </c>
      <c r="U5" s="297"/>
      <c r="V5" s="272" t="s">
        <v>363</v>
      </c>
      <c r="W5" s="272" t="s">
        <v>440</v>
      </c>
      <c r="X5" s="297"/>
      <c r="Y5" s="272" t="s">
        <v>362</v>
      </c>
      <c r="Z5" s="297"/>
      <c r="AA5" s="272" t="s">
        <v>363</v>
      </c>
      <c r="AB5" s="272" t="s">
        <v>439</v>
      </c>
      <c r="AC5" s="272" t="s">
        <v>362</v>
      </c>
      <c r="AD5" s="297"/>
      <c r="AE5" s="272" t="s">
        <v>363</v>
      </c>
      <c r="AF5" s="272" t="s">
        <v>438</v>
      </c>
      <c r="AG5" s="272" t="s">
        <v>362</v>
      </c>
      <c r="AH5" s="297"/>
      <c r="AI5" s="272" t="s">
        <v>363</v>
      </c>
      <c r="AJ5" s="272" t="s">
        <v>505</v>
      </c>
      <c r="AK5" s="272" t="s">
        <v>362</v>
      </c>
      <c r="AL5" s="297"/>
      <c r="AM5" s="272" t="s">
        <v>363</v>
      </c>
      <c r="AN5" s="272" t="s">
        <v>437</v>
      </c>
      <c r="AO5" s="298" t="s">
        <v>253</v>
      </c>
      <c r="AP5" s="299" t="s">
        <v>354</v>
      </c>
      <c r="AQ5" s="299" t="s">
        <v>354</v>
      </c>
      <c r="AR5" s="299" t="s">
        <v>354</v>
      </c>
      <c r="AS5" s="299" t="s">
        <v>354</v>
      </c>
      <c r="AT5" s="299" t="s">
        <v>354</v>
      </c>
      <c r="AU5" s="299" t="s">
        <v>354</v>
      </c>
      <c r="AV5" s="299" t="s">
        <v>354</v>
      </c>
      <c r="AW5" s="299" t="s">
        <v>354</v>
      </c>
      <c r="AX5" s="299" t="s">
        <v>354</v>
      </c>
    </row>
    <row r="6" spans="1:50" x14ac:dyDescent="0.2">
      <c r="A6" s="287">
        <v>1</v>
      </c>
      <c r="B6" s="287" t="s">
        <v>12</v>
      </c>
      <c r="C6" s="137">
        <v>53289132</v>
      </c>
      <c r="D6" s="123">
        <f t="shared" ref="D6:D43" si="0">IFERROR(C6/$AO6,0)</f>
        <v>336.99997470403724</v>
      </c>
      <c r="E6" s="306"/>
      <c r="F6" s="123">
        <f t="shared" ref="F6:F44" si="1">IF(D6,D6/D$44*100,0)</f>
        <v>140.34725824438291</v>
      </c>
      <c r="G6" s="137">
        <v>24757866</v>
      </c>
      <c r="H6" s="123">
        <f t="shared" ref="H6:H43" si="2">IFERROR(G6/$AO6,0)</f>
        <v>156.56851411514722</v>
      </c>
      <c r="I6" s="306"/>
      <c r="J6" s="123">
        <f t="shared" ref="J6:J44" si="3">IF(H6,H6/H$44*100,0)</f>
        <v>169.91765668307005</v>
      </c>
      <c r="K6" s="137">
        <v>169348756</v>
      </c>
      <c r="L6" s="123">
        <f t="shared" ref="L6:L43" si="4">IFERROR(K6/$AO6,0)</f>
        <v>1070.959956490944</v>
      </c>
      <c r="M6" s="306"/>
      <c r="N6" s="123">
        <f t="shared" ref="N6:N44" si="5">IF(L6,L6/L$44*100,0)</f>
        <v>121.13182753038242</v>
      </c>
      <c r="O6" s="137">
        <v>52920356</v>
      </c>
      <c r="P6" s="123">
        <f t="shared" ref="P6:P43" si="6">IFERROR(O6/$AO6,0)</f>
        <v>334.66783871294143</v>
      </c>
      <c r="Q6" s="306"/>
      <c r="R6" s="123">
        <f t="shared" ref="R6:R44" si="7">IF(P6,P6/P$44*100,0)</f>
        <v>78.419961770464866</v>
      </c>
      <c r="S6" s="137">
        <v>117152502</v>
      </c>
      <c r="T6" s="123">
        <f t="shared" ref="T6:T43" si="8">IFERROR(S6/$AO6,0)</f>
        <v>740.87133208539922</v>
      </c>
      <c r="U6" s="306"/>
      <c r="V6" s="123">
        <f t="shared" ref="V6:V44" si="9">IF(T6,T6/T$44*100,0)</f>
        <v>140.24346092180403</v>
      </c>
      <c r="W6" s="137">
        <v>356891322</v>
      </c>
      <c r="X6" s="306"/>
      <c r="Y6" s="123">
        <f t="shared" ref="Y6:Y43" si="10">IFERROR(W6/$AO6,0)</f>
        <v>2256.97739805727</v>
      </c>
      <c r="Z6" s="306"/>
      <c r="AA6" s="123">
        <f t="shared" ref="AA6:AA44" si="11">IF(Y6,Y6/Y$44*100,0)</f>
        <v>97.729759850262411</v>
      </c>
      <c r="AB6" s="137">
        <v>43896193</v>
      </c>
      <c r="AC6" s="123">
        <f t="shared" ref="AC6:AC43" si="12">IFERROR(AB6/$AO6,0)</f>
        <v>277.59911590610136</v>
      </c>
      <c r="AD6" s="306"/>
      <c r="AE6" s="123">
        <f t="shared" ref="AE6:AE44" si="13">IF(AC6,AC6/AC$44*100,0)</f>
        <v>132.39215944521177</v>
      </c>
      <c r="AF6" s="137">
        <v>34085712</v>
      </c>
      <c r="AG6" s="123">
        <f t="shared" ref="AG6:AG43" si="14">IFERROR(AF6/$AO6,0)</f>
        <v>215.55772538702823</v>
      </c>
      <c r="AH6" s="306"/>
      <c r="AI6" s="123">
        <f t="shared" ref="AI6:AI44" si="15">IF(AG6,AG6/AG$44*100,0)</f>
        <v>99.16501180382528</v>
      </c>
      <c r="AJ6" s="137">
        <v>0</v>
      </c>
      <c r="AK6" s="123">
        <f t="shared" ref="AK6:AK43" si="16">IFERROR(AJ6/$AO6,0)</f>
        <v>0</v>
      </c>
      <c r="AL6" s="306"/>
      <c r="AM6" s="123">
        <f t="shared" ref="AM6:AM44" si="17">IF(AK6,AK6/AK$44*100,0)</f>
        <v>0</v>
      </c>
      <c r="AN6" s="137">
        <f t="shared" ref="AN6:AN43" si="18">(C6+G6+K6+O6+S6+W6+AB6+AF6+AJ6)</f>
        <v>852341839</v>
      </c>
      <c r="AO6" s="122">
        <v>158128</v>
      </c>
      <c r="AP6" s="122">
        <f t="shared" ref="AP6:AP43" si="19">IF(C6,AO6,0)</f>
        <v>158128</v>
      </c>
      <c r="AQ6" s="122">
        <f t="shared" ref="AQ6:AQ43" si="20">IF(G6,AO6,0)</f>
        <v>158128</v>
      </c>
      <c r="AR6" s="122">
        <f t="shared" ref="AR6:AR43" si="21">IF(K6,AO6,0)</f>
        <v>158128</v>
      </c>
      <c r="AS6" s="122">
        <f t="shared" ref="AS6:AS43" si="22">IF(O6,AO6,0)</f>
        <v>158128</v>
      </c>
      <c r="AT6" s="122">
        <f t="shared" ref="AT6:AT43" si="23">IF(S6,AO6,0)</f>
        <v>158128</v>
      </c>
      <c r="AU6" s="122">
        <f t="shared" ref="AU6:AU43" si="24">IF(W6,AO6,0)</f>
        <v>158128</v>
      </c>
      <c r="AV6" s="122">
        <f t="shared" ref="AV6:AV43" si="25">IF(AB6,AO6,0)</f>
        <v>158128</v>
      </c>
      <c r="AW6" s="122">
        <f t="shared" ref="AW6:AW43" si="26">IF(AF6,AO6,0)</f>
        <v>158128</v>
      </c>
      <c r="AX6" s="122">
        <f t="shared" ref="AX6:AX43" si="27">IF(AJ6,$AO6,0)</f>
        <v>0</v>
      </c>
    </row>
    <row r="7" spans="1:50" x14ac:dyDescent="0.2">
      <c r="A7" s="286">
        <v>2</v>
      </c>
      <c r="B7" s="286" t="s">
        <v>14</v>
      </c>
      <c r="C7" s="115">
        <v>6117116</v>
      </c>
      <c r="D7" s="116">
        <f t="shared" si="0"/>
        <v>364.04903886210798</v>
      </c>
      <c r="F7" s="116">
        <f t="shared" si="1"/>
        <v>151.61213147173441</v>
      </c>
      <c r="G7" s="115">
        <v>2560633</v>
      </c>
      <c r="H7" s="116">
        <f t="shared" si="2"/>
        <v>152.3914181991311</v>
      </c>
      <c r="J7" s="116">
        <f t="shared" si="3"/>
        <v>165.38441860642911</v>
      </c>
      <c r="K7" s="115">
        <v>15837456</v>
      </c>
      <c r="L7" s="116">
        <f t="shared" si="4"/>
        <v>942.53740403499376</v>
      </c>
      <c r="N7" s="116">
        <f t="shared" si="5"/>
        <v>106.60648661467174</v>
      </c>
      <c r="O7" s="115">
        <v>28674282</v>
      </c>
      <c r="P7" s="116">
        <f t="shared" si="6"/>
        <v>1706.4977682556687</v>
      </c>
      <c r="R7" s="116">
        <f t="shared" si="7"/>
        <v>399.86958490737777</v>
      </c>
      <c r="S7" s="115">
        <v>18806081</v>
      </c>
      <c r="T7" s="116">
        <f t="shared" si="8"/>
        <v>1119.2097244539666</v>
      </c>
      <c r="V7" s="116">
        <f t="shared" si="9"/>
        <v>211.86114033181425</v>
      </c>
      <c r="W7" s="115">
        <v>35858495</v>
      </c>
      <c r="Y7" s="116">
        <f t="shared" si="10"/>
        <v>2134.0531452716777</v>
      </c>
      <c r="AA7" s="116">
        <f t="shared" si="11"/>
        <v>92.406996000323289</v>
      </c>
      <c r="AB7" s="115">
        <v>3365990</v>
      </c>
      <c r="AC7" s="116">
        <f t="shared" si="12"/>
        <v>200.32077605189551</v>
      </c>
      <c r="AE7" s="116">
        <f t="shared" si="13"/>
        <v>95.536687992269663</v>
      </c>
      <c r="AF7" s="115">
        <v>3570796</v>
      </c>
      <c r="AG7" s="116">
        <f t="shared" si="14"/>
        <v>212.50943283937391</v>
      </c>
      <c r="AI7" s="249">
        <f t="shared" si="15"/>
        <v>97.762677621986469</v>
      </c>
      <c r="AJ7" s="115">
        <v>0</v>
      </c>
      <c r="AK7" s="116">
        <f t="shared" si="16"/>
        <v>0</v>
      </c>
      <c r="AM7" s="116">
        <f t="shared" si="17"/>
        <v>0</v>
      </c>
      <c r="AN7" s="115">
        <f t="shared" si="18"/>
        <v>114790849</v>
      </c>
      <c r="AO7" s="115">
        <v>16803</v>
      </c>
      <c r="AP7" s="115">
        <f t="shared" si="19"/>
        <v>16803</v>
      </c>
      <c r="AQ7" s="115">
        <f t="shared" si="20"/>
        <v>16803</v>
      </c>
      <c r="AR7" s="115">
        <f t="shared" si="21"/>
        <v>16803</v>
      </c>
      <c r="AS7" s="115">
        <f t="shared" si="22"/>
        <v>16803</v>
      </c>
      <c r="AT7" s="115">
        <f t="shared" si="23"/>
        <v>16803</v>
      </c>
      <c r="AU7" s="115">
        <f t="shared" si="24"/>
        <v>16803</v>
      </c>
      <c r="AV7" s="115">
        <f t="shared" si="25"/>
        <v>16803</v>
      </c>
      <c r="AW7" s="115">
        <f t="shared" si="26"/>
        <v>16803</v>
      </c>
      <c r="AX7" s="115">
        <f t="shared" si="27"/>
        <v>0</v>
      </c>
    </row>
    <row r="8" spans="1:50" x14ac:dyDescent="0.2">
      <c r="A8" s="287">
        <v>3</v>
      </c>
      <c r="B8" s="287" t="s">
        <v>16</v>
      </c>
      <c r="C8" s="118">
        <v>1346441</v>
      </c>
      <c r="D8" s="119">
        <f t="shared" si="0"/>
        <v>202.56371295321196</v>
      </c>
      <c r="E8" s="306"/>
      <c r="F8" s="119">
        <f t="shared" si="1"/>
        <v>84.359833432488713</v>
      </c>
      <c r="G8" s="118">
        <v>1211550</v>
      </c>
      <c r="H8" s="119">
        <f t="shared" si="2"/>
        <v>182.27019708139011</v>
      </c>
      <c r="I8" s="306"/>
      <c r="J8" s="119">
        <f t="shared" si="3"/>
        <v>197.8106833692872</v>
      </c>
      <c r="K8" s="118">
        <v>4504194</v>
      </c>
      <c r="L8" s="119">
        <f t="shared" si="4"/>
        <v>677.62810290356549</v>
      </c>
      <c r="M8" s="306"/>
      <c r="N8" s="119">
        <f t="shared" si="5"/>
        <v>76.64369708051639</v>
      </c>
      <c r="O8" s="118">
        <v>3038129</v>
      </c>
      <c r="P8" s="119">
        <f t="shared" si="6"/>
        <v>457.06769971415679</v>
      </c>
      <c r="Q8" s="306"/>
      <c r="R8" s="119">
        <f t="shared" si="7"/>
        <v>107.10091437511187</v>
      </c>
      <c r="S8" s="118">
        <v>5627293</v>
      </c>
      <c r="T8" s="119">
        <f t="shared" si="8"/>
        <v>846.59139461411166</v>
      </c>
      <c r="U8" s="306"/>
      <c r="V8" s="119">
        <f t="shared" si="9"/>
        <v>160.25577185326159</v>
      </c>
      <c r="W8" s="118">
        <v>15471926</v>
      </c>
      <c r="X8" s="306"/>
      <c r="Y8" s="119">
        <f t="shared" si="10"/>
        <v>2327.6554836768469</v>
      </c>
      <c r="Z8" s="306"/>
      <c r="AA8" s="119">
        <f t="shared" si="11"/>
        <v>100.79020358364812</v>
      </c>
      <c r="AB8" s="118">
        <v>2562388</v>
      </c>
      <c r="AC8" s="119">
        <f t="shared" si="12"/>
        <v>385.49541146381824</v>
      </c>
      <c r="AD8" s="306"/>
      <c r="AE8" s="119">
        <f t="shared" si="13"/>
        <v>183.84990101041458</v>
      </c>
      <c r="AF8" s="118">
        <v>562566</v>
      </c>
      <c r="AG8" s="119">
        <f t="shared" si="14"/>
        <v>84.634571987362719</v>
      </c>
      <c r="AH8" s="306"/>
      <c r="AI8" s="123">
        <f t="shared" si="15"/>
        <v>38.935224033699065</v>
      </c>
      <c r="AJ8" s="118">
        <v>0</v>
      </c>
      <c r="AK8" s="119">
        <f t="shared" si="16"/>
        <v>0</v>
      </c>
      <c r="AL8" s="306"/>
      <c r="AM8" s="119">
        <f t="shared" si="17"/>
        <v>0</v>
      </c>
      <c r="AN8" s="118">
        <f t="shared" si="18"/>
        <v>34324487</v>
      </c>
      <c r="AO8" s="118">
        <v>6647</v>
      </c>
      <c r="AP8" s="118">
        <f t="shared" si="19"/>
        <v>6647</v>
      </c>
      <c r="AQ8" s="118">
        <f t="shared" si="20"/>
        <v>6647</v>
      </c>
      <c r="AR8" s="118">
        <f t="shared" si="21"/>
        <v>6647</v>
      </c>
      <c r="AS8" s="118">
        <f t="shared" si="22"/>
        <v>6647</v>
      </c>
      <c r="AT8" s="118">
        <f t="shared" si="23"/>
        <v>6647</v>
      </c>
      <c r="AU8" s="118">
        <f t="shared" si="24"/>
        <v>6647</v>
      </c>
      <c r="AV8" s="118">
        <f t="shared" si="25"/>
        <v>6647</v>
      </c>
      <c r="AW8" s="118">
        <f t="shared" si="26"/>
        <v>6647</v>
      </c>
      <c r="AX8" s="118">
        <f t="shared" si="27"/>
        <v>0</v>
      </c>
    </row>
    <row r="9" spans="1:50" x14ac:dyDescent="0.2">
      <c r="A9" s="286">
        <v>4</v>
      </c>
      <c r="B9" s="286" t="s">
        <v>18</v>
      </c>
      <c r="C9" s="115">
        <v>20609059</v>
      </c>
      <c r="D9" s="116">
        <f t="shared" si="0"/>
        <v>401.90840126369983</v>
      </c>
      <c r="F9" s="116">
        <f t="shared" si="1"/>
        <v>167.37906948592956</v>
      </c>
      <c r="G9" s="115">
        <v>4498357</v>
      </c>
      <c r="H9" s="116">
        <f t="shared" si="2"/>
        <v>87.724891766449545</v>
      </c>
      <c r="J9" s="116">
        <f t="shared" si="3"/>
        <v>95.204378261957146</v>
      </c>
      <c r="K9" s="115">
        <v>44135313</v>
      </c>
      <c r="L9" s="116">
        <f t="shared" si="4"/>
        <v>860.7065993213464</v>
      </c>
      <c r="N9" s="116">
        <f t="shared" si="5"/>
        <v>97.350944553394157</v>
      </c>
      <c r="O9" s="115">
        <v>12229769</v>
      </c>
      <c r="P9" s="116">
        <f t="shared" si="6"/>
        <v>238.49933694761887</v>
      </c>
      <c r="R9" s="116">
        <f t="shared" si="7"/>
        <v>55.885587804437719</v>
      </c>
      <c r="S9" s="115">
        <v>56797963</v>
      </c>
      <c r="T9" s="116">
        <f t="shared" si="8"/>
        <v>1107.6477826748312</v>
      </c>
      <c r="V9" s="116">
        <f t="shared" si="9"/>
        <v>209.67251909643966</v>
      </c>
      <c r="W9" s="115">
        <v>102626666</v>
      </c>
      <c r="Y9" s="116">
        <f t="shared" si="10"/>
        <v>2001.3780958695736</v>
      </c>
      <c r="AA9" s="116">
        <f t="shared" si="11"/>
        <v>86.662011257742222</v>
      </c>
      <c r="AB9" s="115">
        <v>16305284</v>
      </c>
      <c r="AC9" s="116">
        <f t="shared" si="12"/>
        <v>317.9781582745037</v>
      </c>
      <c r="AE9" s="116">
        <f t="shared" si="13"/>
        <v>151.64967256096224</v>
      </c>
      <c r="AF9" s="115">
        <v>10838382</v>
      </c>
      <c r="AG9" s="116">
        <f t="shared" si="14"/>
        <v>211.36514684660088</v>
      </c>
      <c r="AI9" s="249">
        <f t="shared" si="15"/>
        <v>97.236261165436133</v>
      </c>
      <c r="AJ9" s="115">
        <v>0</v>
      </c>
      <c r="AK9" s="116">
        <f t="shared" si="16"/>
        <v>0</v>
      </c>
      <c r="AM9" s="116">
        <f t="shared" si="17"/>
        <v>0</v>
      </c>
      <c r="AN9" s="115">
        <f t="shared" si="18"/>
        <v>268040793</v>
      </c>
      <c r="AO9" s="115">
        <v>51278</v>
      </c>
      <c r="AP9" s="115">
        <f t="shared" si="19"/>
        <v>51278</v>
      </c>
      <c r="AQ9" s="115">
        <f t="shared" si="20"/>
        <v>51278</v>
      </c>
      <c r="AR9" s="115">
        <f t="shared" si="21"/>
        <v>51278</v>
      </c>
      <c r="AS9" s="115">
        <f t="shared" si="22"/>
        <v>51278</v>
      </c>
      <c r="AT9" s="115">
        <f t="shared" si="23"/>
        <v>51278</v>
      </c>
      <c r="AU9" s="115">
        <f t="shared" si="24"/>
        <v>51278</v>
      </c>
      <c r="AV9" s="115">
        <f t="shared" si="25"/>
        <v>51278</v>
      </c>
      <c r="AW9" s="115">
        <f t="shared" si="26"/>
        <v>51278</v>
      </c>
      <c r="AX9" s="115">
        <f t="shared" si="27"/>
        <v>0</v>
      </c>
    </row>
    <row r="10" spans="1:50" x14ac:dyDescent="0.2">
      <c r="A10" s="287">
        <v>5</v>
      </c>
      <c r="B10" s="287" t="s">
        <v>20</v>
      </c>
      <c r="C10" s="118">
        <v>33319709</v>
      </c>
      <c r="D10" s="119">
        <f t="shared" si="0"/>
        <v>132.24258311868201</v>
      </c>
      <c r="E10" s="306"/>
      <c r="F10" s="119">
        <f t="shared" si="1"/>
        <v>55.073843789340771</v>
      </c>
      <c r="G10" s="118">
        <v>31988927</v>
      </c>
      <c r="H10" s="119">
        <f t="shared" si="2"/>
        <v>126.9608428355407</v>
      </c>
      <c r="I10" s="306"/>
      <c r="J10" s="119">
        <f t="shared" si="3"/>
        <v>137.78561434936393</v>
      </c>
      <c r="K10" s="118">
        <v>186820712</v>
      </c>
      <c r="L10" s="119">
        <f t="shared" si="4"/>
        <v>741.47266817220259</v>
      </c>
      <c r="M10" s="306"/>
      <c r="N10" s="119">
        <f t="shared" si="5"/>
        <v>83.864890386578338</v>
      </c>
      <c r="O10" s="118">
        <v>95554961</v>
      </c>
      <c r="P10" s="119">
        <f t="shared" si="6"/>
        <v>379.24805623137098</v>
      </c>
      <c r="Q10" s="306"/>
      <c r="R10" s="119">
        <f t="shared" si="7"/>
        <v>88.866077438343254</v>
      </c>
      <c r="S10" s="118">
        <v>70228555</v>
      </c>
      <c r="T10" s="119">
        <f t="shared" si="8"/>
        <v>278.73009100687017</v>
      </c>
      <c r="U10" s="306"/>
      <c r="V10" s="119">
        <f t="shared" si="9"/>
        <v>52.762296140980943</v>
      </c>
      <c r="W10" s="118">
        <v>667199652</v>
      </c>
      <c r="X10" s="306"/>
      <c r="Y10" s="119">
        <f t="shared" si="10"/>
        <v>2648.0484999543578</v>
      </c>
      <c r="Z10" s="306"/>
      <c r="AA10" s="119">
        <f t="shared" si="11"/>
        <v>114.6635957432039</v>
      </c>
      <c r="AB10" s="118">
        <v>25932228</v>
      </c>
      <c r="AC10" s="119">
        <f t="shared" si="12"/>
        <v>102.92241197972686</v>
      </c>
      <c r="AD10" s="306"/>
      <c r="AE10" s="119">
        <f t="shared" si="13"/>
        <v>49.085604371718688</v>
      </c>
      <c r="AF10" s="118">
        <v>20753132</v>
      </c>
      <c r="AG10" s="119">
        <f t="shared" si="14"/>
        <v>82.367099409030828</v>
      </c>
      <c r="AH10" s="306"/>
      <c r="AI10" s="123">
        <f t="shared" si="15"/>
        <v>37.892097675822477</v>
      </c>
      <c r="AJ10" s="118">
        <v>0</v>
      </c>
      <c r="AK10" s="119">
        <f t="shared" si="16"/>
        <v>0</v>
      </c>
      <c r="AL10" s="306"/>
      <c r="AM10" s="123">
        <f t="shared" si="17"/>
        <v>0</v>
      </c>
      <c r="AN10" s="118">
        <f t="shared" si="18"/>
        <v>1131797876</v>
      </c>
      <c r="AO10" s="118">
        <v>251959</v>
      </c>
      <c r="AP10" s="118">
        <f t="shared" si="19"/>
        <v>251959</v>
      </c>
      <c r="AQ10" s="118">
        <f t="shared" si="20"/>
        <v>251959</v>
      </c>
      <c r="AR10" s="118">
        <f t="shared" si="21"/>
        <v>251959</v>
      </c>
      <c r="AS10" s="118">
        <f t="shared" si="22"/>
        <v>251959</v>
      </c>
      <c r="AT10" s="118">
        <f t="shared" si="23"/>
        <v>251959</v>
      </c>
      <c r="AU10" s="118">
        <f t="shared" si="24"/>
        <v>251959</v>
      </c>
      <c r="AV10" s="118">
        <f t="shared" si="25"/>
        <v>251959</v>
      </c>
      <c r="AW10" s="118">
        <f t="shared" si="26"/>
        <v>251959</v>
      </c>
      <c r="AX10" s="118">
        <f t="shared" si="27"/>
        <v>0</v>
      </c>
    </row>
    <row r="11" spans="1:50" x14ac:dyDescent="0.2">
      <c r="A11" s="286">
        <v>6</v>
      </c>
      <c r="B11" s="286" t="s">
        <v>22</v>
      </c>
      <c r="C11" s="115">
        <v>0</v>
      </c>
      <c r="D11" s="116">
        <f t="shared" si="0"/>
        <v>0</v>
      </c>
      <c r="F11" s="249">
        <f t="shared" si="1"/>
        <v>0</v>
      </c>
      <c r="G11" s="115">
        <v>0</v>
      </c>
      <c r="H11" s="116">
        <f t="shared" si="2"/>
        <v>0</v>
      </c>
      <c r="J11" s="116">
        <f t="shared" si="3"/>
        <v>0</v>
      </c>
      <c r="K11" s="115">
        <v>0</v>
      </c>
      <c r="L11" s="116">
        <f t="shared" si="4"/>
        <v>0</v>
      </c>
      <c r="N11" s="116">
        <f t="shared" si="5"/>
        <v>0</v>
      </c>
      <c r="O11" s="115">
        <v>0</v>
      </c>
      <c r="P11" s="116">
        <f t="shared" si="6"/>
        <v>0</v>
      </c>
      <c r="R11" s="116">
        <f t="shared" si="7"/>
        <v>0</v>
      </c>
      <c r="S11" s="115">
        <v>0</v>
      </c>
      <c r="T11" s="116">
        <f t="shared" si="8"/>
        <v>0</v>
      </c>
      <c r="V11" s="116">
        <f t="shared" si="9"/>
        <v>0</v>
      </c>
      <c r="W11" s="115">
        <v>0</v>
      </c>
      <c r="Y11" s="116">
        <f t="shared" si="10"/>
        <v>0</v>
      </c>
      <c r="AA11" s="116">
        <f t="shared" si="11"/>
        <v>0</v>
      </c>
      <c r="AB11" s="115">
        <v>0</v>
      </c>
      <c r="AC11" s="116">
        <f t="shared" si="12"/>
        <v>0</v>
      </c>
      <c r="AE11" s="116">
        <f t="shared" si="13"/>
        <v>0</v>
      </c>
      <c r="AF11" s="115">
        <v>0</v>
      </c>
      <c r="AG11" s="116">
        <f t="shared" si="14"/>
        <v>0</v>
      </c>
      <c r="AI11" s="249">
        <f t="shared" si="15"/>
        <v>0</v>
      </c>
      <c r="AJ11" s="115">
        <v>0</v>
      </c>
      <c r="AK11" s="116">
        <f t="shared" si="16"/>
        <v>0</v>
      </c>
      <c r="AM11" s="249">
        <f t="shared" si="17"/>
        <v>0</v>
      </c>
      <c r="AN11" s="115">
        <f t="shared" si="18"/>
        <v>0</v>
      </c>
      <c r="AO11" s="115">
        <v>0</v>
      </c>
      <c r="AP11" s="115">
        <f t="shared" si="19"/>
        <v>0</v>
      </c>
      <c r="AQ11" s="115">
        <f t="shared" si="20"/>
        <v>0</v>
      </c>
      <c r="AR11" s="115">
        <f t="shared" si="21"/>
        <v>0</v>
      </c>
      <c r="AS11" s="115">
        <f t="shared" si="22"/>
        <v>0</v>
      </c>
      <c r="AT11" s="115">
        <f t="shared" si="23"/>
        <v>0</v>
      </c>
      <c r="AU11" s="115">
        <f t="shared" si="24"/>
        <v>0</v>
      </c>
      <c r="AV11" s="115">
        <f t="shared" si="25"/>
        <v>0</v>
      </c>
      <c r="AW11" s="115">
        <f t="shared" si="26"/>
        <v>0</v>
      </c>
      <c r="AX11" s="115">
        <f t="shared" si="27"/>
        <v>0</v>
      </c>
    </row>
    <row r="12" spans="1:50" x14ac:dyDescent="0.2">
      <c r="A12" s="287">
        <v>7</v>
      </c>
      <c r="B12" s="287" t="s">
        <v>254</v>
      </c>
      <c r="C12" s="118">
        <v>2340256</v>
      </c>
      <c r="D12" s="119">
        <f t="shared" si="0"/>
        <v>414.20460176991151</v>
      </c>
      <c r="E12" s="306"/>
      <c r="F12" s="123">
        <f t="shared" si="1"/>
        <v>172.49995422601179</v>
      </c>
      <c r="G12" s="118">
        <v>312757</v>
      </c>
      <c r="H12" s="119">
        <f t="shared" si="2"/>
        <v>55.35522123893805</v>
      </c>
      <c r="I12" s="306"/>
      <c r="J12" s="119">
        <f t="shared" si="3"/>
        <v>60.074846665376228</v>
      </c>
      <c r="K12" s="118">
        <v>5197992</v>
      </c>
      <c r="L12" s="119">
        <f t="shared" si="4"/>
        <v>919.99858407079648</v>
      </c>
      <c r="M12" s="306"/>
      <c r="N12" s="119">
        <f t="shared" si="5"/>
        <v>104.05721440697218</v>
      </c>
      <c r="O12" s="118">
        <v>7080948</v>
      </c>
      <c r="P12" s="119">
        <f t="shared" si="6"/>
        <v>1253.2651327433628</v>
      </c>
      <c r="Q12" s="306"/>
      <c r="R12" s="119">
        <f t="shared" si="7"/>
        <v>293.66730958062209</v>
      </c>
      <c r="S12" s="118">
        <v>5374029</v>
      </c>
      <c r="T12" s="119">
        <f t="shared" si="8"/>
        <v>951.15557522123891</v>
      </c>
      <c r="U12" s="306"/>
      <c r="V12" s="119">
        <f t="shared" si="9"/>
        <v>180.04927976983697</v>
      </c>
      <c r="W12" s="118">
        <v>3013277</v>
      </c>
      <c r="X12" s="347" t="s">
        <v>383</v>
      </c>
      <c r="Y12" s="119">
        <f t="shared" si="10"/>
        <v>533.32336283185839</v>
      </c>
      <c r="Z12" s="306"/>
      <c r="AA12" s="119">
        <f t="shared" si="11"/>
        <v>23.093525091104755</v>
      </c>
      <c r="AB12" s="118">
        <v>2771756</v>
      </c>
      <c r="AC12" s="119">
        <f t="shared" si="12"/>
        <v>490.57628318584068</v>
      </c>
      <c r="AD12" s="306"/>
      <c r="AE12" s="119">
        <f t="shared" si="13"/>
        <v>233.96491480739502</v>
      </c>
      <c r="AF12" s="118">
        <v>247509</v>
      </c>
      <c r="AG12" s="119">
        <f t="shared" si="14"/>
        <v>43.806902654867258</v>
      </c>
      <c r="AH12" s="306"/>
      <c r="AI12" s="123">
        <f t="shared" si="15"/>
        <v>20.15289413106952</v>
      </c>
      <c r="AJ12" s="118">
        <v>0</v>
      </c>
      <c r="AK12" s="119">
        <f t="shared" si="16"/>
        <v>0</v>
      </c>
      <c r="AL12" s="306"/>
      <c r="AM12" s="123">
        <f t="shared" si="17"/>
        <v>0</v>
      </c>
      <c r="AN12" s="118">
        <f t="shared" si="18"/>
        <v>26338524</v>
      </c>
      <c r="AO12" s="118">
        <v>5650</v>
      </c>
      <c r="AP12" s="118">
        <f t="shared" si="19"/>
        <v>5650</v>
      </c>
      <c r="AQ12" s="118">
        <f t="shared" si="20"/>
        <v>5650</v>
      </c>
      <c r="AR12" s="118">
        <f t="shared" si="21"/>
        <v>5650</v>
      </c>
      <c r="AS12" s="118">
        <f t="shared" si="22"/>
        <v>5650</v>
      </c>
      <c r="AT12" s="118">
        <f t="shared" si="23"/>
        <v>5650</v>
      </c>
      <c r="AU12" s="118">
        <f t="shared" si="24"/>
        <v>5650</v>
      </c>
      <c r="AV12" s="118">
        <f t="shared" si="25"/>
        <v>5650</v>
      </c>
      <c r="AW12" s="118">
        <f t="shared" si="26"/>
        <v>5650</v>
      </c>
      <c r="AX12" s="118">
        <f t="shared" si="27"/>
        <v>0</v>
      </c>
    </row>
    <row r="13" spans="1:50" x14ac:dyDescent="0.2">
      <c r="A13" s="286">
        <v>8</v>
      </c>
      <c r="B13" s="286" t="s">
        <v>26</v>
      </c>
      <c r="C13" s="115">
        <v>9908330</v>
      </c>
      <c r="D13" s="116">
        <f t="shared" si="0"/>
        <v>233.97397751959952</v>
      </c>
      <c r="F13" s="249">
        <f t="shared" si="1"/>
        <v>97.440975401400479</v>
      </c>
      <c r="G13" s="115">
        <v>5376755</v>
      </c>
      <c r="H13" s="116">
        <f t="shared" si="2"/>
        <v>126.96597241900444</v>
      </c>
      <c r="J13" s="116">
        <f t="shared" si="3"/>
        <v>137.79118128475224</v>
      </c>
      <c r="K13" s="115">
        <v>45888164</v>
      </c>
      <c r="L13" s="116">
        <f t="shared" si="4"/>
        <v>1083.5969585340513</v>
      </c>
      <c r="N13" s="116">
        <f t="shared" si="5"/>
        <v>122.56114628568149</v>
      </c>
      <c r="O13" s="115">
        <v>23629958</v>
      </c>
      <c r="P13" s="116">
        <f t="shared" si="6"/>
        <v>557.99466326626998</v>
      </c>
      <c r="R13" s="116">
        <f t="shared" si="7"/>
        <v>130.75029954998843</v>
      </c>
      <c r="S13" s="115">
        <v>29002933</v>
      </c>
      <c r="T13" s="116">
        <f t="shared" si="8"/>
        <v>684.87137527155949</v>
      </c>
      <c r="V13" s="116">
        <f t="shared" si="9"/>
        <v>129.64293230782985</v>
      </c>
      <c r="W13" s="115">
        <v>108609186</v>
      </c>
      <c r="Y13" s="116">
        <f t="shared" si="10"/>
        <v>2564.682771323321</v>
      </c>
      <c r="AA13" s="116">
        <f t="shared" si="11"/>
        <v>111.05376223496128</v>
      </c>
      <c r="AB13" s="115">
        <v>6976618</v>
      </c>
      <c r="AC13" s="116">
        <f t="shared" si="12"/>
        <v>164.74492301879664</v>
      </c>
      <c r="AE13" s="116">
        <f t="shared" si="13"/>
        <v>78.569904824449338</v>
      </c>
      <c r="AF13" s="115">
        <v>12563700</v>
      </c>
      <c r="AG13" s="116">
        <f t="shared" si="14"/>
        <v>296.67752904505528</v>
      </c>
      <c r="AI13" s="249">
        <f t="shared" si="15"/>
        <v>136.48330449238009</v>
      </c>
      <c r="AJ13" s="115">
        <v>0</v>
      </c>
      <c r="AK13" s="116">
        <f t="shared" si="16"/>
        <v>0</v>
      </c>
      <c r="AM13" s="249">
        <f t="shared" si="17"/>
        <v>0</v>
      </c>
      <c r="AN13" s="115">
        <f t="shared" si="18"/>
        <v>241955644</v>
      </c>
      <c r="AO13" s="115">
        <v>42348</v>
      </c>
      <c r="AP13" s="115">
        <f t="shared" si="19"/>
        <v>42348</v>
      </c>
      <c r="AQ13" s="115">
        <f t="shared" si="20"/>
        <v>42348</v>
      </c>
      <c r="AR13" s="115">
        <f t="shared" si="21"/>
        <v>42348</v>
      </c>
      <c r="AS13" s="115">
        <f t="shared" si="22"/>
        <v>42348</v>
      </c>
      <c r="AT13" s="115">
        <f t="shared" si="23"/>
        <v>42348</v>
      </c>
      <c r="AU13" s="115">
        <f t="shared" si="24"/>
        <v>42348</v>
      </c>
      <c r="AV13" s="115">
        <f t="shared" si="25"/>
        <v>42348</v>
      </c>
      <c r="AW13" s="115">
        <f t="shared" si="26"/>
        <v>42348</v>
      </c>
      <c r="AX13" s="115">
        <f t="shared" si="27"/>
        <v>0</v>
      </c>
    </row>
    <row r="14" spans="1:50" x14ac:dyDescent="0.2">
      <c r="A14" s="287">
        <v>9</v>
      </c>
      <c r="B14" s="287" t="s">
        <v>28</v>
      </c>
      <c r="C14" s="118">
        <v>0</v>
      </c>
      <c r="D14" s="119">
        <f t="shared" si="0"/>
        <v>0</v>
      </c>
      <c r="E14" s="306"/>
      <c r="F14" s="123">
        <f t="shared" si="1"/>
        <v>0</v>
      </c>
      <c r="G14" s="118">
        <v>0</v>
      </c>
      <c r="H14" s="119">
        <f t="shared" si="2"/>
        <v>0</v>
      </c>
      <c r="I14" s="306"/>
      <c r="J14" s="119">
        <f t="shared" si="3"/>
        <v>0</v>
      </c>
      <c r="K14" s="118">
        <v>0</v>
      </c>
      <c r="L14" s="119">
        <f t="shared" si="4"/>
        <v>0</v>
      </c>
      <c r="M14" s="306"/>
      <c r="N14" s="119">
        <f t="shared" si="5"/>
        <v>0</v>
      </c>
      <c r="O14" s="118">
        <v>0</v>
      </c>
      <c r="P14" s="119">
        <f t="shared" si="6"/>
        <v>0</v>
      </c>
      <c r="Q14" s="306"/>
      <c r="R14" s="119">
        <f t="shared" si="7"/>
        <v>0</v>
      </c>
      <c r="S14" s="118">
        <v>0</v>
      </c>
      <c r="T14" s="119">
        <f t="shared" si="8"/>
        <v>0</v>
      </c>
      <c r="U14" s="306"/>
      <c r="V14" s="119">
        <f t="shared" si="9"/>
        <v>0</v>
      </c>
      <c r="W14" s="118">
        <v>0</v>
      </c>
      <c r="X14" s="306"/>
      <c r="Y14" s="119">
        <f t="shared" si="10"/>
        <v>0</v>
      </c>
      <c r="Z14" s="306"/>
      <c r="AA14" s="119">
        <f t="shared" si="11"/>
        <v>0</v>
      </c>
      <c r="AB14" s="118">
        <v>0</v>
      </c>
      <c r="AC14" s="119">
        <f t="shared" si="12"/>
        <v>0</v>
      </c>
      <c r="AD14" s="306"/>
      <c r="AE14" s="119">
        <f t="shared" si="13"/>
        <v>0</v>
      </c>
      <c r="AF14" s="118">
        <v>0</v>
      </c>
      <c r="AG14" s="119">
        <f t="shared" si="14"/>
        <v>0</v>
      </c>
      <c r="AH14" s="306"/>
      <c r="AI14" s="123">
        <f t="shared" si="15"/>
        <v>0</v>
      </c>
      <c r="AJ14" s="118">
        <v>0</v>
      </c>
      <c r="AK14" s="119">
        <f t="shared" si="16"/>
        <v>0</v>
      </c>
      <c r="AL14" s="306"/>
      <c r="AM14" s="123">
        <f t="shared" si="17"/>
        <v>0</v>
      </c>
      <c r="AN14" s="118">
        <f t="shared" si="18"/>
        <v>0</v>
      </c>
      <c r="AO14" s="118">
        <v>0</v>
      </c>
      <c r="AP14" s="118">
        <f t="shared" si="19"/>
        <v>0</v>
      </c>
      <c r="AQ14" s="118">
        <f t="shared" si="20"/>
        <v>0</v>
      </c>
      <c r="AR14" s="118">
        <f t="shared" si="21"/>
        <v>0</v>
      </c>
      <c r="AS14" s="118">
        <f t="shared" si="22"/>
        <v>0</v>
      </c>
      <c r="AT14" s="118">
        <f t="shared" si="23"/>
        <v>0</v>
      </c>
      <c r="AU14" s="118">
        <f t="shared" si="24"/>
        <v>0</v>
      </c>
      <c r="AV14" s="118">
        <f t="shared" si="25"/>
        <v>0</v>
      </c>
      <c r="AW14" s="118">
        <f t="shared" si="26"/>
        <v>0</v>
      </c>
      <c r="AX14" s="118">
        <f t="shared" si="27"/>
        <v>0</v>
      </c>
    </row>
    <row r="15" spans="1:50" x14ac:dyDescent="0.2">
      <c r="A15" s="286">
        <v>10</v>
      </c>
      <c r="B15" s="286" t="s">
        <v>30</v>
      </c>
      <c r="C15" s="115">
        <v>16210453</v>
      </c>
      <c r="D15" s="116">
        <f t="shared" si="0"/>
        <v>675.35112277631958</v>
      </c>
      <c r="F15" s="249">
        <f t="shared" si="1"/>
        <v>281.25722714716449</v>
      </c>
      <c r="G15" s="115">
        <v>1270193</v>
      </c>
      <c r="H15" s="116">
        <f t="shared" si="2"/>
        <v>52.918093571636881</v>
      </c>
      <c r="J15" s="116">
        <f t="shared" si="3"/>
        <v>57.429927764499801</v>
      </c>
      <c r="K15" s="115">
        <v>34672618</v>
      </c>
      <c r="L15" s="116">
        <f t="shared" si="4"/>
        <v>1444.5118526850811</v>
      </c>
      <c r="N15" s="116">
        <f t="shared" si="5"/>
        <v>163.38272924634975</v>
      </c>
      <c r="O15" s="115">
        <v>32866704</v>
      </c>
      <c r="P15" s="116">
        <f t="shared" si="6"/>
        <v>1369.2748406449193</v>
      </c>
      <c r="R15" s="116">
        <f t="shared" si="7"/>
        <v>320.85091017286828</v>
      </c>
      <c r="S15" s="115">
        <v>8759146</v>
      </c>
      <c r="T15" s="116">
        <f t="shared" si="8"/>
        <v>364.91880181643961</v>
      </c>
      <c r="V15" s="116">
        <f t="shared" si="9"/>
        <v>69.07741399322525</v>
      </c>
      <c r="W15" s="115">
        <v>56249331</v>
      </c>
      <c r="Y15" s="116">
        <f t="shared" si="10"/>
        <v>2343.4291963504561</v>
      </c>
      <c r="AA15" s="116">
        <f t="shared" si="11"/>
        <v>101.47322378263894</v>
      </c>
      <c r="AB15" s="115">
        <v>9050183</v>
      </c>
      <c r="AC15" s="116">
        <f t="shared" si="12"/>
        <v>377.04382785485149</v>
      </c>
      <c r="AE15" s="116">
        <f t="shared" si="13"/>
        <v>179.81918426598034</v>
      </c>
      <c r="AF15" s="115">
        <v>14348882</v>
      </c>
      <c r="AG15" s="116">
        <f t="shared" si="14"/>
        <v>597.79535891346916</v>
      </c>
      <c r="AI15" s="249">
        <f t="shared" si="15"/>
        <v>275.00932159350714</v>
      </c>
      <c r="AJ15" s="115">
        <v>0</v>
      </c>
      <c r="AK15" s="116">
        <f t="shared" si="16"/>
        <v>0</v>
      </c>
      <c r="AM15" s="249">
        <f t="shared" si="17"/>
        <v>0</v>
      </c>
      <c r="AN15" s="115">
        <f t="shared" si="18"/>
        <v>173427510</v>
      </c>
      <c r="AO15" s="115">
        <v>24003</v>
      </c>
      <c r="AP15" s="115">
        <f t="shared" si="19"/>
        <v>24003</v>
      </c>
      <c r="AQ15" s="115">
        <f t="shared" si="20"/>
        <v>24003</v>
      </c>
      <c r="AR15" s="115">
        <f t="shared" si="21"/>
        <v>24003</v>
      </c>
      <c r="AS15" s="115">
        <f t="shared" si="22"/>
        <v>24003</v>
      </c>
      <c r="AT15" s="115">
        <f t="shared" si="23"/>
        <v>24003</v>
      </c>
      <c r="AU15" s="115">
        <f t="shared" si="24"/>
        <v>24003</v>
      </c>
      <c r="AV15" s="115">
        <f t="shared" si="25"/>
        <v>24003</v>
      </c>
      <c r="AW15" s="115">
        <f t="shared" si="26"/>
        <v>24003</v>
      </c>
      <c r="AX15" s="115">
        <f t="shared" si="27"/>
        <v>0</v>
      </c>
    </row>
    <row r="16" spans="1:50" x14ac:dyDescent="0.2">
      <c r="A16" s="287">
        <v>11</v>
      </c>
      <c r="B16" s="287" t="s">
        <v>32</v>
      </c>
      <c r="C16" s="118">
        <v>7169900</v>
      </c>
      <c r="D16" s="119">
        <f t="shared" si="0"/>
        <v>492.23534257860774</v>
      </c>
      <c r="E16" s="306"/>
      <c r="F16" s="123">
        <f t="shared" si="1"/>
        <v>204.99669414682756</v>
      </c>
      <c r="G16" s="118">
        <v>1381947</v>
      </c>
      <c r="H16" s="119">
        <f t="shared" si="2"/>
        <v>94.874845530687907</v>
      </c>
      <c r="I16" s="306"/>
      <c r="J16" s="119">
        <f t="shared" si="3"/>
        <v>102.96394215561577</v>
      </c>
      <c r="K16" s="118">
        <v>13602255</v>
      </c>
      <c r="L16" s="119">
        <f t="shared" si="4"/>
        <v>933.83598791706709</v>
      </c>
      <c r="M16" s="306"/>
      <c r="N16" s="119">
        <f t="shared" si="5"/>
        <v>105.62230561884782</v>
      </c>
      <c r="O16" s="118">
        <v>8557182</v>
      </c>
      <c r="P16" s="119">
        <f t="shared" si="6"/>
        <v>587.47645201153375</v>
      </c>
      <c r="Q16" s="306"/>
      <c r="R16" s="119">
        <f t="shared" si="7"/>
        <v>137.65852459850157</v>
      </c>
      <c r="S16" s="118">
        <v>3805979</v>
      </c>
      <c r="T16" s="119">
        <f t="shared" si="8"/>
        <v>261.29198132637651</v>
      </c>
      <c r="U16" s="306"/>
      <c r="V16" s="119">
        <f t="shared" si="9"/>
        <v>49.461343941031949</v>
      </c>
      <c r="W16" s="118">
        <v>62427241</v>
      </c>
      <c r="X16" s="306"/>
      <c r="Y16" s="119">
        <f t="shared" si="10"/>
        <v>4285.8190992722775</v>
      </c>
      <c r="Z16" s="306"/>
      <c r="AA16" s="119">
        <f t="shared" si="11"/>
        <v>185.58097732572838</v>
      </c>
      <c r="AB16" s="118">
        <v>5898958</v>
      </c>
      <c r="AC16" s="119">
        <f t="shared" si="12"/>
        <v>404.9813263764932</v>
      </c>
      <c r="AD16" s="306"/>
      <c r="AE16" s="119">
        <f t="shared" si="13"/>
        <v>193.14309470677819</v>
      </c>
      <c r="AF16" s="118">
        <v>6182155</v>
      </c>
      <c r="AG16" s="119">
        <f t="shared" si="14"/>
        <v>424.42365783331047</v>
      </c>
      <c r="AH16" s="306"/>
      <c r="AI16" s="123">
        <f t="shared" si="15"/>
        <v>195.25153628010816</v>
      </c>
      <c r="AJ16" s="118">
        <v>0</v>
      </c>
      <c r="AK16" s="119">
        <f t="shared" si="16"/>
        <v>0</v>
      </c>
      <c r="AL16" s="306"/>
      <c r="AM16" s="123">
        <f t="shared" si="17"/>
        <v>0</v>
      </c>
      <c r="AN16" s="118">
        <f t="shared" si="18"/>
        <v>109025617</v>
      </c>
      <c r="AO16" s="118">
        <v>14566</v>
      </c>
      <c r="AP16" s="118">
        <f t="shared" si="19"/>
        <v>14566</v>
      </c>
      <c r="AQ16" s="118">
        <f t="shared" si="20"/>
        <v>14566</v>
      </c>
      <c r="AR16" s="118">
        <f t="shared" si="21"/>
        <v>14566</v>
      </c>
      <c r="AS16" s="118">
        <f t="shared" si="22"/>
        <v>14566</v>
      </c>
      <c r="AT16" s="118">
        <f t="shared" si="23"/>
        <v>14566</v>
      </c>
      <c r="AU16" s="118">
        <f t="shared" si="24"/>
        <v>14566</v>
      </c>
      <c r="AV16" s="118">
        <f t="shared" si="25"/>
        <v>14566</v>
      </c>
      <c r="AW16" s="118">
        <f t="shared" si="26"/>
        <v>14566</v>
      </c>
      <c r="AX16" s="118">
        <f t="shared" si="27"/>
        <v>0</v>
      </c>
    </row>
    <row r="17" spans="1:50" x14ac:dyDescent="0.2">
      <c r="A17" s="286">
        <v>12</v>
      </c>
      <c r="B17" s="286" t="s">
        <v>34</v>
      </c>
      <c r="C17" s="115">
        <v>2075588</v>
      </c>
      <c r="D17" s="116">
        <f t="shared" si="0"/>
        <v>259.87079003380495</v>
      </c>
      <c r="F17" s="249">
        <f t="shared" si="1"/>
        <v>108.22598105853596</v>
      </c>
      <c r="G17" s="115">
        <v>604187</v>
      </c>
      <c r="H17" s="116">
        <f t="shared" si="2"/>
        <v>75.646300237886564</v>
      </c>
      <c r="J17" s="116">
        <f t="shared" si="3"/>
        <v>82.095957452291628</v>
      </c>
      <c r="K17" s="115">
        <v>10167766</v>
      </c>
      <c r="L17" s="116">
        <f t="shared" si="4"/>
        <v>1273.0394390885187</v>
      </c>
      <c r="N17" s="116">
        <f t="shared" si="5"/>
        <v>143.98819754223854</v>
      </c>
      <c r="O17" s="115">
        <v>7117041</v>
      </c>
      <c r="P17" s="116">
        <f t="shared" si="6"/>
        <v>891.078126956304</v>
      </c>
      <c r="R17" s="116">
        <f t="shared" si="7"/>
        <v>208.79900775391906</v>
      </c>
      <c r="S17" s="115">
        <v>5130370</v>
      </c>
      <c r="T17" s="116">
        <f t="shared" si="8"/>
        <v>642.3400525854513</v>
      </c>
      <c r="V17" s="116">
        <f t="shared" si="9"/>
        <v>121.5919528289879</v>
      </c>
      <c r="W17" s="115">
        <v>21381385</v>
      </c>
      <c r="Y17" s="116">
        <f t="shared" si="10"/>
        <v>2677.0232878427446</v>
      </c>
      <c r="AA17" s="116">
        <f t="shared" si="11"/>
        <v>115.91823793168207</v>
      </c>
      <c r="AB17" s="115">
        <v>1100617</v>
      </c>
      <c r="AC17" s="116">
        <f t="shared" si="12"/>
        <v>137.80105170902718</v>
      </c>
      <c r="AE17" s="116">
        <f t="shared" si="13"/>
        <v>65.71987360273296</v>
      </c>
      <c r="AF17" s="115">
        <v>1188198</v>
      </c>
      <c r="AG17" s="116">
        <f t="shared" si="14"/>
        <v>148.76649555527732</v>
      </c>
      <c r="AI17" s="249">
        <f t="shared" si="15"/>
        <v>68.438425304707565</v>
      </c>
      <c r="AJ17" s="115">
        <v>0</v>
      </c>
      <c r="AK17" s="116">
        <f t="shared" si="16"/>
        <v>0</v>
      </c>
      <c r="AM17" s="249">
        <f t="shared" si="17"/>
        <v>0</v>
      </c>
      <c r="AN17" s="115">
        <f t="shared" si="18"/>
        <v>48765152</v>
      </c>
      <c r="AO17" s="115">
        <v>7987</v>
      </c>
      <c r="AP17" s="115">
        <f t="shared" si="19"/>
        <v>7987</v>
      </c>
      <c r="AQ17" s="115">
        <f t="shared" si="20"/>
        <v>7987</v>
      </c>
      <c r="AR17" s="115">
        <f t="shared" si="21"/>
        <v>7987</v>
      </c>
      <c r="AS17" s="115">
        <f t="shared" si="22"/>
        <v>7987</v>
      </c>
      <c r="AT17" s="115">
        <f t="shared" si="23"/>
        <v>7987</v>
      </c>
      <c r="AU17" s="115">
        <f t="shared" si="24"/>
        <v>7987</v>
      </c>
      <c r="AV17" s="115">
        <f t="shared" si="25"/>
        <v>7987</v>
      </c>
      <c r="AW17" s="115">
        <f t="shared" si="26"/>
        <v>7987</v>
      </c>
      <c r="AX17" s="115">
        <f t="shared" si="27"/>
        <v>0</v>
      </c>
    </row>
    <row r="18" spans="1:50" x14ac:dyDescent="0.2">
      <c r="A18" s="287">
        <v>13</v>
      </c>
      <c r="B18" s="287" t="s">
        <v>36</v>
      </c>
      <c r="C18" s="118">
        <v>9835119</v>
      </c>
      <c r="D18" s="119">
        <f t="shared" si="0"/>
        <v>355.48194600065057</v>
      </c>
      <c r="E18" s="306"/>
      <c r="F18" s="123">
        <f t="shared" si="1"/>
        <v>148.04427365427753</v>
      </c>
      <c r="G18" s="118">
        <v>6130745</v>
      </c>
      <c r="H18" s="119">
        <f t="shared" si="2"/>
        <v>221.59052300574692</v>
      </c>
      <c r="I18" s="306"/>
      <c r="J18" s="119">
        <f t="shared" si="3"/>
        <v>240.48348817196688</v>
      </c>
      <c r="K18" s="118">
        <v>34759854</v>
      </c>
      <c r="L18" s="119">
        <f t="shared" si="4"/>
        <v>1256.3651281309865</v>
      </c>
      <c r="M18" s="306"/>
      <c r="N18" s="119">
        <f t="shared" si="5"/>
        <v>142.10223556312428</v>
      </c>
      <c r="O18" s="118">
        <v>21111225</v>
      </c>
      <c r="P18" s="119">
        <f t="shared" si="6"/>
        <v>763.04713196226555</v>
      </c>
      <c r="Q18" s="306"/>
      <c r="R18" s="119">
        <f t="shared" si="7"/>
        <v>178.79855784071734</v>
      </c>
      <c r="S18" s="118">
        <v>17404587</v>
      </c>
      <c r="T18" s="119">
        <f t="shared" si="8"/>
        <v>629.07387862796838</v>
      </c>
      <c r="U18" s="306"/>
      <c r="V18" s="119">
        <f t="shared" si="9"/>
        <v>119.08072845248083</v>
      </c>
      <c r="W18" s="118">
        <v>68936471</v>
      </c>
      <c r="X18" s="306"/>
      <c r="Y18" s="119">
        <f t="shared" si="10"/>
        <v>2491.6496548234359</v>
      </c>
      <c r="Z18" s="306"/>
      <c r="AA18" s="119">
        <f t="shared" si="11"/>
        <v>107.89134291131465</v>
      </c>
      <c r="AB18" s="118">
        <v>5373337</v>
      </c>
      <c r="AC18" s="119">
        <f t="shared" si="12"/>
        <v>194.21466006433658</v>
      </c>
      <c r="AD18" s="306"/>
      <c r="AE18" s="119">
        <f t="shared" si="13"/>
        <v>92.62456819398723</v>
      </c>
      <c r="AF18" s="118">
        <v>3623293</v>
      </c>
      <c r="AG18" s="119">
        <f t="shared" si="14"/>
        <v>130.96081974915964</v>
      </c>
      <c r="AH18" s="306"/>
      <c r="AI18" s="123">
        <f t="shared" si="15"/>
        <v>60.247115768858272</v>
      </c>
      <c r="AJ18" s="118">
        <v>0</v>
      </c>
      <c r="AK18" s="119">
        <f t="shared" si="16"/>
        <v>0</v>
      </c>
      <c r="AL18" s="306"/>
      <c r="AM18" s="123">
        <f t="shared" si="17"/>
        <v>0</v>
      </c>
      <c r="AN18" s="118">
        <f t="shared" si="18"/>
        <v>167174631</v>
      </c>
      <c r="AO18" s="118">
        <v>27667</v>
      </c>
      <c r="AP18" s="118">
        <f t="shared" si="19"/>
        <v>27667</v>
      </c>
      <c r="AQ18" s="118">
        <f t="shared" si="20"/>
        <v>27667</v>
      </c>
      <c r="AR18" s="118">
        <f t="shared" si="21"/>
        <v>27667</v>
      </c>
      <c r="AS18" s="118">
        <f t="shared" si="22"/>
        <v>27667</v>
      </c>
      <c r="AT18" s="118">
        <f t="shared" si="23"/>
        <v>27667</v>
      </c>
      <c r="AU18" s="118">
        <f t="shared" si="24"/>
        <v>27667</v>
      </c>
      <c r="AV18" s="118">
        <f t="shared" si="25"/>
        <v>27667</v>
      </c>
      <c r="AW18" s="118">
        <f t="shared" si="26"/>
        <v>27667</v>
      </c>
      <c r="AX18" s="118">
        <f t="shared" si="27"/>
        <v>0</v>
      </c>
    </row>
    <row r="19" spans="1:50" x14ac:dyDescent="0.2">
      <c r="A19" s="286">
        <v>14</v>
      </c>
      <c r="B19" s="286" t="s">
        <v>38</v>
      </c>
      <c r="C19" s="115">
        <v>1889817</v>
      </c>
      <c r="D19" s="116">
        <f t="shared" si="0"/>
        <v>278.81631749778694</v>
      </c>
      <c r="F19" s="249">
        <f t="shared" si="1"/>
        <v>116.11604941209801</v>
      </c>
      <c r="G19" s="115">
        <v>702214</v>
      </c>
      <c r="H19" s="116">
        <f t="shared" si="2"/>
        <v>103.6019474771319</v>
      </c>
      <c r="J19" s="116">
        <f t="shared" si="3"/>
        <v>112.43512300417031</v>
      </c>
      <c r="K19" s="115">
        <v>3677449</v>
      </c>
      <c r="L19" s="116">
        <f t="shared" si="4"/>
        <v>542.55665388020066</v>
      </c>
      <c r="N19" s="116">
        <f t="shared" si="5"/>
        <v>61.366327120778386</v>
      </c>
      <c r="O19" s="115">
        <v>4452794</v>
      </c>
      <c r="P19" s="116">
        <f t="shared" si="6"/>
        <v>656.94806727648279</v>
      </c>
      <c r="R19" s="116">
        <f t="shared" si="7"/>
        <v>153.93723675130781</v>
      </c>
      <c r="S19" s="115">
        <v>8473418</v>
      </c>
      <c r="T19" s="116">
        <f t="shared" si="8"/>
        <v>1250.1354381823546</v>
      </c>
      <c r="V19" s="116">
        <f t="shared" si="9"/>
        <v>236.64476256381874</v>
      </c>
      <c r="W19" s="115">
        <v>20465258</v>
      </c>
      <c r="Y19" s="116">
        <f t="shared" si="10"/>
        <v>3019.3652994983772</v>
      </c>
      <c r="AA19" s="116">
        <f t="shared" si="11"/>
        <v>130.74204725053451</v>
      </c>
      <c r="AB19" s="115">
        <v>2140353</v>
      </c>
      <c r="AC19" s="116">
        <f t="shared" si="12"/>
        <v>315.77943346119798</v>
      </c>
      <c r="AE19" s="116">
        <f t="shared" si="13"/>
        <v>150.60105997763625</v>
      </c>
      <c r="AF19" s="115">
        <v>517995</v>
      </c>
      <c r="AG19" s="116">
        <f t="shared" si="14"/>
        <v>76.422986131602244</v>
      </c>
      <c r="AI19" s="249">
        <f t="shared" si="15"/>
        <v>35.157572331109634</v>
      </c>
      <c r="AJ19" s="115">
        <v>0</v>
      </c>
      <c r="AK19" s="116">
        <f t="shared" si="16"/>
        <v>0</v>
      </c>
      <c r="AM19" s="249">
        <f t="shared" si="17"/>
        <v>0</v>
      </c>
      <c r="AN19" s="115">
        <f t="shared" si="18"/>
        <v>42319298</v>
      </c>
      <c r="AO19" s="115">
        <v>6778</v>
      </c>
      <c r="AP19" s="115">
        <f t="shared" si="19"/>
        <v>6778</v>
      </c>
      <c r="AQ19" s="115">
        <f t="shared" si="20"/>
        <v>6778</v>
      </c>
      <c r="AR19" s="115">
        <f t="shared" si="21"/>
        <v>6778</v>
      </c>
      <c r="AS19" s="115">
        <f t="shared" si="22"/>
        <v>6778</v>
      </c>
      <c r="AT19" s="115">
        <f t="shared" si="23"/>
        <v>6778</v>
      </c>
      <c r="AU19" s="115">
        <f t="shared" si="24"/>
        <v>6778</v>
      </c>
      <c r="AV19" s="115">
        <f t="shared" si="25"/>
        <v>6778</v>
      </c>
      <c r="AW19" s="115">
        <f t="shared" si="26"/>
        <v>6778</v>
      </c>
      <c r="AX19" s="115">
        <f t="shared" si="27"/>
        <v>0</v>
      </c>
    </row>
    <row r="20" spans="1:50" x14ac:dyDescent="0.2">
      <c r="A20" s="287">
        <v>15</v>
      </c>
      <c r="B20" s="287" t="s">
        <v>40</v>
      </c>
      <c r="C20" s="118">
        <v>40533742</v>
      </c>
      <c r="D20" s="119">
        <f t="shared" si="0"/>
        <v>297.19652166262182</v>
      </c>
      <c r="E20" s="306"/>
      <c r="F20" s="123">
        <f t="shared" si="1"/>
        <v>123.7706828071659</v>
      </c>
      <c r="G20" s="118">
        <v>9614925</v>
      </c>
      <c r="H20" s="119">
        <f t="shared" si="2"/>
        <v>70.497371450358173</v>
      </c>
      <c r="I20" s="306"/>
      <c r="J20" s="119">
        <f t="shared" si="3"/>
        <v>76.508027344189628</v>
      </c>
      <c r="K20" s="118">
        <v>107817513</v>
      </c>
      <c r="L20" s="119">
        <f t="shared" si="4"/>
        <v>790.52631849076522</v>
      </c>
      <c r="M20" s="306"/>
      <c r="N20" s="119">
        <f t="shared" si="5"/>
        <v>89.413144804598744</v>
      </c>
      <c r="O20" s="118">
        <v>67090263</v>
      </c>
      <c r="P20" s="119">
        <f t="shared" si="6"/>
        <v>491.91098125187887</v>
      </c>
      <c r="Q20" s="306"/>
      <c r="R20" s="119">
        <f t="shared" si="7"/>
        <v>115.26545392768419</v>
      </c>
      <c r="S20" s="118">
        <v>87044942</v>
      </c>
      <c r="T20" s="119">
        <f t="shared" si="8"/>
        <v>638.22022626789942</v>
      </c>
      <c r="U20" s="306"/>
      <c r="V20" s="119">
        <f t="shared" si="9"/>
        <v>120.81208907107477</v>
      </c>
      <c r="W20" s="118">
        <v>338337608</v>
      </c>
      <c r="X20" s="306"/>
      <c r="Y20" s="119">
        <f t="shared" si="10"/>
        <v>2480.7174290804842</v>
      </c>
      <c r="Z20" s="306"/>
      <c r="AA20" s="119">
        <f t="shared" si="11"/>
        <v>107.41796475635077</v>
      </c>
      <c r="AB20" s="118">
        <v>24460453</v>
      </c>
      <c r="AC20" s="119">
        <f t="shared" si="12"/>
        <v>179.34592739777253</v>
      </c>
      <c r="AD20" s="306"/>
      <c r="AE20" s="119">
        <f t="shared" si="13"/>
        <v>85.53339421991079</v>
      </c>
      <c r="AF20" s="118">
        <v>21644346</v>
      </c>
      <c r="AG20" s="119">
        <f t="shared" si="14"/>
        <v>158.69801374031249</v>
      </c>
      <c r="AH20" s="306"/>
      <c r="AI20" s="123">
        <f t="shared" si="15"/>
        <v>73.007313366040691</v>
      </c>
      <c r="AJ20" s="118">
        <v>0</v>
      </c>
      <c r="AK20" s="119">
        <f t="shared" si="16"/>
        <v>0</v>
      </c>
      <c r="AL20" s="306"/>
      <c r="AM20" s="123">
        <f t="shared" si="17"/>
        <v>0</v>
      </c>
      <c r="AN20" s="118">
        <f t="shared" si="18"/>
        <v>696543792</v>
      </c>
      <c r="AO20" s="118">
        <v>136387</v>
      </c>
      <c r="AP20" s="118">
        <f t="shared" si="19"/>
        <v>136387</v>
      </c>
      <c r="AQ20" s="118">
        <f t="shared" si="20"/>
        <v>136387</v>
      </c>
      <c r="AR20" s="118">
        <f t="shared" si="21"/>
        <v>136387</v>
      </c>
      <c r="AS20" s="118">
        <f t="shared" si="22"/>
        <v>136387</v>
      </c>
      <c r="AT20" s="118">
        <f t="shared" si="23"/>
        <v>136387</v>
      </c>
      <c r="AU20" s="118">
        <f t="shared" si="24"/>
        <v>136387</v>
      </c>
      <c r="AV20" s="118">
        <f t="shared" si="25"/>
        <v>136387</v>
      </c>
      <c r="AW20" s="118">
        <f t="shared" si="26"/>
        <v>136387</v>
      </c>
      <c r="AX20" s="118">
        <f t="shared" si="27"/>
        <v>0</v>
      </c>
    </row>
    <row r="21" spans="1:50" x14ac:dyDescent="0.2">
      <c r="A21" s="286">
        <v>16</v>
      </c>
      <c r="B21" s="286" t="s">
        <v>42</v>
      </c>
      <c r="C21" s="115">
        <v>6199910</v>
      </c>
      <c r="D21" s="116">
        <f t="shared" si="0"/>
        <v>111.30897666068222</v>
      </c>
      <c r="F21" s="249">
        <f t="shared" si="1"/>
        <v>46.355818590296202</v>
      </c>
      <c r="G21" s="115">
        <v>3101229</v>
      </c>
      <c r="H21" s="116">
        <f t="shared" si="2"/>
        <v>55.677360861759425</v>
      </c>
      <c r="J21" s="116">
        <f t="shared" si="3"/>
        <v>60.424452140933852</v>
      </c>
      <c r="K21" s="115">
        <v>38227150</v>
      </c>
      <c r="L21" s="116">
        <f t="shared" si="4"/>
        <v>686.30430879712742</v>
      </c>
      <c r="N21" s="116">
        <f t="shared" si="5"/>
        <v>77.625026652688803</v>
      </c>
      <c r="O21" s="115">
        <v>18600291</v>
      </c>
      <c r="P21" s="116">
        <f t="shared" si="6"/>
        <v>333.93700179533215</v>
      </c>
      <c r="R21" s="116">
        <f t="shared" si="7"/>
        <v>78.248710767202127</v>
      </c>
      <c r="S21" s="115">
        <v>21588020</v>
      </c>
      <c r="T21" s="116">
        <f t="shared" si="8"/>
        <v>387.57666068222619</v>
      </c>
      <c r="V21" s="116">
        <f t="shared" si="9"/>
        <v>73.366440180095466</v>
      </c>
      <c r="W21" s="115">
        <v>109353907</v>
      </c>
      <c r="Y21" s="116">
        <f t="shared" si="10"/>
        <v>1963.2658348294435</v>
      </c>
      <c r="AA21" s="116">
        <f t="shared" si="11"/>
        <v>85.011705799651011</v>
      </c>
      <c r="AB21" s="115">
        <v>7258702</v>
      </c>
      <c r="AC21" s="116">
        <f t="shared" si="12"/>
        <v>130.31780969479354</v>
      </c>
      <c r="AE21" s="116">
        <f t="shared" si="13"/>
        <v>62.150976898282927</v>
      </c>
      <c r="AF21" s="115">
        <v>5000549</v>
      </c>
      <c r="AG21" s="116">
        <f t="shared" si="14"/>
        <v>89.776463195691207</v>
      </c>
      <c r="AI21" s="249">
        <f t="shared" si="15"/>
        <v>41.300695748769236</v>
      </c>
      <c r="AJ21" s="115">
        <v>0</v>
      </c>
      <c r="AK21" s="116">
        <f t="shared" si="16"/>
        <v>0</v>
      </c>
      <c r="AM21" s="249">
        <f t="shared" si="17"/>
        <v>0</v>
      </c>
      <c r="AN21" s="115">
        <f t="shared" si="18"/>
        <v>209329758</v>
      </c>
      <c r="AO21" s="115">
        <v>55700</v>
      </c>
      <c r="AP21" s="115">
        <f t="shared" si="19"/>
        <v>55700</v>
      </c>
      <c r="AQ21" s="115">
        <f t="shared" si="20"/>
        <v>55700</v>
      </c>
      <c r="AR21" s="115">
        <f t="shared" si="21"/>
        <v>55700</v>
      </c>
      <c r="AS21" s="115">
        <f t="shared" si="22"/>
        <v>55700</v>
      </c>
      <c r="AT21" s="115">
        <f t="shared" si="23"/>
        <v>55700</v>
      </c>
      <c r="AU21" s="115">
        <f t="shared" si="24"/>
        <v>55700</v>
      </c>
      <c r="AV21" s="115">
        <f t="shared" si="25"/>
        <v>55700</v>
      </c>
      <c r="AW21" s="115">
        <f t="shared" si="26"/>
        <v>55700</v>
      </c>
      <c r="AX21" s="115">
        <f t="shared" si="27"/>
        <v>0</v>
      </c>
    </row>
    <row r="22" spans="1:50" x14ac:dyDescent="0.2">
      <c r="A22" s="287">
        <v>17</v>
      </c>
      <c r="B22" s="287" t="s">
        <v>44</v>
      </c>
      <c r="C22" s="118">
        <v>0</v>
      </c>
      <c r="D22" s="119">
        <f t="shared" si="0"/>
        <v>0</v>
      </c>
      <c r="E22" s="306"/>
      <c r="F22" s="123">
        <f t="shared" si="1"/>
        <v>0</v>
      </c>
      <c r="G22" s="118">
        <v>0</v>
      </c>
      <c r="H22" s="119">
        <f t="shared" si="2"/>
        <v>0</v>
      </c>
      <c r="I22" s="306"/>
      <c r="J22" s="119">
        <f t="shared" si="3"/>
        <v>0</v>
      </c>
      <c r="K22" s="118">
        <v>0</v>
      </c>
      <c r="L22" s="119">
        <f t="shared" si="4"/>
        <v>0</v>
      </c>
      <c r="M22" s="306"/>
      <c r="N22" s="119">
        <f t="shared" si="5"/>
        <v>0</v>
      </c>
      <c r="O22" s="118">
        <v>0</v>
      </c>
      <c r="P22" s="119">
        <f t="shared" si="6"/>
        <v>0</v>
      </c>
      <c r="Q22" s="306"/>
      <c r="R22" s="119">
        <f t="shared" si="7"/>
        <v>0</v>
      </c>
      <c r="S22" s="118">
        <v>0</v>
      </c>
      <c r="T22" s="119">
        <f t="shared" si="8"/>
        <v>0</v>
      </c>
      <c r="U22" s="306"/>
      <c r="V22" s="119">
        <f t="shared" si="9"/>
        <v>0</v>
      </c>
      <c r="W22" s="118">
        <v>0</v>
      </c>
      <c r="X22" s="306"/>
      <c r="Y22" s="119">
        <f t="shared" si="10"/>
        <v>0</v>
      </c>
      <c r="Z22" s="306"/>
      <c r="AA22" s="119">
        <f t="shared" si="11"/>
        <v>0</v>
      </c>
      <c r="AB22" s="118">
        <v>0</v>
      </c>
      <c r="AC22" s="119">
        <f t="shared" si="12"/>
        <v>0</v>
      </c>
      <c r="AD22" s="306"/>
      <c r="AE22" s="119">
        <f t="shared" si="13"/>
        <v>0</v>
      </c>
      <c r="AF22" s="118">
        <v>0</v>
      </c>
      <c r="AG22" s="119">
        <f t="shared" si="14"/>
        <v>0</v>
      </c>
      <c r="AH22" s="306"/>
      <c r="AI22" s="123">
        <f t="shared" si="15"/>
        <v>0</v>
      </c>
      <c r="AJ22" s="118">
        <v>0</v>
      </c>
      <c r="AK22" s="119">
        <f t="shared" si="16"/>
        <v>0</v>
      </c>
      <c r="AL22" s="306"/>
      <c r="AM22" s="123">
        <f t="shared" si="17"/>
        <v>0</v>
      </c>
      <c r="AN22" s="118">
        <f t="shared" si="18"/>
        <v>0</v>
      </c>
      <c r="AO22" s="118">
        <v>0</v>
      </c>
      <c r="AP22" s="118">
        <f t="shared" si="19"/>
        <v>0</v>
      </c>
      <c r="AQ22" s="118">
        <f t="shared" si="20"/>
        <v>0</v>
      </c>
      <c r="AR22" s="118">
        <f t="shared" si="21"/>
        <v>0</v>
      </c>
      <c r="AS22" s="118">
        <f t="shared" si="22"/>
        <v>0</v>
      </c>
      <c r="AT22" s="118">
        <f t="shared" si="23"/>
        <v>0</v>
      </c>
      <c r="AU22" s="118">
        <f t="shared" si="24"/>
        <v>0</v>
      </c>
      <c r="AV22" s="118">
        <f t="shared" si="25"/>
        <v>0</v>
      </c>
      <c r="AW22" s="118">
        <f t="shared" si="26"/>
        <v>0</v>
      </c>
      <c r="AX22" s="118">
        <f t="shared" si="27"/>
        <v>0</v>
      </c>
    </row>
    <row r="23" spans="1:50" x14ac:dyDescent="0.2">
      <c r="A23" s="286">
        <v>18</v>
      </c>
      <c r="B23" s="286" t="s">
        <v>46</v>
      </c>
      <c r="C23" s="115">
        <v>1789676</v>
      </c>
      <c r="D23" s="116">
        <f t="shared" si="0"/>
        <v>246.37610132158591</v>
      </c>
      <c r="F23" s="249">
        <f t="shared" si="1"/>
        <v>102.60597303543544</v>
      </c>
      <c r="G23" s="115">
        <v>319450</v>
      </c>
      <c r="H23" s="116">
        <f t="shared" si="2"/>
        <v>43.977147577092509</v>
      </c>
      <c r="J23" s="116">
        <f t="shared" si="3"/>
        <v>47.726670372623694</v>
      </c>
      <c r="K23" s="115">
        <v>6096982</v>
      </c>
      <c r="L23" s="116">
        <f t="shared" si="4"/>
        <v>839.34223568281936</v>
      </c>
      <c r="N23" s="116">
        <f t="shared" si="5"/>
        <v>94.934510217195594</v>
      </c>
      <c r="O23" s="115">
        <v>6119308</v>
      </c>
      <c r="P23" s="116">
        <f t="shared" si="6"/>
        <v>842.41574889867843</v>
      </c>
      <c r="R23" s="116">
        <f t="shared" si="7"/>
        <v>197.39635298549319</v>
      </c>
      <c r="S23" s="115">
        <v>3121307</v>
      </c>
      <c r="T23" s="116">
        <f t="shared" si="8"/>
        <v>429.69534691629957</v>
      </c>
      <c r="V23" s="116">
        <f t="shared" si="9"/>
        <v>81.339309518040253</v>
      </c>
      <c r="W23" s="115">
        <v>8772203</v>
      </c>
      <c r="Y23" s="116">
        <f t="shared" si="10"/>
        <v>1207.6270649779735</v>
      </c>
      <c r="AA23" s="116">
        <f t="shared" si="11"/>
        <v>52.291663687267395</v>
      </c>
      <c r="AB23" s="115">
        <v>998889</v>
      </c>
      <c r="AC23" s="116">
        <f t="shared" si="12"/>
        <v>137.51225220264317</v>
      </c>
      <c r="AE23" s="116">
        <f t="shared" si="13"/>
        <v>65.582139769640264</v>
      </c>
      <c r="AF23" s="115">
        <v>840412</v>
      </c>
      <c r="AG23" s="116">
        <f t="shared" si="14"/>
        <v>115.69548458149779</v>
      </c>
      <c r="AI23" s="249">
        <f t="shared" si="15"/>
        <v>53.224462605430375</v>
      </c>
      <c r="AJ23" s="115">
        <v>0</v>
      </c>
      <c r="AK23" s="116">
        <f t="shared" si="16"/>
        <v>0</v>
      </c>
      <c r="AM23" s="249">
        <f t="shared" si="17"/>
        <v>0</v>
      </c>
      <c r="AN23" s="115">
        <f t="shared" si="18"/>
        <v>28058227</v>
      </c>
      <c r="AO23" s="115">
        <v>7264</v>
      </c>
      <c r="AP23" s="115">
        <f t="shared" si="19"/>
        <v>7264</v>
      </c>
      <c r="AQ23" s="115">
        <f t="shared" si="20"/>
        <v>7264</v>
      </c>
      <c r="AR23" s="115">
        <f t="shared" si="21"/>
        <v>7264</v>
      </c>
      <c r="AS23" s="115">
        <f t="shared" si="22"/>
        <v>7264</v>
      </c>
      <c r="AT23" s="115">
        <f t="shared" si="23"/>
        <v>7264</v>
      </c>
      <c r="AU23" s="115">
        <f t="shared" si="24"/>
        <v>7264</v>
      </c>
      <c r="AV23" s="115">
        <f t="shared" si="25"/>
        <v>7264</v>
      </c>
      <c r="AW23" s="115">
        <f t="shared" si="26"/>
        <v>7264</v>
      </c>
      <c r="AX23" s="115">
        <f t="shared" si="27"/>
        <v>0</v>
      </c>
    </row>
    <row r="24" spans="1:50" x14ac:dyDescent="0.2">
      <c r="A24" s="287">
        <v>19</v>
      </c>
      <c r="B24" s="287" t="s">
        <v>48</v>
      </c>
      <c r="C24" s="118">
        <v>14717629</v>
      </c>
      <c r="D24" s="119">
        <f t="shared" si="0"/>
        <v>183.67877244873762</v>
      </c>
      <c r="E24" s="306"/>
      <c r="F24" s="123">
        <f t="shared" si="1"/>
        <v>76.494997168809562</v>
      </c>
      <c r="G24" s="118">
        <v>7614010</v>
      </c>
      <c r="H24" s="119">
        <f t="shared" si="2"/>
        <v>95.02427396508044</v>
      </c>
      <c r="I24" s="306"/>
      <c r="J24" s="119">
        <f t="shared" si="3"/>
        <v>103.12611096431461</v>
      </c>
      <c r="K24" s="118">
        <v>72986832</v>
      </c>
      <c r="L24" s="119">
        <f t="shared" si="4"/>
        <v>910.88936313602153</v>
      </c>
      <c r="M24" s="306"/>
      <c r="N24" s="119">
        <f t="shared" si="5"/>
        <v>103.02690830400385</v>
      </c>
      <c r="O24" s="118">
        <v>31574994</v>
      </c>
      <c r="P24" s="119">
        <f t="shared" si="6"/>
        <v>394.0618518102512</v>
      </c>
      <c r="Q24" s="306"/>
      <c r="R24" s="119">
        <f t="shared" si="7"/>
        <v>92.337272302597</v>
      </c>
      <c r="S24" s="118">
        <v>57021862</v>
      </c>
      <c r="T24" s="119">
        <f t="shared" si="8"/>
        <v>711.64354087885476</v>
      </c>
      <c r="U24" s="306"/>
      <c r="V24" s="119">
        <f t="shared" si="9"/>
        <v>134.71077742281128</v>
      </c>
      <c r="W24" s="118">
        <v>138386949</v>
      </c>
      <c r="X24" s="306"/>
      <c r="Y24" s="119">
        <f t="shared" si="10"/>
        <v>1727.0950990302895</v>
      </c>
      <c r="Z24" s="306"/>
      <c r="AA24" s="119">
        <f t="shared" si="11"/>
        <v>74.785236844676817</v>
      </c>
      <c r="AB24" s="118">
        <v>11837747</v>
      </c>
      <c r="AC24" s="119">
        <f t="shared" si="12"/>
        <v>147.73730452906011</v>
      </c>
      <c r="AD24" s="306"/>
      <c r="AE24" s="119">
        <f t="shared" si="13"/>
        <v>70.458656589645287</v>
      </c>
      <c r="AF24" s="118">
        <v>6737124</v>
      </c>
      <c r="AG24" s="119">
        <f t="shared" si="14"/>
        <v>84.080572091804257</v>
      </c>
      <c r="AH24" s="306"/>
      <c r="AI24" s="123">
        <f t="shared" si="15"/>
        <v>38.680362343709831</v>
      </c>
      <c r="AJ24" s="118">
        <v>0</v>
      </c>
      <c r="AK24" s="119">
        <f t="shared" si="16"/>
        <v>0</v>
      </c>
      <c r="AL24" s="306"/>
      <c r="AM24" s="123">
        <f t="shared" si="17"/>
        <v>0</v>
      </c>
      <c r="AN24" s="118">
        <f t="shared" si="18"/>
        <v>340877147</v>
      </c>
      <c r="AO24" s="118">
        <v>80127</v>
      </c>
      <c r="AP24" s="118">
        <f t="shared" si="19"/>
        <v>80127</v>
      </c>
      <c r="AQ24" s="118">
        <f t="shared" si="20"/>
        <v>80127</v>
      </c>
      <c r="AR24" s="118">
        <f t="shared" si="21"/>
        <v>80127</v>
      </c>
      <c r="AS24" s="118">
        <f t="shared" si="22"/>
        <v>80127</v>
      </c>
      <c r="AT24" s="118">
        <f t="shared" si="23"/>
        <v>80127</v>
      </c>
      <c r="AU24" s="118">
        <f t="shared" si="24"/>
        <v>80127</v>
      </c>
      <c r="AV24" s="118">
        <f t="shared" si="25"/>
        <v>80127</v>
      </c>
      <c r="AW24" s="118">
        <f t="shared" si="26"/>
        <v>80127</v>
      </c>
      <c r="AX24" s="118">
        <f t="shared" si="27"/>
        <v>0</v>
      </c>
    </row>
    <row r="25" spans="1:50" x14ac:dyDescent="0.2">
      <c r="A25" s="286">
        <v>20</v>
      </c>
      <c r="B25" s="286" t="s">
        <v>50</v>
      </c>
      <c r="C25" s="115">
        <v>7403105</v>
      </c>
      <c r="D25" s="116">
        <f t="shared" si="0"/>
        <v>173.67580819218318</v>
      </c>
      <c r="F25" s="249">
        <f t="shared" si="1"/>
        <v>72.329155290165787</v>
      </c>
      <c r="G25" s="115">
        <v>2044581</v>
      </c>
      <c r="H25" s="116">
        <f t="shared" si="2"/>
        <v>47.965584385117062</v>
      </c>
      <c r="J25" s="116">
        <f t="shared" si="3"/>
        <v>52.055164131909301</v>
      </c>
      <c r="K25" s="115">
        <v>41837914</v>
      </c>
      <c r="L25" s="116">
        <f t="shared" si="4"/>
        <v>981.5116126307887</v>
      </c>
      <c r="N25" s="116">
        <f t="shared" si="5"/>
        <v>111.0146972906597</v>
      </c>
      <c r="O25" s="115">
        <v>19681531</v>
      </c>
      <c r="P25" s="116">
        <f t="shared" si="6"/>
        <v>461.72596537324637</v>
      </c>
      <c r="R25" s="116">
        <f t="shared" si="7"/>
        <v>108.19244744953976</v>
      </c>
      <c r="S25" s="115">
        <v>14901569</v>
      </c>
      <c r="T25" s="116">
        <f t="shared" si="8"/>
        <v>349.58872519119785</v>
      </c>
      <c r="V25" s="116">
        <f t="shared" si="9"/>
        <v>66.175502542462667</v>
      </c>
      <c r="W25" s="115">
        <v>138495761</v>
      </c>
      <c r="Y25" s="116">
        <f t="shared" si="10"/>
        <v>3249.0911884765169</v>
      </c>
      <c r="AA25" s="116">
        <f t="shared" si="11"/>
        <v>140.68944680382504</v>
      </c>
      <c r="AB25" s="115">
        <v>6744592</v>
      </c>
      <c r="AC25" s="116">
        <f t="shared" si="12"/>
        <v>158.22718528597571</v>
      </c>
      <c r="AE25" s="116">
        <f t="shared" si="13"/>
        <v>75.461474992714642</v>
      </c>
      <c r="AF25" s="115">
        <v>3700147</v>
      </c>
      <c r="AG25" s="116">
        <f t="shared" si="14"/>
        <v>86.804931262609671</v>
      </c>
      <c r="AI25" s="249">
        <f t="shared" si="15"/>
        <v>39.93367446159246</v>
      </c>
      <c r="AJ25" s="115">
        <v>0</v>
      </c>
      <c r="AK25" s="116">
        <f t="shared" si="16"/>
        <v>0</v>
      </c>
      <c r="AM25" s="249">
        <f t="shared" si="17"/>
        <v>0</v>
      </c>
      <c r="AN25" s="115">
        <f t="shared" si="18"/>
        <v>234809200</v>
      </c>
      <c r="AO25" s="115">
        <v>42626</v>
      </c>
      <c r="AP25" s="115">
        <f t="shared" si="19"/>
        <v>42626</v>
      </c>
      <c r="AQ25" s="115">
        <f t="shared" si="20"/>
        <v>42626</v>
      </c>
      <c r="AR25" s="115">
        <f t="shared" si="21"/>
        <v>42626</v>
      </c>
      <c r="AS25" s="115">
        <f t="shared" si="22"/>
        <v>42626</v>
      </c>
      <c r="AT25" s="115">
        <f t="shared" si="23"/>
        <v>42626</v>
      </c>
      <c r="AU25" s="115">
        <f t="shared" si="24"/>
        <v>42626</v>
      </c>
      <c r="AV25" s="115">
        <f t="shared" si="25"/>
        <v>42626</v>
      </c>
      <c r="AW25" s="115">
        <f t="shared" si="26"/>
        <v>42626</v>
      </c>
      <c r="AX25" s="115">
        <f t="shared" si="27"/>
        <v>0</v>
      </c>
    </row>
    <row r="26" spans="1:50" x14ac:dyDescent="0.2">
      <c r="A26" s="287">
        <v>21</v>
      </c>
      <c r="B26" s="287" t="s">
        <v>52</v>
      </c>
      <c r="C26" s="118">
        <v>6738038</v>
      </c>
      <c r="D26" s="119">
        <f t="shared" si="0"/>
        <v>390.00046304335245</v>
      </c>
      <c r="E26" s="306"/>
      <c r="F26" s="123">
        <f t="shared" si="1"/>
        <v>162.41988074404023</v>
      </c>
      <c r="G26" s="118">
        <v>236211</v>
      </c>
      <c r="H26" s="119">
        <f t="shared" si="2"/>
        <v>13.671991665219656</v>
      </c>
      <c r="I26" s="306"/>
      <c r="J26" s="119">
        <f t="shared" si="3"/>
        <v>14.8376753721765</v>
      </c>
      <c r="K26" s="118">
        <v>12782026</v>
      </c>
      <c r="L26" s="119">
        <f t="shared" si="4"/>
        <v>739.82902124211375</v>
      </c>
      <c r="M26" s="306"/>
      <c r="N26" s="119">
        <f t="shared" si="5"/>
        <v>83.678984316748512</v>
      </c>
      <c r="O26" s="118">
        <v>9955850</v>
      </c>
      <c r="P26" s="119">
        <f t="shared" si="6"/>
        <v>576.2487700410951</v>
      </c>
      <c r="Q26" s="306"/>
      <c r="R26" s="119">
        <f t="shared" si="7"/>
        <v>135.02763423784177</v>
      </c>
      <c r="S26" s="118">
        <v>6733013</v>
      </c>
      <c r="T26" s="119">
        <f t="shared" si="8"/>
        <v>389.7096139376049</v>
      </c>
      <c r="U26" s="306"/>
      <c r="V26" s="119">
        <f t="shared" si="9"/>
        <v>73.770198206036014</v>
      </c>
      <c r="W26" s="118">
        <v>55528203</v>
      </c>
      <c r="X26" s="306"/>
      <c r="Y26" s="119">
        <f t="shared" si="10"/>
        <v>3213.9956589685708</v>
      </c>
      <c r="Z26" s="306"/>
      <c r="AA26" s="119">
        <f t="shared" si="11"/>
        <v>139.16976934778063</v>
      </c>
      <c r="AB26" s="118">
        <v>4865065</v>
      </c>
      <c r="AC26" s="119">
        <f t="shared" si="12"/>
        <v>281.59200092608671</v>
      </c>
      <c r="AD26" s="306"/>
      <c r="AE26" s="119">
        <f t="shared" si="13"/>
        <v>134.29644025852355</v>
      </c>
      <c r="AF26" s="118">
        <v>1083226</v>
      </c>
      <c r="AG26" s="119">
        <f t="shared" si="14"/>
        <v>62.69757481044163</v>
      </c>
      <c r="AH26" s="306"/>
      <c r="AI26" s="123">
        <f t="shared" si="15"/>
        <v>28.843344561116862</v>
      </c>
      <c r="AJ26" s="118">
        <v>0</v>
      </c>
      <c r="AK26" s="119">
        <f t="shared" si="16"/>
        <v>0</v>
      </c>
      <c r="AL26" s="306"/>
      <c r="AM26" s="123">
        <f t="shared" si="17"/>
        <v>0</v>
      </c>
      <c r="AN26" s="118">
        <f t="shared" si="18"/>
        <v>97921632</v>
      </c>
      <c r="AO26" s="118">
        <v>17277</v>
      </c>
      <c r="AP26" s="118">
        <f t="shared" si="19"/>
        <v>17277</v>
      </c>
      <c r="AQ26" s="118">
        <f t="shared" si="20"/>
        <v>17277</v>
      </c>
      <c r="AR26" s="118">
        <f t="shared" si="21"/>
        <v>17277</v>
      </c>
      <c r="AS26" s="118">
        <f t="shared" si="22"/>
        <v>17277</v>
      </c>
      <c r="AT26" s="118">
        <f t="shared" si="23"/>
        <v>17277</v>
      </c>
      <c r="AU26" s="118">
        <f t="shared" si="24"/>
        <v>17277</v>
      </c>
      <c r="AV26" s="118">
        <f t="shared" si="25"/>
        <v>17277</v>
      </c>
      <c r="AW26" s="118">
        <f t="shared" si="26"/>
        <v>17277</v>
      </c>
      <c r="AX26" s="118">
        <f t="shared" si="27"/>
        <v>0</v>
      </c>
    </row>
    <row r="27" spans="1:50" x14ac:dyDescent="0.2">
      <c r="A27" s="286">
        <v>22</v>
      </c>
      <c r="B27" s="286" t="s">
        <v>54</v>
      </c>
      <c r="C27" s="115">
        <v>4119553</v>
      </c>
      <c r="D27" s="116">
        <f t="shared" si="0"/>
        <v>311.28555236512017</v>
      </c>
      <c r="F27" s="249">
        <f t="shared" si="1"/>
        <v>129.63821093429158</v>
      </c>
      <c r="G27" s="115">
        <v>2809028</v>
      </c>
      <c r="H27" s="116">
        <f t="shared" si="2"/>
        <v>212.25842526824846</v>
      </c>
      <c r="J27" s="116">
        <f t="shared" si="3"/>
        <v>230.35572916208747</v>
      </c>
      <c r="K27" s="115">
        <v>13385537</v>
      </c>
      <c r="L27" s="116">
        <f t="shared" si="4"/>
        <v>1011.4505818346682</v>
      </c>
      <c r="N27" s="116">
        <f t="shared" si="5"/>
        <v>114.40096960837023</v>
      </c>
      <c r="O27" s="115">
        <v>7716531</v>
      </c>
      <c r="P27" s="116">
        <f t="shared" si="6"/>
        <v>583.0837993048209</v>
      </c>
      <c r="R27" s="116">
        <f t="shared" si="7"/>
        <v>136.62923042235334</v>
      </c>
      <c r="S27" s="115">
        <v>9236181</v>
      </c>
      <c r="T27" s="116">
        <f t="shared" si="8"/>
        <v>697.91302705153396</v>
      </c>
      <c r="V27" s="116">
        <f t="shared" si="9"/>
        <v>132.11165569143324</v>
      </c>
      <c r="W27" s="115">
        <v>32782240</v>
      </c>
      <c r="Y27" s="116">
        <f t="shared" si="10"/>
        <v>2477.122563095058</v>
      </c>
      <c r="AA27" s="116">
        <f t="shared" si="11"/>
        <v>107.26230285661178</v>
      </c>
      <c r="AB27" s="115">
        <v>1044047</v>
      </c>
      <c r="AC27" s="116">
        <f t="shared" si="12"/>
        <v>78.891264923681433</v>
      </c>
      <c r="AE27" s="116">
        <f t="shared" si="13"/>
        <v>37.624705289563614</v>
      </c>
      <c r="AF27" s="115">
        <v>5638440</v>
      </c>
      <c r="AG27" s="116">
        <f t="shared" si="14"/>
        <v>426.05712558561282</v>
      </c>
      <c r="AI27" s="249">
        <f t="shared" si="15"/>
        <v>196.00299554071873</v>
      </c>
      <c r="AJ27" s="115">
        <v>0</v>
      </c>
      <c r="AK27" s="116">
        <f t="shared" si="16"/>
        <v>0</v>
      </c>
      <c r="AM27" s="249">
        <f t="shared" si="17"/>
        <v>0</v>
      </c>
      <c r="AN27" s="115">
        <f t="shared" si="18"/>
        <v>76731557</v>
      </c>
      <c r="AO27" s="115">
        <v>13234</v>
      </c>
      <c r="AP27" s="115">
        <f t="shared" si="19"/>
        <v>13234</v>
      </c>
      <c r="AQ27" s="115">
        <f t="shared" si="20"/>
        <v>13234</v>
      </c>
      <c r="AR27" s="115">
        <f t="shared" si="21"/>
        <v>13234</v>
      </c>
      <c r="AS27" s="115">
        <f t="shared" si="22"/>
        <v>13234</v>
      </c>
      <c r="AT27" s="115">
        <f t="shared" si="23"/>
        <v>13234</v>
      </c>
      <c r="AU27" s="115">
        <f t="shared" si="24"/>
        <v>13234</v>
      </c>
      <c r="AV27" s="115">
        <f t="shared" si="25"/>
        <v>13234</v>
      </c>
      <c r="AW27" s="115">
        <f t="shared" si="26"/>
        <v>13234</v>
      </c>
      <c r="AX27" s="115">
        <f t="shared" si="27"/>
        <v>0</v>
      </c>
    </row>
    <row r="28" spans="1:50" x14ac:dyDescent="0.2">
      <c r="A28" s="287">
        <v>23</v>
      </c>
      <c r="B28" s="287" t="s">
        <v>56</v>
      </c>
      <c r="C28" s="118">
        <v>29754388</v>
      </c>
      <c r="D28" s="119">
        <f t="shared" si="0"/>
        <v>162.14571889441103</v>
      </c>
      <c r="E28" s="306"/>
      <c r="F28" s="123">
        <f t="shared" si="1"/>
        <v>67.527325789506648</v>
      </c>
      <c r="G28" s="118">
        <v>16482290</v>
      </c>
      <c r="H28" s="119">
        <f t="shared" si="2"/>
        <v>89.81978594472055</v>
      </c>
      <c r="I28" s="306"/>
      <c r="J28" s="119">
        <f t="shared" si="3"/>
        <v>97.477884603781575</v>
      </c>
      <c r="K28" s="118">
        <v>180221450</v>
      </c>
      <c r="L28" s="119">
        <f t="shared" si="4"/>
        <v>982.11183407446163</v>
      </c>
      <c r="M28" s="306"/>
      <c r="N28" s="119">
        <f t="shared" si="5"/>
        <v>111.08258584237851</v>
      </c>
      <c r="O28" s="118">
        <v>33465718</v>
      </c>
      <c r="P28" s="119">
        <f t="shared" si="6"/>
        <v>182.37050963466737</v>
      </c>
      <c r="Q28" s="306"/>
      <c r="R28" s="119">
        <f t="shared" si="7"/>
        <v>42.73338139873605</v>
      </c>
      <c r="S28" s="118">
        <v>92893408</v>
      </c>
      <c r="T28" s="119">
        <f t="shared" si="8"/>
        <v>506.22007149707906</v>
      </c>
      <c r="U28" s="306"/>
      <c r="V28" s="119">
        <f t="shared" si="9"/>
        <v>95.825080199823503</v>
      </c>
      <c r="W28" s="118">
        <v>469056527</v>
      </c>
      <c r="X28" s="306"/>
      <c r="Y28" s="119">
        <f t="shared" si="10"/>
        <v>2556.1106406399858</v>
      </c>
      <c r="Z28" s="306"/>
      <c r="AA28" s="119">
        <f t="shared" si="11"/>
        <v>110.68257895514266</v>
      </c>
      <c r="AB28" s="118">
        <v>45892371</v>
      </c>
      <c r="AC28" s="119">
        <f t="shared" si="12"/>
        <v>250.08921331415118</v>
      </c>
      <c r="AD28" s="306"/>
      <c r="AE28" s="119">
        <f t="shared" si="13"/>
        <v>119.27217742225871</v>
      </c>
      <c r="AF28" s="118">
        <v>33146490</v>
      </c>
      <c r="AG28" s="119">
        <f t="shared" si="14"/>
        <v>180.63088543029033</v>
      </c>
      <c r="AH28" s="306"/>
      <c r="AI28" s="123">
        <f t="shared" si="15"/>
        <v>83.097294952751767</v>
      </c>
      <c r="AJ28" s="118">
        <v>0</v>
      </c>
      <c r="AK28" s="119">
        <f t="shared" si="16"/>
        <v>0</v>
      </c>
      <c r="AL28" s="306"/>
      <c r="AM28" s="123">
        <f t="shared" si="17"/>
        <v>0</v>
      </c>
      <c r="AN28" s="118">
        <f t="shared" si="18"/>
        <v>900912642</v>
      </c>
      <c r="AO28" s="118">
        <v>183504</v>
      </c>
      <c r="AP28" s="118">
        <f t="shared" si="19"/>
        <v>183504</v>
      </c>
      <c r="AQ28" s="118">
        <f t="shared" si="20"/>
        <v>183504</v>
      </c>
      <c r="AR28" s="118">
        <f t="shared" si="21"/>
        <v>183504</v>
      </c>
      <c r="AS28" s="118">
        <f t="shared" si="22"/>
        <v>183504</v>
      </c>
      <c r="AT28" s="118">
        <f t="shared" si="23"/>
        <v>183504</v>
      </c>
      <c r="AU28" s="118">
        <f t="shared" si="24"/>
        <v>183504</v>
      </c>
      <c r="AV28" s="118">
        <f t="shared" si="25"/>
        <v>183504</v>
      </c>
      <c r="AW28" s="118">
        <f t="shared" si="26"/>
        <v>183504</v>
      </c>
      <c r="AX28" s="118">
        <f t="shared" si="27"/>
        <v>0</v>
      </c>
    </row>
    <row r="29" spans="1:50" x14ac:dyDescent="0.2">
      <c r="A29" s="286">
        <v>24</v>
      </c>
      <c r="B29" s="286" t="s">
        <v>58</v>
      </c>
      <c r="C29" s="115">
        <v>49702350</v>
      </c>
      <c r="D29" s="116">
        <f t="shared" si="0"/>
        <v>209.03541237330194</v>
      </c>
      <c r="F29" s="249">
        <f t="shared" si="1"/>
        <v>87.05504215049848</v>
      </c>
      <c r="G29" s="115">
        <v>18723401</v>
      </c>
      <c r="H29" s="116">
        <f t="shared" si="2"/>
        <v>78.745851032510416</v>
      </c>
      <c r="J29" s="116">
        <f t="shared" si="3"/>
        <v>85.459778146184789</v>
      </c>
      <c r="K29" s="115">
        <v>202567401</v>
      </c>
      <c r="L29" s="116">
        <f t="shared" si="4"/>
        <v>851.94684358834172</v>
      </c>
      <c r="N29" s="116">
        <f t="shared" si="5"/>
        <v>96.36016500629016</v>
      </c>
      <c r="O29" s="115">
        <v>100233839</v>
      </c>
      <c r="P29" s="116">
        <f t="shared" si="6"/>
        <v>421.55797198973801</v>
      </c>
      <c r="R29" s="116">
        <f t="shared" si="7"/>
        <v>98.780211969593097</v>
      </c>
      <c r="S29" s="115">
        <v>96022072</v>
      </c>
      <c r="T29" s="116">
        <f t="shared" si="8"/>
        <v>403.84435378727341</v>
      </c>
      <c r="V29" s="116">
        <f t="shared" si="9"/>
        <v>76.44583802350212</v>
      </c>
      <c r="W29" s="115">
        <v>428264827</v>
      </c>
      <c r="Y29" s="116">
        <f t="shared" si="10"/>
        <v>1801.1726752744248</v>
      </c>
      <c r="AA29" s="116">
        <f t="shared" si="11"/>
        <v>77.992882496272813</v>
      </c>
      <c r="AB29" s="115">
        <v>64997769</v>
      </c>
      <c r="AC29" s="116">
        <f t="shared" si="12"/>
        <v>273.36404508558689</v>
      </c>
      <c r="AE29" s="116">
        <f t="shared" si="13"/>
        <v>130.37237573840426</v>
      </c>
      <c r="AF29" s="115">
        <v>56257010</v>
      </c>
      <c r="AG29" s="116">
        <f t="shared" si="14"/>
        <v>236.60264120788997</v>
      </c>
      <c r="AI29" s="249">
        <f t="shared" si="15"/>
        <v>108.84649884883495</v>
      </c>
      <c r="AJ29" s="115">
        <v>0</v>
      </c>
      <c r="AK29" s="116">
        <f t="shared" si="16"/>
        <v>0</v>
      </c>
      <c r="AM29" s="249">
        <f t="shared" si="17"/>
        <v>0</v>
      </c>
      <c r="AN29" s="115">
        <f t="shared" si="18"/>
        <v>1016768669</v>
      </c>
      <c r="AO29" s="115">
        <v>237770</v>
      </c>
      <c r="AP29" s="115">
        <f t="shared" si="19"/>
        <v>237770</v>
      </c>
      <c r="AQ29" s="115">
        <f t="shared" si="20"/>
        <v>237770</v>
      </c>
      <c r="AR29" s="115">
        <f t="shared" si="21"/>
        <v>237770</v>
      </c>
      <c r="AS29" s="115">
        <f t="shared" si="22"/>
        <v>237770</v>
      </c>
      <c r="AT29" s="115">
        <f t="shared" si="23"/>
        <v>237770</v>
      </c>
      <c r="AU29" s="115">
        <f t="shared" si="24"/>
        <v>237770</v>
      </c>
      <c r="AV29" s="115">
        <f t="shared" si="25"/>
        <v>237770</v>
      </c>
      <c r="AW29" s="115">
        <f t="shared" si="26"/>
        <v>237770</v>
      </c>
      <c r="AX29" s="115">
        <f t="shared" si="27"/>
        <v>0</v>
      </c>
    </row>
    <row r="30" spans="1:50" x14ac:dyDescent="0.2">
      <c r="A30" s="287">
        <v>25</v>
      </c>
      <c r="B30" s="287" t="s">
        <v>60</v>
      </c>
      <c r="C30" s="118">
        <v>0</v>
      </c>
      <c r="D30" s="119">
        <f t="shared" si="0"/>
        <v>0</v>
      </c>
      <c r="E30" s="306"/>
      <c r="F30" s="123">
        <f t="shared" si="1"/>
        <v>0</v>
      </c>
      <c r="G30" s="118">
        <v>0</v>
      </c>
      <c r="H30" s="119">
        <f t="shared" si="2"/>
        <v>0</v>
      </c>
      <c r="I30" s="306"/>
      <c r="J30" s="119">
        <f t="shared" si="3"/>
        <v>0</v>
      </c>
      <c r="K30" s="118">
        <v>0</v>
      </c>
      <c r="L30" s="119">
        <f t="shared" si="4"/>
        <v>0</v>
      </c>
      <c r="M30" s="306"/>
      <c r="N30" s="119">
        <f t="shared" si="5"/>
        <v>0</v>
      </c>
      <c r="O30" s="118">
        <v>0</v>
      </c>
      <c r="P30" s="119">
        <f t="shared" si="6"/>
        <v>0</v>
      </c>
      <c r="Q30" s="306"/>
      <c r="R30" s="119">
        <f t="shared" si="7"/>
        <v>0</v>
      </c>
      <c r="S30" s="118">
        <v>0</v>
      </c>
      <c r="T30" s="119">
        <f t="shared" si="8"/>
        <v>0</v>
      </c>
      <c r="U30" s="306"/>
      <c r="V30" s="119">
        <f t="shared" si="9"/>
        <v>0</v>
      </c>
      <c r="W30" s="118">
        <v>0</v>
      </c>
      <c r="X30" s="306"/>
      <c r="Y30" s="119">
        <f t="shared" si="10"/>
        <v>0</v>
      </c>
      <c r="Z30" s="306"/>
      <c r="AA30" s="119">
        <f t="shared" si="11"/>
        <v>0</v>
      </c>
      <c r="AB30" s="118">
        <v>0</v>
      </c>
      <c r="AC30" s="119">
        <f t="shared" si="12"/>
        <v>0</v>
      </c>
      <c r="AD30" s="306"/>
      <c r="AE30" s="119">
        <f t="shared" si="13"/>
        <v>0</v>
      </c>
      <c r="AF30" s="118">
        <v>0</v>
      </c>
      <c r="AG30" s="119">
        <f t="shared" si="14"/>
        <v>0</v>
      </c>
      <c r="AH30" s="306"/>
      <c r="AI30" s="123">
        <f t="shared" si="15"/>
        <v>0</v>
      </c>
      <c r="AJ30" s="118">
        <v>0</v>
      </c>
      <c r="AK30" s="119">
        <f t="shared" si="16"/>
        <v>0</v>
      </c>
      <c r="AL30" s="306"/>
      <c r="AM30" s="123">
        <f t="shared" si="17"/>
        <v>0</v>
      </c>
      <c r="AN30" s="118">
        <f t="shared" si="18"/>
        <v>0</v>
      </c>
      <c r="AO30" s="118">
        <v>0</v>
      </c>
      <c r="AP30" s="118">
        <f t="shared" si="19"/>
        <v>0</v>
      </c>
      <c r="AQ30" s="118">
        <f t="shared" si="20"/>
        <v>0</v>
      </c>
      <c r="AR30" s="118">
        <f t="shared" si="21"/>
        <v>0</v>
      </c>
      <c r="AS30" s="118">
        <f t="shared" si="22"/>
        <v>0</v>
      </c>
      <c r="AT30" s="118">
        <f t="shared" si="23"/>
        <v>0</v>
      </c>
      <c r="AU30" s="118">
        <f t="shared" si="24"/>
        <v>0</v>
      </c>
      <c r="AV30" s="118">
        <f t="shared" si="25"/>
        <v>0</v>
      </c>
      <c r="AW30" s="118">
        <f t="shared" si="26"/>
        <v>0</v>
      </c>
      <c r="AX30" s="118">
        <f t="shared" si="27"/>
        <v>0</v>
      </c>
    </row>
    <row r="31" spans="1:50" x14ac:dyDescent="0.2">
      <c r="A31" s="286">
        <v>26</v>
      </c>
      <c r="B31" s="286" t="s">
        <v>62</v>
      </c>
      <c r="C31" s="115">
        <v>0</v>
      </c>
      <c r="D31" s="116">
        <f t="shared" si="0"/>
        <v>0</v>
      </c>
      <c r="F31" s="249">
        <f t="shared" si="1"/>
        <v>0</v>
      </c>
      <c r="G31" s="115">
        <v>0</v>
      </c>
      <c r="H31" s="116">
        <f t="shared" si="2"/>
        <v>0</v>
      </c>
      <c r="J31" s="116">
        <f t="shared" si="3"/>
        <v>0</v>
      </c>
      <c r="K31" s="115">
        <v>0</v>
      </c>
      <c r="L31" s="116">
        <f t="shared" si="4"/>
        <v>0</v>
      </c>
      <c r="N31" s="116">
        <f t="shared" si="5"/>
        <v>0</v>
      </c>
      <c r="O31" s="115">
        <v>0</v>
      </c>
      <c r="P31" s="116">
        <f t="shared" si="6"/>
        <v>0</v>
      </c>
      <c r="R31" s="116">
        <f t="shared" si="7"/>
        <v>0</v>
      </c>
      <c r="S31" s="115">
        <v>0</v>
      </c>
      <c r="T31" s="116">
        <f t="shared" si="8"/>
        <v>0</v>
      </c>
      <c r="V31" s="116">
        <f t="shared" si="9"/>
        <v>0</v>
      </c>
      <c r="W31" s="115">
        <v>0</v>
      </c>
      <c r="Y31" s="116">
        <f t="shared" si="10"/>
        <v>0</v>
      </c>
      <c r="AA31" s="116">
        <f t="shared" si="11"/>
        <v>0</v>
      </c>
      <c r="AB31" s="115">
        <v>0</v>
      </c>
      <c r="AC31" s="116">
        <f t="shared" si="12"/>
        <v>0</v>
      </c>
      <c r="AE31" s="116">
        <f t="shared" si="13"/>
        <v>0</v>
      </c>
      <c r="AF31" s="115">
        <v>0</v>
      </c>
      <c r="AG31" s="116">
        <f t="shared" si="14"/>
        <v>0</v>
      </c>
      <c r="AI31" s="249">
        <f t="shared" si="15"/>
        <v>0</v>
      </c>
      <c r="AJ31" s="115">
        <v>0</v>
      </c>
      <c r="AK31" s="116">
        <f t="shared" si="16"/>
        <v>0</v>
      </c>
      <c r="AM31" s="249">
        <f t="shared" si="17"/>
        <v>0</v>
      </c>
      <c r="AN31" s="115">
        <f t="shared" si="18"/>
        <v>0</v>
      </c>
      <c r="AO31" s="115">
        <v>0</v>
      </c>
      <c r="AP31" s="115">
        <f t="shared" si="19"/>
        <v>0</v>
      </c>
      <c r="AQ31" s="115">
        <f t="shared" si="20"/>
        <v>0</v>
      </c>
      <c r="AR31" s="115">
        <f t="shared" si="21"/>
        <v>0</v>
      </c>
      <c r="AS31" s="115">
        <f t="shared" si="22"/>
        <v>0</v>
      </c>
      <c r="AT31" s="115">
        <f t="shared" si="23"/>
        <v>0</v>
      </c>
      <c r="AU31" s="115">
        <f t="shared" si="24"/>
        <v>0</v>
      </c>
      <c r="AV31" s="115">
        <f t="shared" si="25"/>
        <v>0</v>
      </c>
      <c r="AW31" s="115">
        <f t="shared" si="26"/>
        <v>0</v>
      </c>
      <c r="AX31" s="115">
        <f t="shared" si="27"/>
        <v>0</v>
      </c>
    </row>
    <row r="32" spans="1:50" x14ac:dyDescent="0.2">
      <c r="A32" s="287">
        <v>27</v>
      </c>
      <c r="B32" s="287" t="s">
        <v>64</v>
      </c>
      <c r="C32" s="118">
        <v>3767320</v>
      </c>
      <c r="D32" s="119">
        <f t="shared" si="0"/>
        <v>298.42522179974651</v>
      </c>
      <c r="E32" s="306"/>
      <c r="F32" s="123">
        <f t="shared" si="1"/>
        <v>124.28238817332029</v>
      </c>
      <c r="G32" s="118">
        <v>423230</v>
      </c>
      <c r="H32" s="119">
        <f t="shared" si="2"/>
        <v>33.525823827629914</v>
      </c>
      <c r="I32" s="306"/>
      <c r="J32" s="119">
        <f t="shared" si="3"/>
        <v>36.384259347130055</v>
      </c>
      <c r="K32" s="118">
        <v>9822812</v>
      </c>
      <c r="L32" s="119">
        <f t="shared" si="4"/>
        <v>778.10614702154624</v>
      </c>
      <c r="M32" s="306"/>
      <c r="N32" s="119">
        <f t="shared" si="5"/>
        <v>88.008350853911068</v>
      </c>
      <c r="O32" s="118">
        <v>3541292</v>
      </c>
      <c r="P32" s="119">
        <f t="shared" si="6"/>
        <v>280.52059569074777</v>
      </c>
      <c r="Q32" s="306"/>
      <c r="R32" s="119">
        <f t="shared" si="7"/>
        <v>65.732083711711027</v>
      </c>
      <c r="S32" s="118">
        <v>2035780</v>
      </c>
      <c r="T32" s="119">
        <f t="shared" si="8"/>
        <v>161.2626742712294</v>
      </c>
      <c r="U32" s="306"/>
      <c r="V32" s="119">
        <f t="shared" si="9"/>
        <v>30.52626627304274</v>
      </c>
      <c r="W32" s="118">
        <v>29994717</v>
      </c>
      <c r="X32" s="306"/>
      <c r="Y32" s="119">
        <f t="shared" si="10"/>
        <v>2376.007366920152</v>
      </c>
      <c r="Z32" s="306"/>
      <c r="AA32" s="119">
        <f t="shared" si="11"/>
        <v>102.88389665374427</v>
      </c>
      <c r="AB32" s="118">
        <v>2074939</v>
      </c>
      <c r="AC32" s="119">
        <f t="shared" si="12"/>
        <v>164.36462294043093</v>
      </c>
      <c r="AD32" s="306"/>
      <c r="AE32" s="119">
        <f t="shared" si="13"/>
        <v>78.388532674009753</v>
      </c>
      <c r="AF32" s="118">
        <v>845807</v>
      </c>
      <c r="AG32" s="119">
        <f t="shared" si="14"/>
        <v>66.999920785804818</v>
      </c>
      <c r="AH32" s="306"/>
      <c r="AI32" s="123">
        <f t="shared" si="15"/>
        <v>30.822592526667648</v>
      </c>
      <c r="AJ32" s="118">
        <v>0</v>
      </c>
      <c r="AK32" s="119">
        <f t="shared" si="16"/>
        <v>0</v>
      </c>
      <c r="AL32" s="306"/>
      <c r="AM32" s="123">
        <f t="shared" si="17"/>
        <v>0</v>
      </c>
      <c r="AN32" s="118">
        <f t="shared" si="18"/>
        <v>52505897</v>
      </c>
      <c r="AO32" s="118">
        <v>12624</v>
      </c>
      <c r="AP32" s="118">
        <f t="shared" si="19"/>
        <v>12624</v>
      </c>
      <c r="AQ32" s="118">
        <f t="shared" si="20"/>
        <v>12624</v>
      </c>
      <c r="AR32" s="118">
        <f t="shared" si="21"/>
        <v>12624</v>
      </c>
      <c r="AS32" s="118">
        <f t="shared" si="22"/>
        <v>12624</v>
      </c>
      <c r="AT32" s="118">
        <f t="shared" si="23"/>
        <v>12624</v>
      </c>
      <c r="AU32" s="118">
        <f t="shared" si="24"/>
        <v>12624</v>
      </c>
      <c r="AV32" s="118">
        <f t="shared" si="25"/>
        <v>12624</v>
      </c>
      <c r="AW32" s="118">
        <f t="shared" si="26"/>
        <v>12624</v>
      </c>
      <c r="AX32" s="118">
        <f t="shared" si="27"/>
        <v>0</v>
      </c>
    </row>
    <row r="33" spans="1:50" x14ac:dyDescent="0.2">
      <c r="A33" s="286">
        <v>28</v>
      </c>
      <c r="B33" s="286" t="s">
        <v>66</v>
      </c>
      <c r="C33" s="115">
        <v>0</v>
      </c>
      <c r="D33" s="116">
        <f t="shared" si="0"/>
        <v>0</v>
      </c>
      <c r="F33" s="249">
        <f t="shared" si="1"/>
        <v>0</v>
      </c>
      <c r="G33" s="115">
        <v>0</v>
      </c>
      <c r="H33" s="116">
        <f t="shared" si="2"/>
        <v>0</v>
      </c>
      <c r="J33" s="116">
        <f t="shared" si="3"/>
        <v>0</v>
      </c>
      <c r="K33" s="115">
        <v>0</v>
      </c>
      <c r="L33" s="116">
        <f t="shared" si="4"/>
        <v>0</v>
      </c>
      <c r="N33" s="116">
        <f t="shared" si="5"/>
        <v>0</v>
      </c>
      <c r="O33" s="115">
        <v>0</v>
      </c>
      <c r="P33" s="116">
        <f t="shared" si="6"/>
        <v>0</v>
      </c>
      <c r="R33" s="116">
        <f t="shared" si="7"/>
        <v>0</v>
      </c>
      <c r="S33" s="115">
        <v>0</v>
      </c>
      <c r="T33" s="116">
        <f t="shared" si="8"/>
        <v>0</v>
      </c>
      <c r="V33" s="116">
        <f t="shared" si="9"/>
        <v>0</v>
      </c>
      <c r="W33" s="115">
        <v>0</v>
      </c>
      <c r="Y33" s="116">
        <f t="shared" si="10"/>
        <v>0</v>
      </c>
      <c r="AA33" s="116">
        <f t="shared" si="11"/>
        <v>0</v>
      </c>
      <c r="AB33" s="115">
        <v>0</v>
      </c>
      <c r="AC33" s="116">
        <f t="shared" si="12"/>
        <v>0</v>
      </c>
      <c r="AE33" s="116">
        <f t="shared" si="13"/>
        <v>0</v>
      </c>
      <c r="AF33" s="115">
        <v>0</v>
      </c>
      <c r="AG33" s="116">
        <f t="shared" si="14"/>
        <v>0</v>
      </c>
      <c r="AI33" s="249">
        <f t="shared" si="15"/>
        <v>0</v>
      </c>
      <c r="AJ33" s="115">
        <v>0</v>
      </c>
      <c r="AK33" s="116">
        <f t="shared" si="16"/>
        <v>0</v>
      </c>
      <c r="AM33" s="249">
        <f t="shared" si="17"/>
        <v>0</v>
      </c>
      <c r="AN33" s="115">
        <f t="shared" si="18"/>
        <v>0</v>
      </c>
      <c r="AO33" s="115">
        <v>0</v>
      </c>
      <c r="AP33" s="115">
        <f t="shared" si="19"/>
        <v>0</v>
      </c>
      <c r="AQ33" s="115">
        <f t="shared" si="20"/>
        <v>0</v>
      </c>
      <c r="AR33" s="115">
        <f t="shared" si="21"/>
        <v>0</v>
      </c>
      <c r="AS33" s="115">
        <f t="shared" si="22"/>
        <v>0</v>
      </c>
      <c r="AT33" s="115">
        <f t="shared" si="23"/>
        <v>0</v>
      </c>
      <c r="AU33" s="115">
        <f t="shared" si="24"/>
        <v>0</v>
      </c>
      <c r="AV33" s="115">
        <f t="shared" si="25"/>
        <v>0</v>
      </c>
      <c r="AW33" s="115">
        <f t="shared" si="26"/>
        <v>0</v>
      </c>
      <c r="AX33" s="115">
        <f t="shared" si="27"/>
        <v>0</v>
      </c>
    </row>
    <row r="34" spans="1:50" x14ac:dyDescent="0.2">
      <c r="A34" s="287">
        <v>29</v>
      </c>
      <c r="B34" s="287" t="s">
        <v>68</v>
      </c>
      <c r="C34" s="118">
        <v>3364056</v>
      </c>
      <c r="D34" s="119">
        <f t="shared" si="0"/>
        <v>199.82512622512621</v>
      </c>
      <c r="E34" s="306"/>
      <c r="F34" s="123">
        <f t="shared" si="1"/>
        <v>83.219319582038608</v>
      </c>
      <c r="G34" s="118">
        <v>1706751</v>
      </c>
      <c r="H34" s="119">
        <f t="shared" si="2"/>
        <v>101.38111078111078</v>
      </c>
      <c r="I34" s="306"/>
      <c r="J34" s="119">
        <f t="shared" si="3"/>
        <v>110.02493619620101</v>
      </c>
      <c r="K34" s="118">
        <v>12872323</v>
      </c>
      <c r="L34" s="119">
        <f t="shared" si="4"/>
        <v>764.61675081675082</v>
      </c>
      <c r="M34" s="306"/>
      <c r="N34" s="119">
        <f t="shared" si="5"/>
        <v>86.482621339315443</v>
      </c>
      <c r="O34" s="118">
        <v>4512041</v>
      </c>
      <c r="P34" s="119">
        <f t="shared" si="6"/>
        <v>268.01550341550342</v>
      </c>
      <c r="Q34" s="306"/>
      <c r="R34" s="119">
        <f t="shared" si="7"/>
        <v>62.801868301911988</v>
      </c>
      <c r="S34" s="118">
        <v>14836119</v>
      </c>
      <c r="T34" s="119">
        <f t="shared" si="8"/>
        <v>881.26634986634986</v>
      </c>
      <c r="U34" s="306"/>
      <c r="V34" s="119">
        <f t="shared" si="9"/>
        <v>166.81957790335454</v>
      </c>
      <c r="W34" s="118">
        <v>37842389</v>
      </c>
      <c r="X34" s="306"/>
      <c r="Y34" s="119">
        <f t="shared" si="10"/>
        <v>2247.8401544401545</v>
      </c>
      <c r="Z34" s="306"/>
      <c r="AA34" s="119">
        <f t="shared" si="11"/>
        <v>97.33410651976709</v>
      </c>
      <c r="AB34" s="118">
        <v>2634146</v>
      </c>
      <c r="AC34" s="119">
        <f t="shared" si="12"/>
        <v>156.46842886842887</v>
      </c>
      <c r="AD34" s="306"/>
      <c r="AE34" s="119">
        <f t="shared" si="13"/>
        <v>74.622691485436079</v>
      </c>
      <c r="AF34" s="118">
        <v>806116</v>
      </c>
      <c r="AG34" s="119">
        <f t="shared" si="14"/>
        <v>47.883338283338283</v>
      </c>
      <c r="AH34" s="306"/>
      <c r="AI34" s="123">
        <f t="shared" si="15"/>
        <v>22.028214472704512</v>
      </c>
      <c r="AJ34" s="118">
        <v>0</v>
      </c>
      <c r="AK34" s="119">
        <f t="shared" si="16"/>
        <v>0</v>
      </c>
      <c r="AL34" s="306"/>
      <c r="AM34" s="123">
        <f t="shared" si="17"/>
        <v>0</v>
      </c>
      <c r="AN34" s="118">
        <f t="shared" si="18"/>
        <v>78573941</v>
      </c>
      <c r="AO34" s="118">
        <v>16835</v>
      </c>
      <c r="AP34" s="118">
        <f t="shared" si="19"/>
        <v>16835</v>
      </c>
      <c r="AQ34" s="118">
        <f t="shared" si="20"/>
        <v>16835</v>
      </c>
      <c r="AR34" s="118">
        <f t="shared" si="21"/>
        <v>16835</v>
      </c>
      <c r="AS34" s="118">
        <f t="shared" si="22"/>
        <v>16835</v>
      </c>
      <c r="AT34" s="118">
        <f t="shared" si="23"/>
        <v>16835</v>
      </c>
      <c r="AU34" s="118">
        <f t="shared" si="24"/>
        <v>16835</v>
      </c>
      <c r="AV34" s="118">
        <f t="shared" si="25"/>
        <v>16835</v>
      </c>
      <c r="AW34" s="118">
        <f t="shared" si="26"/>
        <v>16835</v>
      </c>
      <c r="AX34" s="118">
        <f t="shared" si="27"/>
        <v>0</v>
      </c>
    </row>
    <row r="35" spans="1:50" x14ac:dyDescent="0.2">
      <c r="A35" s="286">
        <v>30</v>
      </c>
      <c r="B35" s="286" t="s">
        <v>70</v>
      </c>
      <c r="C35" s="115">
        <v>56710995</v>
      </c>
      <c r="D35" s="116">
        <f t="shared" si="0"/>
        <v>249.86449571964206</v>
      </c>
      <c r="F35" s="249">
        <f t="shared" si="1"/>
        <v>104.05875234164226</v>
      </c>
      <c r="G35" s="115">
        <v>20889006</v>
      </c>
      <c r="H35" s="116">
        <f t="shared" si="2"/>
        <v>92.03543246375024</v>
      </c>
      <c r="J35" s="116">
        <f t="shared" si="3"/>
        <v>99.882438716587728</v>
      </c>
      <c r="K35" s="115">
        <v>294917678</v>
      </c>
      <c r="L35" s="116">
        <f t="shared" si="4"/>
        <v>1299.3857168663285</v>
      </c>
      <c r="N35" s="116">
        <f t="shared" si="5"/>
        <v>146.96811547148204</v>
      </c>
      <c r="O35" s="115">
        <v>156451057</v>
      </c>
      <c r="P35" s="116">
        <f t="shared" si="6"/>
        <v>689.3119131856173</v>
      </c>
      <c r="R35" s="116">
        <f t="shared" si="7"/>
        <v>161.52079054811128</v>
      </c>
      <c r="S35" s="115">
        <v>184105479</v>
      </c>
      <c r="T35" s="116">
        <f t="shared" si="8"/>
        <v>811.15527367414643</v>
      </c>
      <c r="V35" s="116">
        <f t="shared" si="9"/>
        <v>153.54788071611137</v>
      </c>
      <c r="W35" s="115">
        <v>482603480</v>
      </c>
      <c r="Y35" s="116">
        <f t="shared" si="10"/>
        <v>2126.3156317878811</v>
      </c>
      <c r="AA35" s="116">
        <f t="shared" si="11"/>
        <v>92.071952620952061</v>
      </c>
      <c r="AB35" s="115">
        <v>60068871</v>
      </c>
      <c r="AC35" s="116">
        <f t="shared" si="12"/>
        <v>264.65905175642274</v>
      </c>
      <c r="AE35" s="116">
        <f t="shared" si="13"/>
        <v>126.22080320532014</v>
      </c>
      <c r="AF35" s="115">
        <v>115088352</v>
      </c>
      <c r="AG35" s="116">
        <f t="shared" si="14"/>
        <v>507.07086052157359</v>
      </c>
      <c r="AI35" s="249">
        <f t="shared" si="15"/>
        <v>233.27249245516325</v>
      </c>
      <c r="AJ35" s="115">
        <v>0</v>
      </c>
      <c r="AK35" s="116">
        <f t="shared" si="16"/>
        <v>0</v>
      </c>
      <c r="AM35" s="249">
        <f t="shared" si="17"/>
        <v>0</v>
      </c>
      <c r="AN35" s="115">
        <f t="shared" si="18"/>
        <v>1370834918</v>
      </c>
      <c r="AO35" s="115">
        <v>226967</v>
      </c>
      <c r="AP35" s="115">
        <f t="shared" si="19"/>
        <v>226967</v>
      </c>
      <c r="AQ35" s="115">
        <f t="shared" si="20"/>
        <v>226967</v>
      </c>
      <c r="AR35" s="115">
        <f t="shared" si="21"/>
        <v>226967</v>
      </c>
      <c r="AS35" s="115">
        <f t="shared" si="22"/>
        <v>226967</v>
      </c>
      <c r="AT35" s="115">
        <f t="shared" si="23"/>
        <v>226967</v>
      </c>
      <c r="AU35" s="115">
        <f t="shared" si="24"/>
        <v>226967</v>
      </c>
      <c r="AV35" s="115">
        <f t="shared" si="25"/>
        <v>226967</v>
      </c>
      <c r="AW35" s="115">
        <f t="shared" si="26"/>
        <v>226967</v>
      </c>
      <c r="AX35" s="115">
        <f t="shared" si="27"/>
        <v>0</v>
      </c>
    </row>
    <row r="36" spans="1:50" x14ac:dyDescent="0.2">
      <c r="A36" s="287">
        <v>31</v>
      </c>
      <c r="B36" s="287" t="s">
        <v>72</v>
      </c>
      <c r="C36" s="118">
        <v>29544179</v>
      </c>
      <c r="D36" s="119">
        <f t="shared" si="0"/>
        <v>296.52707910954092</v>
      </c>
      <c r="E36" s="306"/>
      <c r="F36" s="123">
        <f t="shared" si="1"/>
        <v>123.49188626731591</v>
      </c>
      <c r="G36" s="118">
        <v>7621616</v>
      </c>
      <c r="H36" s="119">
        <f t="shared" si="2"/>
        <v>76.496135857237491</v>
      </c>
      <c r="I36" s="306"/>
      <c r="J36" s="119">
        <f t="shared" si="3"/>
        <v>83.018250659339103</v>
      </c>
      <c r="K36" s="118">
        <v>88069153</v>
      </c>
      <c r="L36" s="119">
        <f t="shared" si="4"/>
        <v>883.92670172832572</v>
      </c>
      <c r="M36" s="306"/>
      <c r="N36" s="119">
        <f t="shared" si="5"/>
        <v>99.977273785362797</v>
      </c>
      <c r="O36" s="118">
        <v>38062937</v>
      </c>
      <c r="P36" s="119">
        <f t="shared" si="6"/>
        <v>382.02759098299776</v>
      </c>
      <c r="Q36" s="306"/>
      <c r="R36" s="119">
        <f t="shared" si="7"/>
        <v>89.51738295309039</v>
      </c>
      <c r="S36" s="118">
        <v>74316625</v>
      </c>
      <c r="T36" s="119">
        <f t="shared" si="8"/>
        <v>745.89623020254135</v>
      </c>
      <c r="U36" s="306"/>
      <c r="V36" s="119">
        <f t="shared" si="9"/>
        <v>141.19465051736287</v>
      </c>
      <c r="W36" s="118">
        <v>286273079</v>
      </c>
      <c r="X36" s="306"/>
      <c r="Y36" s="119">
        <f t="shared" si="10"/>
        <v>2873.2468735572193</v>
      </c>
      <c r="Z36" s="306"/>
      <c r="AA36" s="119">
        <f t="shared" si="11"/>
        <v>124.41494858786312</v>
      </c>
      <c r="AB36" s="118">
        <v>16331049</v>
      </c>
      <c r="AC36" s="119">
        <f t="shared" si="12"/>
        <v>163.91040207158198</v>
      </c>
      <c r="AD36" s="306"/>
      <c r="AE36" s="119">
        <f t="shared" si="13"/>
        <v>78.171906329593227</v>
      </c>
      <c r="AF36" s="118">
        <v>15791163</v>
      </c>
      <c r="AG36" s="119">
        <f t="shared" si="14"/>
        <v>158.49170965734589</v>
      </c>
      <c r="AH36" s="306"/>
      <c r="AI36" s="123">
        <f t="shared" si="15"/>
        <v>72.912405392847774</v>
      </c>
      <c r="AJ36" s="118">
        <v>0</v>
      </c>
      <c r="AK36" s="119">
        <f t="shared" si="16"/>
        <v>0</v>
      </c>
      <c r="AL36" s="306"/>
      <c r="AM36" s="123">
        <f t="shared" si="17"/>
        <v>0</v>
      </c>
      <c r="AN36" s="118">
        <f t="shared" si="18"/>
        <v>556009801</v>
      </c>
      <c r="AO36" s="118">
        <v>99634</v>
      </c>
      <c r="AP36" s="118">
        <f t="shared" si="19"/>
        <v>99634</v>
      </c>
      <c r="AQ36" s="118">
        <f t="shared" si="20"/>
        <v>99634</v>
      </c>
      <c r="AR36" s="118">
        <f t="shared" si="21"/>
        <v>99634</v>
      </c>
      <c r="AS36" s="118">
        <f t="shared" si="22"/>
        <v>99634</v>
      </c>
      <c r="AT36" s="118">
        <f t="shared" si="23"/>
        <v>99634</v>
      </c>
      <c r="AU36" s="118">
        <f t="shared" si="24"/>
        <v>99634</v>
      </c>
      <c r="AV36" s="118">
        <f t="shared" si="25"/>
        <v>99634</v>
      </c>
      <c r="AW36" s="118">
        <f t="shared" si="26"/>
        <v>99634</v>
      </c>
      <c r="AX36" s="118">
        <f t="shared" si="27"/>
        <v>0</v>
      </c>
    </row>
    <row r="37" spans="1:50" x14ac:dyDescent="0.2">
      <c r="A37" s="286">
        <v>32</v>
      </c>
      <c r="B37" s="286" t="s">
        <v>74</v>
      </c>
      <c r="C37" s="115">
        <v>5965296</v>
      </c>
      <c r="D37" s="116">
        <f t="shared" si="0"/>
        <v>239.33943187289358</v>
      </c>
      <c r="F37" s="249">
        <f t="shared" si="1"/>
        <v>99.675476482243411</v>
      </c>
      <c r="G37" s="115">
        <v>2942882</v>
      </c>
      <c r="H37" s="116">
        <f t="shared" si="2"/>
        <v>118.07422564596374</v>
      </c>
      <c r="J37" s="116">
        <f t="shared" si="3"/>
        <v>128.14131787490231</v>
      </c>
      <c r="K37" s="115">
        <v>23064279</v>
      </c>
      <c r="L37" s="116">
        <f t="shared" si="4"/>
        <v>925.3843283582089</v>
      </c>
      <c r="N37" s="116">
        <f t="shared" si="5"/>
        <v>104.66637354890982</v>
      </c>
      <c r="O37" s="115">
        <v>11829771</v>
      </c>
      <c r="P37" s="116">
        <f t="shared" si="6"/>
        <v>474.63372652864706</v>
      </c>
      <c r="R37" s="116">
        <f t="shared" si="7"/>
        <v>111.21701694579494</v>
      </c>
      <c r="S37" s="115">
        <v>8791036</v>
      </c>
      <c r="T37" s="116">
        <f t="shared" si="8"/>
        <v>352.71368961643395</v>
      </c>
      <c r="V37" s="116">
        <f t="shared" si="9"/>
        <v>66.767043620208284</v>
      </c>
      <c r="W37" s="115">
        <v>56962118</v>
      </c>
      <c r="Y37" s="116">
        <f t="shared" si="10"/>
        <v>2285.4324346011877</v>
      </c>
      <c r="AA37" s="116">
        <f t="shared" si="11"/>
        <v>98.961896197910917</v>
      </c>
      <c r="AB37" s="115">
        <v>8481011</v>
      </c>
      <c r="AC37" s="116">
        <f t="shared" si="12"/>
        <v>340.27487562189054</v>
      </c>
      <c r="AE37" s="116">
        <f t="shared" si="13"/>
        <v>162.28338999383243</v>
      </c>
      <c r="AF37" s="115">
        <v>2724053</v>
      </c>
      <c r="AG37" s="116">
        <f t="shared" si="14"/>
        <v>109.29437489969507</v>
      </c>
      <c r="AI37" s="249">
        <f t="shared" si="15"/>
        <v>50.279700982928375</v>
      </c>
      <c r="AJ37" s="115">
        <v>0</v>
      </c>
      <c r="AK37" s="116">
        <f t="shared" si="16"/>
        <v>0</v>
      </c>
      <c r="AM37" s="249">
        <f t="shared" si="17"/>
        <v>0</v>
      </c>
      <c r="AN37" s="115">
        <f t="shared" si="18"/>
        <v>120760446</v>
      </c>
      <c r="AO37" s="115">
        <v>24924</v>
      </c>
      <c r="AP37" s="115">
        <f t="shared" si="19"/>
        <v>24924</v>
      </c>
      <c r="AQ37" s="115">
        <f t="shared" si="20"/>
        <v>24924</v>
      </c>
      <c r="AR37" s="115">
        <f t="shared" si="21"/>
        <v>24924</v>
      </c>
      <c r="AS37" s="115">
        <f t="shared" si="22"/>
        <v>24924</v>
      </c>
      <c r="AT37" s="115">
        <f t="shared" si="23"/>
        <v>24924</v>
      </c>
      <c r="AU37" s="115">
        <f t="shared" si="24"/>
        <v>24924</v>
      </c>
      <c r="AV37" s="115">
        <f t="shared" si="25"/>
        <v>24924</v>
      </c>
      <c r="AW37" s="115">
        <f t="shared" si="26"/>
        <v>24924</v>
      </c>
      <c r="AX37" s="115">
        <f t="shared" si="27"/>
        <v>0</v>
      </c>
    </row>
    <row r="38" spans="1:50" x14ac:dyDescent="0.2">
      <c r="A38" s="287">
        <v>33</v>
      </c>
      <c r="B38" s="287" t="s">
        <v>76</v>
      </c>
      <c r="C38" s="118">
        <v>4414269</v>
      </c>
      <c r="D38" s="119">
        <f t="shared" si="0"/>
        <v>171.27493888953555</v>
      </c>
      <c r="E38" s="306"/>
      <c r="F38" s="123">
        <f t="shared" si="1"/>
        <v>71.329287488022402</v>
      </c>
      <c r="G38" s="118">
        <v>2853859</v>
      </c>
      <c r="H38" s="119">
        <f t="shared" si="2"/>
        <v>110.73057075233771</v>
      </c>
      <c r="I38" s="306"/>
      <c r="J38" s="119">
        <f t="shared" si="3"/>
        <v>120.17153775617172</v>
      </c>
      <c r="K38" s="118">
        <v>19080839</v>
      </c>
      <c r="L38" s="119">
        <f t="shared" si="4"/>
        <v>740.34217980056644</v>
      </c>
      <c r="M38" s="306"/>
      <c r="N38" s="119">
        <f t="shared" si="5"/>
        <v>83.73702554753541</v>
      </c>
      <c r="O38" s="118">
        <v>11466997</v>
      </c>
      <c r="P38" s="119">
        <f t="shared" si="6"/>
        <v>444.92286501377413</v>
      </c>
      <c r="Q38" s="306"/>
      <c r="R38" s="119">
        <f t="shared" si="7"/>
        <v>104.25511515946171</v>
      </c>
      <c r="S38" s="118">
        <v>12805719</v>
      </c>
      <c r="T38" s="119">
        <f t="shared" si="8"/>
        <v>496.86567337911771</v>
      </c>
      <c r="U38" s="306"/>
      <c r="V38" s="119">
        <f t="shared" si="9"/>
        <v>94.054336603616832</v>
      </c>
      <c r="W38" s="118">
        <v>46873951</v>
      </c>
      <c r="X38" s="306"/>
      <c r="Y38" s="119">
        <f t="shared" si="10"/>
        <v>1818.7231210957202</v>
      </c>
      <c r="Z38" s="306"/>
      <c r="AA38" s="119">
        <f t="shared" si="11"/>
        <v>78.752837317644364</v>
      </c>
      <c r="AB38" s="118">
        <v>4759207</v>
      </c>
      <c r="AC38" s="119">
        <f t="shared" si="12"/>
        <v>184.65863500562605</v>
      </c>
      <c r="AD38" s="306"/>
      <c r="AE38" s="119">
        <f t="shared" si="13"/>
        <v>88.067122868177265</v>
      </c>
      <c r="AF38" s="118">
        <v>3863757</v>
      </c>
      <c r="AG38" s="119">
        <f t="shared" si="14"/>
        <v>149.91491095332324</v>
      </c>
      <c r="AH38" s="306"/>
      <c r="AI38" s="123">
        <f t="shared" si="15"/>
        <v>68.966741449714405</v>
      </c>
      <c r="AJ38" s="118">
        <v>0</v>
      </c>
      <c r="AK38" s="119">
        <f t="shared" si="16"/>
        <v>0</v>
      </c>
      <c r="AL38" s="306"/>
      <c r="AM38" s="123">
        <f t="shared" si="17"/>
        <v>0</v>
      </c>
      <c r="AN38" s="118">
        <f t="shared" si="18"/>
        <v>106118598</v>
      </c>
      <c r="AO38" s="118">
        <v>25773</v>
      </c>
      <c r="AP38" s="118">
        <f t="shared" si="19"/>
        <v>25773</v>
      </c>
      <c r="AQ38" s="118">
        <f t="shared" si="20"/>
        <v>25773</v>
      </c>
      <c r="AR38" s="118">
        <f t="shared" si="21"/>
        <v>25773</v>
      </c>
      <c r="AS38" s="118">
        <f t="shared" si="22"/>
        <v>25773</v>
      </c>
      <c r="AT38" s="118">
        <f t="shared" si="23"/>
        <v>25773</v>
      </c>
      <c r="AU38" s="118">
        <f t="shared" si="24"/>
        <v>25773</v>
      </c>
      <c r="AV38" s="118">
        <f t="shared" si="25"/>
        <v>25773</v>
      </c>
      <c r="AW38" s="118">
        <f t="shared" si="26"/>
        <v>25773</v>
      </c>
      <c r="AX38" s="118">
        <f t="shared" si="27"/>
        <v>0</v>
      </c>
    </row>
    <row r="39" spans="1:50" x14ac:dyDescent="0.2">
      <c r="A39" s="286">
        <v>34</v>
      </c>
      <c r="B39" s="286" t="s">
        <v>78</v>
      </c>
      <c r="C39" s="115">
        <v>13971347</v>
      </c>
      <c r="D39" s="116">
        <f t="shared" si="0"/>
        <v>140.87001280513013</v>
      </c>
      <c r="F39" s="249">
        <f t="shared" si="1"/>
        <v>58.666829525474959</v>
      </c>
      <c r="G39" s="115">
        <v>11592871</v>
      </c>
      <c r="H39" s="116">
        <f t="shared" si="2"/>
        <v>116.88836346403977</v>
      </c>
      <c r="J39" s="116">
        <f t="shared" si="3"/>
        <v>126.85434824221231</v>
      </c>
      <c r="K39" s="115">
        <v>90894086</v>
      </c>
      <c r="L39" s="116">
        <f t="shared" si="4"/>
        <v>916.4650379616653</v>
      </c>
      <c r="N39" s="116">
        <f t="shared" si="5"/>
        <v>103.65754969937248</v>
      </c>
      <c r="O39" s="115">
        <v>45990626</v>
      </c>
      <c r="P39" s="116">
        <f t="shared" si="6"/>
        <v>463.71334657538392</v>
      </c>
      <c r="R39" s="116">
        <f t="shared" si="7"/>
        <v>108.65813413904758</v>
      </c>
      <c r="S39" s="115">
        <v>48249028</v>
      </c>
      <c r="T39" s="116">
        <f t="shared" si="8"/>
        <v>486.4843162363</v>
      </c>
      <c r="V39" s="116">
        <f t="shared" si="9"/>
        <v>92.089194490915659</v>
      </c>
      <c r="W39" s="115">
        <v>231283701</v>
      </c>
      <c r="Y39" s="116">
        <f t="shared" si="10"/>
        <v>2331.9825870395953</v>
      </c>
      <c r="AA39" s="116">
        <f t="shared" si="11"/>
        <v>100.97757221784562</v>
      </c>
      <c r="AB39" s="115">
        <v>15234732</v>
      </c>
      <c r="AC39" s="116">
        <f t="shared" si="12"/>
        <v>153.60844533621028</v>
      </c>
      <c r="AE39" s="116">
        <f t="shared" si="13"/>
        <v>73.258712372706341</v>
      </c>
      <c r="AF39" s="115">
        <v>12616331</v>
      </c>
      <c r="AG39" s="116">
        <f t="shared" si="14"/>
        <v>127.20768509462688</v>
      </c>
      <c r="AI39" s="249">
        <f t="shared" si="15"/>
        <v>58.520526561026145</v>
      </c>
      <c r="AJ39" s="115">
        <v>0</v>
      </c>
      <c r="AK39" s="116">
        <f t="shared" si="16"/>
        <v>0</v>
      </c>
      <c r="AM39" s="249">
        <f t="shared" si="17"/>
        <v>0</v>
      </c>
      <c r="AN39" s="115">
        <f t="shared" si="18"/>
        <v>469832722</v>
      </c>
      <c r="AO39" s="115">
        <v>99179</v>
      </c>
      <c r="AP39" s="115">
        <f t="shared" si="19"/>
        <v>99179</v>
      </c>
      <c r="AQ39" s="115">
        <f t="shared" si="20"/>
        <v>99179</v>
      </c>
      <c r="AR39" s="115">
        <f t="shared" si="21"/>
        <v>99179</v>
      </c>
      <c r="AS39" s="115">
        <f t="shared" si="22"/>
        <v>99179</v>
      </c>
      <c r="AT39" s="115">
        <f t="shared" si="23"/>
        <v>99179</v>
      </c>
      <c r="AU39" s="115">
        <f t="shared" si="24"/>
        <v>99179</v>
      </c>
      <c r="AV39" s="115">
        <f t="shared" si="25"/>
        <v>99179</v>
      </c>
      <c r="AW39" s="115">
        <f t="shared" si="26"/>
        <v>99179</v>
      </c>
      <c r="AX39" s="115">
        <f t="shared" si="27"/>
        <v>0</v>
      </c>
    </row>
    <row r="40" spans="1:50" x14ac:dyDescent="0.2">
      <c r="A40" s="287">
        <v>35</v>
      </c>
      <c r="B40" s="287" t="s">
        <v>80</v>
      </c>
      <c r="C40" s="118">
        <v>122549811</v>
      </c>
      <c r="D40" s="119">
        <f t="shared" si="0"/>
        <v>269.11253335090089</v>
      </c>
      <c r="E40" s="306"/>
      <c r="F40" s="123">
        <f t="shared" si="1"/>
        <v>112.07480430278657</v>
      </c>
      <c r="G40" s="118">
        <v>25182116</v>
      </c>
      <c r="H40" s="119">
        <f t="shared" si="2"/>
        <v>55.298518835710446</v>
      </c>
      <c r="I40" s="306"/>
      <c r="J40" s="119">
        <f t="shared" si="3"/>
        <v>60.01330977503028</v>
      </c>
      <c r="K40" s="118">
        <v>284876975</v>
      </c>
      <c r="L40" s="119">
        <f t="shared" si="4"/>
        <v>625.57390998825167</v>
      </c>
      <c r="M40" s="306"/>
      <c r="N40" s="119">
        <f t="shared" si="5"/>
        <v>70.756063765904827</v>
      </c>
      <c r="O40" s="118">
        <v>138832925</v>
      </c>
      <c r="P40" s="119">
        <f t="shared" si="6"/>
        <v>304.86934132656984</v>
      </c>
      <c r="Q40" s="306"/>
      <c r="R40" s="119">
        <f t="shared" si="7"/>
        <v>71.437524991229182</v>
      </c>
      <c r="S40" s="118">
        <v>161810021</v>
      </c>
      <c r="T40" s="119">
        <f t="shared" si="8"/>
        <v>355.32575952216257</v>
      </c>
      <c r="U40" s="306"/>
      <c r="V40" s="119">
        <f t="shared" si="9"/>
        <v>67.261496176116935</v>
      </c>
      <c r="W40" s="118">
        <v>1017649747</v>
      </c>
      <c r="X40" s="306"/>
      <c r="Y40" s="119">
        <f t="shared" si="10"/>
        <v>2234.701948900381</v>
      </c>
      <c r="Z40" s="306"/>
      <c r="AA40" s="119">
        <f t="shared" si="11"/>
        <v>96.765206860705064</v>
      </c>
      <c r="AB40" s="118">
        <v>91584286</v>
      </c>
      <c r="AC40" s="119">
        <f t="shared" si="12"/>
        <v>201.11397169428065</v>
      </c>
      <c r="AD40" s="306"/>
      <c r="AE40" s="119">
        <f t="shared" si="13"/>
        <v>95.914977683917755</v>
      </c>
      <c r="AF40" s="118">
        <v>120158219</v>
      </c>
      <c r="AG40" s="119">
        <f t="shared" si="14"/>
        <v>263.86073102978798</v>
      </c>
      <c r="AH40" s="306"/>
      <c r="AI40" s="123">
        <f t="shared" si="15"/>
        <v>121.38628972891124</v>
      </c>
      <c r="AJ40" s="118">
        <v>0</v>
      </c>
      <c r="AK40" s="119">
        <f t="shared" si="16"/>
        <v>0</v>
      </c>
      <c r="AL40" s="306"/>
      <c r="AM40" s="123">
        <f t="shared" si="17"/>
        <v>0</v>
      </c>
      <c r="AN40" s="118">
        <f t="shared" si="18"/>
        <v>1962644100</v>
      </c>
      <c r="AO40" s="118">
        <v>455385</v>
      </c>
      <c r="AP40" s="118">
        <f t="shared" si="19"/>
        <v>455385</v>
      </c>
      <c r="AQ40" s="118">
        <f t="shared" si="20"/>
        <v>455385</v>
      </c>
      <c r="AR40" s="118">
        <f t="shared" si="21"/>
        <v>455385</v>
      </c>
      <c r="AS40" s="118">
        <f t="shared" si="22"/>
        <v>455385</v>
      </c>
      <c r="AT40" s="118">
        <f t="shared" si="23"/>
        <v>455385</v>
      </c>
      <c r="AU40" s="118">
        <f t="shared" si="24"/>
        <v>455385</v>
      </c>
      <c r="AV40" s="118">
        <f t="shared" si="25"/>
        <v>455385</v>
      </c>
      <c r="AW40" s="118">
        <f t="shared" si="26"/>
        <v>455385</v>
      </c>
      <c r="AX40" s="118">
        <f t="shared" si="27"/>
        <v>0</v>
      </c>
    </row>
    <row r="41" spans="1:50" x14ac:dyDescent="0.2">
      <c r="A41" s="286">
        <v>36</v>
      </c>
      <c r="B41" s="286" t="s">
        <v>82</v>
      </c>
      <c r="C41" s="115">
        <v>3700519</v>
      </c>
      <c r="D41" s="116">
        <f t="shared" si="0"/>
        <v>164.19749744864001</v>
      </c>
      <c r="F41" s="249">
        <f t="shared" si="1"/>
        <v>68.381811000858832</v>
      </c>
      <c r="G41" s="115">
        <v>1964449</v>
      </c>
      <c r="H41" s="116">
        <f t="shared" si="2"/>
        <v>87.165505612991964</v>
      </c>
      <c r="J41" s="116">
        <f t="shared" si="3"/>
        <v>94.597298448281677</v>
      </c>
      <c r="K41" s="115">
        <v>17025737</v>
      </c>
      <c r="L41" s="116">
        <f t="shared" si="4"/>
        <v>755.45711496649949</v>
      </c>
      <c r="N41" s="116">
        <f t="shared" si="5"/>
        <v>85.446613014887376</v>
      </c>
      <c r="O41" s="115">
        <v>12551294</v>
      </c>
      <c r="P41" s="116">
        <f t="shared" si="6"/>
        <v>556.91946576740474</v>
      </c>
      <c r="R41" s="116">
        <f t="shared" si="7"/>
        <v>130.49835736432465</v>
      </c>
      <c r="S41" s="115">
        <v>12214929</v>
      </c>
      <c r="T41" s="116">
        <f t="shared" si="8"/>
        <v>541.99445356524825</v>
      </c>
      <c r="V41" s="116">
        <f t="shared" si="9"/>
        <v>102.59700257864846</v>
      </c>
      <c r="W41" s="115">
        <v>54013037</v>
      </c>
      <c r="Y41" s="116">
        <f t="shared" si="10"/>
        <v>2396.6382837112305</v>
      </c>
      <c r="AA41" s="116">
        <f t="shared" si="11"/>
        <v>103.77723946932511</v>
      </c>
      <c r="AB41" s="115">
        <v>3941686</v>
      </c>
      <c r="AC41" s="116">
        <f t="shared" si="12"/>
        <v>174.89843368682611</v>
      </c>
      <c r="AE41" s="116">
        <f t="shared" si="13"/>
        <v>83.412302102634868</v>
      </c>
      <c r="AF41" s="115">
        <v>1563198</v>
      </c>
      <c r="AG41" s="116">
        <f t="shared" si="14"/>
        <v>69.361405688423488</v>
      </c>
      <c r="AI41" s="249">
        <f t="shared" si="15"/>
        <v>31.908968242603031</v>
      </c>
      <c r="AJ41" s="115">
        <v>0</v>
      </c>
      <c r="AK41" s="116">
        <f t="shared" si="16"/>
        <v>0</v>
      </c>
      <c r="AM41" s="249">
        <f t="shared" si="17"/>
        <v>0</v>
      </c>
      <c r="AN41" s="115">
        <f t="shared" si="18"/>
        <v>106974849</v>
      </c>
      <c r="AO41" s="115">
        <v>22537</v>
      </c>
      <c r="AP41" s="115">
        <f t="shared" si="19"/>
        <v>22537</v>
      </c>
      <c r="AQ41" s="115">
        <f t="shared" si="20"/>
        <v>22537</v>
      </c>
      <c r="AR41" s="115">
        <f t="shared" si="21"/>
        <v>22537</v>
      </c>
      <c r="AS41" s="115">
        <f t="shared" si="22"/>
        <v>22537</v>
      </c>
      <c r="AT41" s="115">
        <f t="shared" si="23"/>
        <v>22537</v>
      </c>
      <c r="AU41" s="115">
        <f t="shared" si="24"/>
        <v>22537</v>
      </c>
      <c r="AV41" s="115">
        <f t="shared" si="25"/>
        <v>22537</v>
      </c>
      <c r="AW41" s="115">
        <f t="shared" si="26"/>
        <v>22537</v>
      </c>
      <c r="AX41" s="115">
        <f t="shared" si="27"/>
        <v>0</v>
      </c>
    </row>
    <row r="42" spans="1:50" x14ac:dyDescent="0.2">
      <c r="A42" s="287">
        <v>37</v>
      </c>
      <c r="B42" s="287" t="s">
        <v>84</v>
      </c>
      <c r="C42" s="118">
        <v>4799548</v>
      </c>
      <c r="D42" s="119">
        <f t="shared" si="0"/>
        <v>295.83012820512823</v>
      </c>
      <c r="E42" s="306"/>
      <c r="F42" s="123">
        <f t="shared" si="1"/>
        <v>123.20163357916314</v>
      </c>
      <c r="G42" s="118">
        <v>572862</v>
      </c>
      <c r="H42" s="119">
        <f t="shared" si="2"/>
        <v>35.309541420118343</v>
      </c>
      <c r="I42" s="306"/>
      <c r="J42" s="119">
        <f t="shared" si="3"/>
        <v>38.320057966749701</v>
      </c>
      <c r="K42" s="118">
        <v>14572440</v>
      </c>
      <c r="L42" s="119">
        <f t="shared" si="4"/>
        <v>898.20266272189349</v>
      </c>
      <c r="M42" s="306"/>
      <c r="N42" s="119">
        <f t="shared" si="5"/>
        <v>101.59196837260897</v>
      </c>
      <c r="O42" s="118">
        <v>3761090</v>
      </c>
      <c r="P42" s="119">
        <f t="shared" si="6"/>
        <v>231.82260848126234</v>
      </c>
      <c r="Q42" s="306"/>
      <c r="R42" s="119">
        <f t="shared" si="7"/>
        <v>54.321084943639796</v>
      </c>
      <c r="S42" s="118">
        <v>5019843</v>
      </c>
      <c r="T42" s="119">
        <f t="shared" si="8"/>
        <v>309.40846893491124</v>
      </c>
      <c r="U42" s="306"/>
      <c r="V42" s="119">
        <f t="shared" si="9"/>
        <v>58.56956888830819</v>
      </c>
      <c r="W42" s="118">
        <v>14337774</v>
      </c>
      <c r="X42" s="306"/>
      <c r="Y42" s="119">
        <f t="shared" si="10"/>
        <v>883.7385355029586</v>
      </c>
      <c r="Z42" s="306"/>
      <c r="AA42" s="119">
        <f t="shared" si="11"/>
        <v>38.266911719837793</v>
      </c>
      <c r="AB42" s="118">
        <v>2502646</v>
      </c>
      <c r="AC42" s="119">
        <f t="shared" si="12"/>
        <v>154.25579388560158</v>
      </c>
      <c r="AD42" s="306"/>
      <c r="AE42" s="119">
        <f t="shared" si="13"/>
        <v>73.56744488465219</v>
      </c>
      <c r="AF42" s="118">
        <v>8048682</v>
      </c>
      <c r="AG42" s="119">
        <f t="shared" si="14"/>
        <v>496.09726331360946</v>
      </c>
      <c r="AH42" s="306"/>
      <c r="AI42" s="123">
        <f t="shared" si="15"/>
        <v>228.22420715383913</v>
      </c>
      <c r="AJ42" s="118">
        <v>0</v>
      </c>
      <c r="AK42" s="119">
        <f t="shared" si="16"/>
        <v>0</v>
      </c>
      <c r="AL42" s="306"/>
      <c r="AM42" s="123">
        <f t="shared" si="17"/>
        <v>0</v>
      </c>
      <c r="AN42" s="118">
        <f t="shared" si="18"/>
        <v>53614885</v>
      </c>
      <c r="AO42" s="118">
        <v>16224</v>
      </c>
      <c r="AP42" s="118">
        <f t="shared" si="19"/>
        <v>16224</v>
      </c>
      <c r="AQ42" s="118">
        <f t="shared" si="20"/>
        <v>16224</v>
      </c>
      <c r="AR42" s="118">
        <f t="shared" si="21"/>
        <v>16224</v>
      </c>
      <c r="AS42" s="118">
        <f t="shared" si="22"/>
        <v>16224</v>
      </c>
      <c r="AT42" s="118">
        <f t="shared" si="23"/>
        <v>16224</v>
      </c>
      <c r="AU42" s="118">
        <f t="shared" si="24"/>
        <v>16224</v>
      </c>
      <c r="AV42" s="118">
        <f t="shared" si="25"/>
        <v>16224</v>
      </c>
      <c r="AW42" s="118">
        <f t="shared" si="26"/>
        <v>16224</v>
      </c>
      <c r="AX42" s="118">
        <f t="shared" si="27"/>
        <v>0</v>
      </c>
    </row>
    <row r="43" spans="1:50" x14ac:dyDescent="0.2">
      <c r="A43" s="286">
        <v>38</v>
      </c>
      <c r="B43" s="286" t="s">
        <v>86</v>
      </c>
      <c r="C43" s="121">
        <v>6318568</v>
      </c>
      <c r="D43" s="116">
        <f t="shared" si="0"/>
        <v>222.35169088925642</v>
      </c>
      <c r="F43" s="249">
        <f t="shared" si="1"/>
        <v>92.600749331557225</v>
      </c>
      <c r="G43" s="121">
        <v>5147034</v>
      </c>
      <c r="H43" s="116">
        <f t="shared" si="2"/>
        <v>181.12517155223986</v>
      </c>
      <c r="J43" s="116">
        <f t="shared" si="3"/>
        <v>196.56803215135196</v>
      </c>
      <c r="K43" s="121">
        <v>36499293</v>
      </c>
      <c r="L43" s="116">
        <f t="shared" si="4"/>
        <v>1284.4175317591582</v>
      </c>
      <c r="N43" s="116">
        <f t="shared" si="5"/>
        <v>145.27512629307674</v>
      </c>
      <c r="O43" s="121">
        <v>12475319</v>
      </c>
      <c r="P43" s="116">
        <f t="shared" si="6"/>
        <v>439.00900869198017</v>
      </c>
      <c r="R43" s="116">
        <f t="shared" si="7"/>
        <v>102.86936985314652</v>
      </c>
      <c r="S43" s="121">
        <v>17109628</v>
      </c>
      <c r="T43" s="116">
        <f t="shared" si="8"/>
        <v>602.09128338670519</v>
      </c>
      <c r="V43" s="116">
        <f t="shared" si="9"/>
        <v>113.97304999685021</v>
      </c>
      <c r="W43" s="121">
        <v>84050106</v>
      </c>
      <c r="Y43" s="116">
        <f t="shared" si="10"/>
        <v>2957.7402963015097</v>
      </c>
      <c r="AA43" s="116">
        <f t="shared" si="11"/>
        <v>128.07361256953791</v>
      </c>
      <c r="AB43" s="121">
        <v>5541728</v>
      </c>
      <c r="AC43" s="116">
        <f t="shared" si="12"/>
        <v>195.0145335538586</v>
      </c>
      <c r="AE43" s="116">
        <f t="shared" si="13"/>
        <v>93.006042674607031</v>
      </c>
      <c r="AF43" s="121">
        <v>1180761</v>
      </c>
      <c r="AG43" s="116">
        <f t="shared" si="14"/>
        <v>41.551219340535596</v>
      </c>
      <c r="AI43" s="249">
        <f t="shared" si="15"/>
        <v>19.115191297224104</v>
      </c>
      <c r="AJ43" s="121">
        <v>0</v>
      </c>
      <c r="AK43" s="116">
        <f t="shared" si="16"/>
        <v>0</v>
      </c>
      <c r="AM43" s="249">
        <f t="shared" si="17"/>
        <v>0</v>
      </c>
      <c r="AN43" s="121">
        <f t="shared" si="18"/>
        <v>168322437</v>
      </c>
      <c r="AO43" s="121">
        <v>28417</v>
      </c>
      <c r="AP43" s="121">
        <f t="shared" si="19"/>
        <v>28417</v>
      </c>
      <c r="AQ43" s="121">
        <f t="shared" si="20"/>
        <v>28417</v>
      </c>
      <c r="AR43" s="121">
        <f t="shared" si="21"/>
        <v>28417</v>
      </c>
      <c r="AS43" s="121">
        <f t="shared" si="22"/>
        <v>28417</v>
      </c>
      <c r="AT43" s="121">
        <f t="shared" si="23"/>
        <v>28417</v>
      </c>
      <c r="AU43" s="121">
        <f t="shared" si="24"/>
        <v>28417</v>
      </c>
      <c r="AV43" s="121">
        <f t="shared" si="25"/>
        <v>28417</v>
      </c>
      <c r="AW43" s="121">
        <f t="shared" si="26"/>
        <v>28417</v>
      </c>
      <c r="AX43" s="121">
        <f t="shared" si="27"/>
        <v>0</v>
      </c>
    </row>
    <row r="44" spans="1:50" ht="13.5" thickBot="1" x14ac:dyDescent="0.25">
      <c r="A44" s="291">
        <f>A43</f>
        <v>38</v>
      </c>
      <c r="B44" s="292" t="s">
        <v>255</v>
      </c>
      <c r="C44" s="131">
        <f>SUM(C6:C43)</f>
        <v>580175219</v>
      </c>
      <c r="D44" s="253">
        <f>IF(C44=0,0,IF(ISNONTEXT(E44),C44/$AO44,C44/AP44))</f>
        <v>240.1186734387274</v>
      </c>
      <c r="E44" s="308"/>
      <c r="F44" s="254">
        <f t="shared" si="1"/>
        <v>100</v>
      </c>
      <c r="G44" s="131">
        <f>SUM(G6:G43)</f>
        <v>222637932</v>
      </c>
      <c r="H44" s="253">
        <f>IF(G44=0,0,IF(ISNONTEXT(I44),G44/$AO44,G44/AQ44))</f>
        <v>92.143757848060716</v>
      </c>
      <c r="I44" s="308"/>
      <c r="J44" s="254">
        <f t="shared" si="3"/>
        <v>100</v>
      </c>
      <c r="K44" s="131">
        <f>SUM(K6:K43)</f>
        <v>2136230949</v>
      </c>
      <c r="L44" s="253">
        <f>IF(K44=0,0,IF(ISNONTEXT(M44),K44/$AO44,K44/AR44))</f>
        <v>884.1276304712934</v>
      </c>
      <c r="M44" s="308"/>
      <c r="N44" s="254">
        <f t="shared" si="5"/>
        <v>100</v>
      </c>
      <c r="O44" s="131">
        <f>SUM(O6:O43)</f>
        <v>1031147023</v>
      </c>
      <c r="P44" s="253">
        <f>IF(O44=0,0,IF(ISNONTEXT(Q44),O44/$AO44,O44/AS44))</f>
        <v>426.76358309445982</v>
      </c>
      <c r="Q44" s="308"/>
      <c r="R44" s="254">
        <f t="shared" si="7"/>
        <v>100</v>
      </c>
      <c r="S44" s="131">
        <f>SUM(S6:S43)</f>
        <v>1276419437</v>
      </c>
      <c r="T44" s="253">
        <f>IF(S44=0,0,IF(ISNONTEXT(U44),S44/$AO44,S44/AT44))</f>
        <v>528.27513469486405</v>
      </c>
      <c r="U44" s="308"/>
      <c r="V44" s="254">
        <f t="shared" si="9"/>
        <v>100</v>
      </c>
      <c r="W44" s="131">
        <f>SUM(W6:W43)</f>
        <v>5579992534</v>
      </c>
      <c r="X44" s="308"/>
      <c r="Y44" s="253">
        <f>IF(W44=0,0,IF(ISNONTEXT(Z44),W44/$AO44,W44/AU44))</f>
        <v>2309.4064709821446</v>
      </c>
      <c r="Z44" s="308"/>
      <c r="AA44" s="254">
        <f t="shared" si="11"/>
        <v>100</v>
      </c>
      <c r="AB44" s="131">
        <f>SUM(AB6:AB43)</f>
        <v>506627841</v>
      </c>
      <c r="AC44" s="253">
        <f>IF(AB44=0,0,IF(ISNONTEXT(AD44),AB44/$AO44,AB44/AV44))</f>
        <v>209.67942291248826</v>
      </c>
      <c r="AD44" s="308"/>
      <c r="AE44" s="254">
        <f t="shared" si="13"/>
        <v>100</v>
      </c>
      <c r="AF44" s="131">
        <f>SUM(AF6:AF43)</f>
        <v>525216503</v>
      </c>
      <c r="AG44" s="253">
        <f>IF(AF44=0,0,IF(ISNONTEXT(AH44),AF44/$AO44,AF44/AW44))</f>
        <v>217.37276229388107</v>
      </c>
      <c r="AH44" s="308"/>
      <c r="AI44" s="254">
        <f t="shared" si="15"/>
        <v>100</v>
      </c>
      <c r="AJ44" s="131">
        <f>SUM(AJ6:AJ43)</f>
        <v>0</v>
      </c>
      <c r="AK44" s="253">
        <f>IF(AJ44=0,0,IF(ISNONTEXT(AL44),AJ44/$AO44,AJ44/AX44))</f>
        <v>0</v>
      </c>
      <c r="AL44" s="308"/>
      <c r="AM44" s="254">
        <f t="shared" si="17"/>
        <v>0</v>
      </c>
      <c r="AN44" s="131">
        <f t="shared" ref="AN44:AX44" si="28">SUM(AN6:AN43)</f>
        <v>11858447438</v>
      </c>
      <c r="AO44" s="293">
        <f t="shared" si="28"/>
        <v>2416202</v>
      </c>
      <c r="AP44" s="132">
        <f t="shared" si="28"/>
        <v>2416202</v>
      </c>
      <c r="AQ44" s="132">
        <f t="shared" si="28"/>
        <v>2416202</v>
      </c>
      <c r="AR44" s="132">
        <f t="shared" si="28"/>
        <v>2416202</v>
      </c>
      <c r="AS44" s="132">
        <f t="shared" si="28"/>
        <v>2416202</v>
      </c>
      <c r="AT44" s="132">
        <f t="shared" si="28"/>
        <v>2416202</v>
      </c>
      <c r="AU44" s="132">
        <f t="shared" si="28"/>
        <v>2416202</v>
      </c>
      <c r="AV44" s="132">
        <f t="shared" si="28"/>
        <v>2416202</v>
      </c>
      <c r="AW44" s="132">
        <f t="shared" si="28"/>
        <v>2416202</v>
      </c>
      <c r="AX44" s="132">
        <f t="shared" si="28"/>
        <v>0</v>
      </c>
    </row>
    <row r="45" spans="1:50" customFormat="1" ht="13.5" thickBot="1" x14ac:dyDescent="0.25">
      <c r="E45" s="181"/>
      <c r="I45" s="181"/>
      <c r="M45" s="181"/>
      <c r="Q45" s="181"/>
      <c r="U45" s="181"/>
      <c r="X45" s="181"/>
      <c r="Z45" s="181"/>
      <c r="AD45" s="181"/>
      <c r="AH45" s="181"/>
      <c r="AL45" s="181"/>
    </row>
    <row r="46" spans="1:50" customFormat="1" x14ac:dyDescent="0.2">
      <c r="A46" s="223" t="s">
        <v>501</v>
      </c>
      <c r="B46" s="224"/>
      <c r="C46" s="224"/>
      <c r="D46" s="224"/>
      <c r="E46" s="225"/>
      <c r="F46" s="225"/>
      <c r="G46" s="224"/>
      <c r="H46" s="224"/>
      <c r="I46" s="225"/>
      <c r="J46" s="225"/>
      <c r="K46" s="224"/>
      <c r="L46" s="224"/>
      <c r="M46" s="225"/>
      <c r="N46" s="225"/>
      <c r="O46" s="224"/>
      <c r="P46" s="224"/>
      <c r="Q46" s="225"/>
      <c r="R46" s="225"/>
      <c r="S46" s="226"/>
      <c r="U46" s="181"/>
      <c r="X46" s="181"/>
      <c r="Z46" s="181"/>
      <c r="AD46" s="181"/>
      <c r="AH46" s="181"/>
      <c r="AL46" s="181"/>
    </row>
    <row r="47" spans="1:50" customFormat="1" ht="51" customHeight="1" thickBot="1" x14ac:dyDescent="0.25">
      <c r="A47" s="424" t="s">
        <v>448</v>
      </c>
      <c r="B47" s="425"/>
      <c r="C47" s="425"/>
      <c r="D47" s="425"/>
      <c r="E47" s="425"/>
      <c r="F47" s="425"/>
      <c r="G47" s="425"/>
      <c r="H47" s="425"/>
      <c r="I47" s="425"/>
      <c r="J47" s="425"/>
      <c r="K47" s="425"/>
      <c r="L47" s="425"/>
      <c r="M47" s="425"/>
      <c r="N47" s="425"/>
      <c r="O47" s="425"/>
      <c r="P47" s="425"/>
      <c r="Q47" s="425"/>
      <c r="R47" s="425"/>
      <c r="S47" s="426"/>
      <c r="U47" s="181"/>
      <c r="X47" s="181"/>
      <c r="Z47" s="181"/>
      <c r="AD47" s="181"/>
      <c r="AH47" s="181"/>
      <c r="AL47" s="181"/>
    </row>
    <row r="48" spans="1:50" customFormat="1" x14ac:dyDescent="0.2">
      <c r="A48" s="346"/>
      <c r="B48" s="346"/>
      <c r="C48" s="346"/>
      <c r="D48" s="346"/>
      <c r="E48" s="346"/>
      <c r="F48" s="346"/>
      <c r="G48" s="346"/>
      <c r="H48" s="346"/>
      <c r="I48" s="346"/>
      <c r="J48" s="346"/>
      <c r="K48" s="346"/>
      <c r="L48" s="346"/>
      <c r="M48" s="346"/>
      <c r="N48" s="346"/>
      <c r="O48" s="346"/>
      <c r="P48" s="346"/>
      <c r="Q48" s="346"/>
      <c r="R48" s="346"/>
      <c r="S48" s="346"/>
      <c r="U48" s="181"/>
      <c r="X48" s="181"/>
      <c r="Z48" s="181"/>
      <c r="AD48" s="181"/>
      <c r="AH48" s="181"/>
      <c r="AL48" s="181"/>
    </row>
    <row r="49" spans="1:50" customFormat="1" x14ac:dyDescent="0.2">
      <c r="A49" s="280"/>
      <c r="B49" s="284"/>
      <c r="E49" s="181"/>
      <c r="I49" s="181"/>
      <c r="M49" s="181"/>
      <c r="Q49" s="181"/>
      <c r="U49" s="181"/>
      <c r="X49" s="181"/>
      <c r="Z49" s="181"/>
      <c r="AD49" s="181"/>
      <c r="AH49" s="181"/>
      <c r="AL49" s="181"/>
    </row>
    <row r="50" spans="1:50" s="320" customFormat="1" ht="15.75" x14ac:dyDescent="0.25">
      <c r="A50" s="320" t="s">
        <v>0</v>
      </c>
    </row>
    <row r="51" spans="1:50" s="321" customFormat="1" ht="15.75" x14ac:dyDescent="0.2">
      <c r="A51" s="321" t="s">
        <v>446</v>
      </c>
    </row>
    <row r="52" spans="1:50" s="319" customFormat="1" ht="15.75" x14ac:dyDescent="0.2">
      <c r="A52" s="319" t="s">
        <v>370</v>
      </c>
    </row>
    <row r="53" spans="1:50" customFormat="1" x14ac:dyDescent="0.2">
      <c r="E53" s="181"/>
      <c r="I53" s="181"/>
      <c r="M53" s="181"/>
      <c r="Q53" s="181"/>
      <c r="U53" s="181"/>
      <c r="X53" s="181"/>
      <c r="Z53" s="181"/>
      <c r="AD53" s="181"/>
      <c r="AH53" s="181"/>
      <c r="AL53" s="181"/>
    </row>
    <row r="54" spans="1:50" ht="60.75" thickBot="1" x14ac:dyDescent="0.3">
      <c r="A54" s="295" t="s">
        <v>1</v>
      </c>
      <c r="B54" s="296" t="s">
        <v>341</v>
      </c>
      <c r="C54" s="272" t="s">
        <v>445</v>
      </c>
      <c r="D54" s="272" t="s">
        <v>362</v>
      </c>
      <c r="E54" s="297"/>
      <c r="F54" s="272" t="s">
        <v>363</v>
      </c>
      <c r="G54" s="272" t="s">
        <v>444</v>
      </c>
      <c r="H54" s="272" t="s">
        <v>362</v>
      </c>
      <c r="I54" s="297"/>
      <c r="J54" s="272" t="s">
        <v>363</v>
      </c>
      <c r="K54" s="272" t="s">
        <v>443</v>
      </c>
      <c r="L54" s="272" t="s">
        <v>362</v>
      </c>
      <c r="M54" s="297"/>
      <c r="N54" s="272" t="s">
        <v>363</v>
      </c>
      <c r="O54" s="272" t="s">
        <v>442</v>
      </c>
      <c r="P54" s="272" t="s">
        <v>362</v>
      </c>
      <c r="Q54" s="297"/>
      <c r="R54" s="272" t="s">
        <v>363</v>
      </c>
      <c r="S54" s="272" t="s">
        <v>441</v>
      </c>
      <c r="T54" s="272" t="s">
        <v>362</v>
      </c>
      <c r="U54" s="297"/>
      <c r="V54" s="272" t="s">
        <v>363</v>
      </c>
      <c r="W54" s="272" t="s">
        <v>440</v>
      </c>
      <c r="X54" s="297"/>
      <c r="Y54" s="272" t="s">
        <v>362</v>
      </c>
      <c r="Z54" s="297"/>
      <c r="AA54" s="272" t="s">
        <v>363</v>
      </c>
      <c r="AB54" s="272" t="s">
        <v>439</v>
      </c>
      <c r="AC54" s="272" t="s">
        <v>362</v>
      </c>
      <c r="AD54" s="297"/>
      <c r="AE54" s="272" t="s">
        <v>363</v>
      </c>
      <c r="AF54" s="272" t="s">
        <v>438</v>
      </c>
      <c r="AG54" s="272" t="s">
        <v>362</v>
      </c>
      <c r="AH54" s="297"/>
      <c r="AI54" s="272" t="s">
        <v>363</v>
      </c>
      <c r="AJ54" s="272" t="s">
        <v>505</v>
      </c>
      <c r="AK54" s="272" t="s">
        <v>362</v>
      </c>
      <c r="AL54" s="297"/>
      <c r="AM54" s="272" t="s">
        <v>363</v>
      </c>
      <c r="AN54" s="272" t="s">
        <v>437</v>
      </c>
      <c r="AO54" s="298" t="s">
        <v>253</v>
      </c>
      <c r="AP54" s="299" t="s">
        <v>354</v>
      </c>
      <c r="AQ54" s="299" t="s">
        <v>354</v>
      </c>
      <c r="AR54" s="299" t="s">
        <v>354</v>
      </c>
      <c r="AS54" s="299" t="s">
        <v>354</v>
      </c>
      <c r="AT54" s="299" t="s">
        <v>354</v>
      </c>
      <c r="AU54" s="299" t="s">
        <v>354</v>
      </c>
      <c r="AV54" s="299" t="s">
        <v>354</v>
      </c>
      <c r="AW54" s="299" t="s">
        <v>354</v>
      </c>
      <c r="AX54" s="299" t="s">
        <v>354</v>
      </c>
    </row>
    <row r="55" spans="1:50" x14ac:dyDescent="0.2">
      <c r="A55" s="287">
        <v>1</v>
      </c>
      <c r="B55" s="287" t="s">
        <v>88</v>
      </c>
      <c r="C55" s="137">
        <v>0</v>
      </c>
      <c r="D55" s="119">
        <f t="shared" ref="D55:D86" si="29">IFERROR(C55/$AO55,0)</f>
        <v>0</v>
      </c>
      <c r="E55" s="306"/>
      <c r="F55" s="119">
        <f t="shared" ref="F55:F86" si="30">IF(D55,D55/D$150*100,0)</f>
        <v>0</v>
      </c>
      <c r="G55" s="137">
        <v>0</v>
      </c>
      <c r="H55" s="119">
        <f t="shared" ref="H55:H86" si="31">IFERROR(G55/$AO55,0)</f>
        <v>0</v>
      </c>
      <c r="I55" s="306"/>
      <c r="J55" s="119">
        <f t="shared" ref="J55:J86" si="32">IF(H55,H55/H$150*100,0)</f>
        <v>0</v>
      </c>
      <c r="K55" s="137">
        <v>0</v>
      </c>
      <c r="L55" s="119">
        <f t="shared" ref="L55:L86" si="33">IFERROR(K55/$AO55,0)</f>
        <v>0</v>
      </c>
      <c r="M55" s="306"/>
      <c r="N55" s="119">
        <f t="shared" ref="N55:N86" si="34">IF(L55,L55/L$150*100,0)</f>
        <v>0</v>
      </c>
      <c r="O55" s="137">
        <v>0</v>
      </c>
      <c r="P55" s="119">
        <f t="shared" ref="P55:P86" si="35">IFERROR(O55/$AO55,0)</f>
        <v>0</v>
      </c>
      <c r="Q55" s="306"/>
      <c r="R55" s="119">
        <f t="shared" ref="R55:R86" si="36">IF(P55,P55/P$150*100,0)</f>
        <v>0</v>
      </c>
      <c r="S55" s="137">
        <v>0</v>
      </c>
      <c r="T55" s="119">
        <f t="shared" ref="T55:T86" si="37">IFERROR(S55/$AO55,0)</f>
        <v>0</v>
      </c>
      <c r="U55" s="306"/>
      <c r="V55" s="119">
        <f t="shared" ref="V55:V86" si="38">IF(T55,T55/T$150*100,0)</f>
        <v>0</v>
      </c>
      <c r="W55" s="137">
        <v>0</v>
      </c>
      <c r="X55" s="306"/>
      <c r="Y55" s="119">
        <f t="shared" ref="Y55:Y86" si="39">IFERROR(W55/$AO55,0)</f>
        <v>0</v>
      </c>
      <c r="Z55" s="306"/>
      <c r="AA55" s="119">
        <f t="shared" ref="AA55:AA86" si="40">IF(Y55,Y55/Y$150*100,0)</f>
        <v>0</v>
      </c>
      <c r="AB55" s="137">
        <v>0</v>
      </c>
      <c r="AC55" s="119">
        <f t="shared" ref="AC55:AC86" si="41">IFERROR(AB55/$AO55,0)</f>
        <v>0</v>
      </c>
      <c r="AD55" s="306"/>
      <c r="AE55" s="119">
        <f t="shared" ref="AE55:AE86" si="42">IF(AC55,AC55/AC$150*100,0)</f>
        <v>0</v>
      </c>
      <c r="AF55" s="137">
        <v>0</v>
      </c>
      <c r="AG55" s="119">
        <f t="shared" ref="AG55:AG86" si="43">IFERROR(AF55/$AO55,0)</f>
        <v>0</v>
      </c>
      <c r="AH55" s="306"/>
      <c r="AI55" s="119">
        <f t="shared" ref="AI55:AI86" si="44">IF(AG55,AG55/AG$150*100,0)</f>
        <v>0</v>
      </c>
      <c r="AJ55" s="137">
        <v>0</v>
      </c>
      <c r="AK55" s="119">
        <f t="shared" ref="AK55:AK86" si="45">IFERROR(AJ55/$AO55,0)</f>
        <v>0</v>
      </c>
      <c r="AL55" s="306"/>
      <c r="AM55" s="119">
        <f t="shared" ref="AM55:AM86" si="46">IF(AK55,AK55/AK$150*100,0)</f>
        <v>0</v>
      </c>
      <c r="AN55" s="137">
        <f t="shared" ref="AN55:AN86" si="47">(C55+G55+K55+O55+S55+W55+AB55+AF55+AJ55)</f>
        <v>0</v>
      </c>
      <c r="AO55" s="122">
        <v>0</v>
      </c>
      <c r="AP55" s="122">
        <f t="shared" ref="AP55:AP86" si="48">IF(C55,AO55,0)</f>
        <v>0</v>
      </c>
      <c r="AQ55" s="122">
        <f t="shared" ref="AQ55:AQ86" si="49">IF(G55,AO55,0)</f>
        <v>0</v>
      </c>
      <c r="AR55" s="122">
        <f t="shared" ref="AR55:AR86" si="50">IF(K55,AO55,0)</f>
        <v>0</v>
      </c>
      <c r="AS55" s="122">
        <f t="shared" ref="AS55:AS86" si="51">IF(O55,AO55,0)</f>
        <v>0</v>
      </c>
      <c r="AT55" s="122">
        <f t="shared" ref="AT55:AT86" si="52">IF(S55,AO55,0)</f>
        <v>0</v>
      </c>
      <c r="AU55" s="122">
        <f t="shared" ref="AU55:AU86" si="53">IF(W55,AO55,0)</f>
        <v>0</v>
      </c>
      <c r="AV55" s="122">
        <f t="shared" ref="AV55:AV86" si="54">IF(AB55,AO55,0)</f>
        <v>0</v>
      </c>
      <c r="AW55" s="122">
        <f t="shared" ref="AW55:AW86" si="55">IF(AF55,AO55,0)</f>
        <v>0</v>
      </c>
      <c r="AX55" s="122">
        <f t="shared" ref="AX55:AX86" si="56">IF(AJ55,$AO55,0)</f>
        <v>0</v>
      </c>
    </row>
    <row r="56" spans="1:50" x14ac:dyDescent="0.2">
      <c r="A56" s="286">
        <v>2</v>
      </c>
      <c r="B56" s="286" t="s">
        <v>89</v>
      </c>
      <c r="C56" s="115">
        <v>18412662</v>
      </c>
      <c r="D56" s="116">
        <f t="shared" si="29"/>
        <v>159.42388848002079</v>
      </c>
      <c r="F56" s="116">
        <f t="shared" si="30"/>
        <v>98.747772031282139</v>
      </c>
      <c r="G56" s="115">
        <v>7079987</v>
      </c>
      <c r="H56" s="116">
        <f t="shared" si="31"/>
        <v>61.301242478029351</v>
      </c>
      <c r="J56" s="116">
        <f t="shared" si="32"/>
        <v>83.1714726731214</v>
      </c>
      <c r="K56" s="115">
        <v>65262334</v>
      </c>
      <c r="L56" s="116">
        <f t="shared" si="33"/>
        <v>565.06631455907177</v>
      </c>
      <c r="N56" s="116">
        <f t="shared" si="34"/>
        <v>83.495859202368194</v>
      </c>
      <c r="O56" s="115">
        <v>9176124</v>
      </c>
      <c r="P56" s="116">
        <f t="shared" si="35"/>
        <v>79.450400450235946</v>
      </c>
      <c r="R56" s="116">
        <f t="shared" si="36"/>
        <v>40.803975926807695</v>
      </c>
      <c r="S56" s="115">
        <v>62169538</v>
      </c>
      <c r="T56" s="116">
        <f t="shared" si="37"/>
        <v>538.28770076626699</v>
      </c>
      <c r="V56" s="116">
        <f t="shared" si="38"/>
        <v>116.58656096310136</v>
      </c>
      <c r="W56" s="115">
        <v>256141899</v>
      </c>
      <c r="Y56" s="116">
        <f t="shared" si="39"/>
        <v>2217.7747867873068</v>
      </c>
      <c r="AA56" s="116">
        <f t="shared" si="40"/>
        <v>86.432793919941048</v>
      </c>
      <c r="AB56" s="115">
        <v>12033918</v>
      </c>
      <c r="AC56" s="116">
        <f t="shared" si="41"/>
        <v>104.19427680851985</v>
      </c>
      <c r="AE56" s="116">
        <f t="shared" si="42"/>
        <v>89.378722848644728</v>
      </c>
      <c r="AF56" s="115">
        <v>37035582</v>
      </c>
      <c r="AG56" s="116">
        <f t="shared" si="43"/>
        <v>320.66827135373825</v>
      </c>
      <c r="AI56" s="116">
        <f t="shared" si="44"/>
        <v>170.47780642923257</v>
      </c>
      <c r="AJ56" s="115">
        <v>0</v>
      </c>
      <c r="AK56" s="116">
        <f t="shared" si="45"/>
        <v>0</v>
      </c>
      <c r="AM56" s="116">
        <f t="shared" si="46"/>
        <v>0</v>
      </c>
      <c r="AN56" s="115">
        <f t="shared" si="47"/>
        <v>467312044</v>
      </c>
      <c r="AO56" s="115">
        <v>115495</v>
      </c>
      <c r="AP56" s="115">
        <f t="shared" si="48"/>
        <v>115495</v>
      </c>
      <c r="AQ56" s="115">
        <f t="shared" si="49"/>
        <v>115495</v>
      </c>
      <c r="AR56" s="115">
        <f t="shared" si="50"/>
        <v>115495</v>
      </c>
      <c r="AS56" s="115">
        <f t="shared" si="51"/>
        <v>115495</v>
      </c>
      <c r="AT56" s="115">
        <f t="shared" si="52"/>
        <v>115495</v>
      </c>
      <c r="AU56" s="115">
        <f t="shared" si="53"/>
        <v>115495</v>
      </c>
      <c r="AV56" s="115">
        <f t="shared" si="54"/>
        <v>115495</v>
      </c>
      <c r="AW56" s="115">
        <f t="shared" si="55"/>
        <v>115495</v>
      </c>
      <c r="AX56" s="115">
        <f t="shared" si="56"/>
        <v>0</v>
      </c>
    </row>
    <row r="57" spans="1:50" x14ac:dyDescent="0.2">
      <c r="A57" s="287">
        <v>3</v>
      </c>
      <c r="B57" s="287" t="s">
        <v>256</v>
      </c>
      <c r="C57" s="118">
        <v>1851334</v>
      </c>
      <c r="D57" s="119">
        <f t="shared" si="29"/>
        <v>124.26728419922138</v>
      </c>
      <c r="E57" s="306"/>
      <c r="F57" s="119">
        <f t="shared" si="30"/>
        <v>76.971635606473711</v>
      </c>
      <c r="G57" s="118">
        <v>1979583</v>
      </c>
      <c r="H57" s="119">
        <f t="shared" si="31"/>
        <v>132.87575513491743</v>
      </c>
      <c r="I57" s="306"/>
      <c r="J57" s="119">
        <f t="shared" si="32"/>
        <v>180.28137424922593</v>
      </c>
      <c r="K57" s="118">
        <v>8931298</v>
      </c>
      <c r="L57" s="119">
        <f t="shared" si="33"/>
        <v>599.49644247550009</v>
      </c>
      <c r="M57" s="306"/>
      <c r="N57" s="119">
        <f t="shared" si="34"/>
        <v>88.583356083283576</v>
      </c>
      <c r="O57" s="118">
        <v>5134338</v>
      </c>
      <c r="P57" s="119">
        <f t="shared" si="35"/>
        <v>344.63270237615785</v>
      </c>
      <c r="Q57" s="306"/>
      <c r="R57" s="119">
        <f t="shared" si="36"/>
        <v>176.99576605854179</v>
      </c>
      <c r="S57" s="118">
        <v>11571403</v>
      </c>
      <c r="T57" s="119">
        <f t="shared" si="37"/>
        <v>776.70848436031679</v>
      </c>
      <c r="U57" s="306"/>
      <c r="V57" s="119">
        <f t="shared" si="38"/>
        <v>168.22559930967475</v>
      </c>
      <c r="W57" s="118">
        <v>42752637</v>
      </c>
      <c r="X57" s="347" t="s">
        <v>383</v>
      </c>
      <c r="Y57" s="119">
        <f t="shared" si="39"/>
        <v>2869.6896898912605</v>
      </c>
      <c r="Z57" s="306"/>
      <c r="AA57" s="119">
        <f t="shared" si="40"/>
        <v>111.83971386916953</v>
      </c>
      <c r="AB57" s="118">
        <v>1053746</v>
      </c>
      <c r="AC57" s="119">
        <f t="shared" si="41"/>
        <v>70.730702107665465</v>
      </c>
      <c r="AD57" s="306"/>
      <c r="AE57" s="119">
        <f t="shared" si="42"/>
        <v>60.673388349235658</v>
      </c>
      <c r="AF57" s="118">
        <v>2160352</v>
      </c>
      <c r="AG57" s="119">
        <f t="shared" si="43"/>
        <v>145.00953148073566</v>
      </c>
      <c r="AH57" s="306"/>
      <c r="AI57" s="119">
        <f t="shared" si="44"/>
        <v>77.091839282397316</v>
      </c>
      <c r="AJ57" s="118">
        <v>0</v>
      </c>
      <c r="AK57" s="119">
        <f t="shared" si="45"/>
        <v>0</v>
      </c>
      <c r="AL57" s="306"/>
      <c r="AM57" s="119">
        <f t="shared" si="46"/>
        <v>0</v>
      </c>
      <c r="AN57" s="118">
        <f t="shared" si="47"/>
        <v>75434691</v>
      </c>
      <c r="AO57" s="118">
        <v>14898</v>
      </c>
      <c r="AP57" s="118">
        <f t="shared" si="48"/>
        <v>14898</v>
      </c>
      <c r="AQ57" s="118">
        <f t="shared" si="49"/>
        <v>14898</v>
      </c>
      <c r="AR57" s="118">
        <f t="shared" si="50"/>
        <v>14898</v>
      </c>
      <c r="AS57" s="118">
        <f t="shared" si="51"/>
        <v>14898</v>
      </c>
      <c r="AT57" s="118">
        <f t="shared" si="52"/>
        <v>14898</v>
      </c>
      <c r="AU57" s="118">
        <f t="shared" si="53"/>
        <v>14898</v>
      </c>
      <c r="AV57" s="118">
        <f t="shared" si="54"/>
        <v>14898</v>
      </c>
      <c r="AW57" s="118">
        <f t="shared" si="55"/>
        <v>14898</v>
      </c>
      <c r="AX57" s="118">
        <f t="shared" si="56"/>
        <v>0</v>
      </c>
    </row>
    <row r="58" spans="1:50" x14ac:dyDescent="0.2">
      <c r="A58" s="286">
        <v>4</v>
      </c>
      <c r="B58" s="286" t="s">
        <v>91</v>
      </c>
      <c r="C58" s="115">
        <v>3145456</v>
      </c>
      <c r="D58" s="116">
        <f t="shared" si="29"/>
        <v>237.16022016135113</v>
      </c>
      <c r="F58" s="116">
        <f t="shared" si="30"/>
        <v>146.89795600059455</v>
      </c>
      <c r="G58" s="115">
        <v>818171</v>
      </c>
      <c r="H58" s="116">
        <f t="shared" si="31"/>
        <v>61.688230415441453</v>
      </c>
      <c r="J58" s="116">
        <f t="shared" si="32"/>
        <v>83.696524945476796</v>
      </c>
      <c r="K58" s="115">
        <v>8091359</v>
      </c>
      <c r="L58" s="116">
        <f t="shared" si="33"/>
        <v>610.07004448465659</v>
      </c>
      <c r="N58" s="116">
        <f t="shared" si="34"/>
        <v>90.145742588852045</v>
      </c>
      <c r="O58" s="115">
        <v>2436650</v>
      </c>
      <c r="P58" s="116">
        <f t="shared" si="35"/>
        <v>183.71786172057602</v>
      </c>
      <c r="R58" s="116">
        <f t="shared" si="36"/>
        <v>94.353447742108969</v>
      </c>
      <c r="S58" s="115">
        <v>6013627</v>
      </c>
      <c r="T58" s="116">
        <f t="shared" si="37"/>
        <v>453.41378270376237</v>
      </c>
      <c r="V58" s="116">
        <f t="shared" si="38"/>
        <v>98.203903866746671</v>
      </c>
      <c r="W58" s="115">
        <v>24787273</v>
      </c>
      <c r="Y58" s="116">
        <f t="shared" si="39"/>
        <v>1868.9039433009123</v>
      </c>
      <c r="AA58" s="116">
        <f t="shared" si="40"/>
        <v>72.836335929985822</v>
      </c>
      <c r="AB58" s="115">
        <v>817111</v>
      </c>
      <c r="AC58" s="116">
        <f t="shared" si="41"/>
        <v>61.608308829073358</v>
      </c>
      <c r="AE58" s="116">
        <f t="shared" si="42"/>
        <v>52.848123032005169</v>
      </c>
      <c r="AF58" s="115">
        <v>315844</v>
      </c>
      <c r="AG58" s="116">
        <f t="shared" si="43"/>
        <v>23.813918419663725</v>
      </c>
      <c r="AI58" s="116">
        <f t="shared" si="44"/>
        <v>12.660262761670454</v>
      </c>
      <c r="AJ58" s="115">
        <v>0</v>
      </c>
      <c r="AK58" s="116">
        <f t="shared" si="45"/>
        <v>0</v>
      </c>
      <c r="AM58" s="116">
        <f t="shared" si="46"/>
        <v>0</v>
      </c>
      <c r="AN58" s="115">
        <f t="shared" si="47"/>
        <v>46425491</v>
      </c>
      <c r="AO58" s="115">
        <v>13263</v>
      </c>
      <c r="AP58" s="115">
        <f t="shared" si="48"/>
        <v>13263</v>
      </c>
      <c r="AQ58" s="115">
        <f t="shared" si="49"/>
        <v>13263</v>
      </c>
      <c r="AR58" s="115">
        <f t="shared" si="50"/>
        <v>13263</v>
      </c>
      <c r="AS58" s="115">
        <f t="shared" si="51"/>
        <v>13263</v>
      </c>
      <c r="AT58" s="115">
        <f t="shared" si="52"/>
        <v>13263</v>
      </c>
      <c r="AU58" s="115">
        <f t="shared" si="53"/>
        <v>13263</v>
      </c>
      <c r="AV58" s="115">
        <f t="shared" si="54"/>
        <v>13263</v>
      </c>
      <c r="AW58" s="115">
        <f t="shared" si="55"/>
        <v>13263</v>
      </c>
      <c r="AX58" s="115">
        <f t="shared" si="56"/>
        <v>0</v>
      </c>
    </row>
    <row r="59" spans="1:50" x14ac:dyDescent="0.2">
      <c r="A59" s="287">
        <v>5</v>
      </c>
      <c r="B59" s="287" t="s">
        <v>92</v>
      </c>
      <c r="C59" s="118">
        <v>0</v>
      </c>
      <c r="D59" s="119">
        <f t="shared" si="29"/>
        <v>0</v>
      </c>
      <c r="E59" s="306"/>
      <c r="F59" s="119">
        <f t="shared" si="30"/>
        <v>0</v>
      </c>
      <c r="G59" s="118">
        <v>0</v>
      </c>
      <c r="H59" s="119">
        <f t="shared" si="31"/>
        <v>0</v>
      </c>
      <c r="I59" s="306"/>
      <c r="J59" s="119">
        <f t="shared" si="32"/>
        <v>0</v>
      </c>
      <c r="K59" s="118">
        <v>0</v>
      </c>
      <c r="L59" s="119">
        <f t="shared" si="33"/>
        <v>0</v>
      </c>
      <c r="M59" s="306"/>
      <c r="N59" s="119">
        <f t="shared" si="34"/>
        <v>0</v>
      </c>
      <c r="O59" s="118">
        <v>0</v>
      </c>
      <c r="P59" s="119">
        <f t="shared" si="35"/>
        <v>0</v>
      </c>
      <c r="Q59" s="306"/>
      <c r="R59" s="119">
        <f t="shared" si="36"/>
        <v>0</v>
      </c>
      <c r="S59" s="118">
        <v>0</v>
      </c>
      <c r="T59" s="119">
        <f t="shared" si="37"/>
        <v>0</v>
      </c>
      <c r="U59" s="306"/>
      <c r="V59" s="119">
        <f t="shared" si="38"/>
        <v>0</v>
      </c>
      <c r="W59" s="118">
        <v>0</v>
      </c>
      <c r="X59" s="306"/>
      <c r="Y59" s="119">
        <f t="shared" si="39"/>
        <v>0</v>
      </c>
      <c r="Z59" s="306"/>
      <c r="AA59" s="119">
        <f t="shared" si="40"/>
        <v>0</v>
      </c>
      <c r="AB59" s="118">
        <v>0</v>
      </c>
      <c r="AC59" s="119">
        <f t="shared" si="41"/>
        <v>0</v>
      </c>
      <c r="AD59" s="306"/>
      <c r="AE59" s="119">
        <f t="shared" si="42"/>
        <v>0</v>
      </c>
      <c r="AF59" s="118">
        <v>0</v>
      </c>
      <c r="AG59" s="119">
        <f t="shared" si="43"/>
        <v>0</v>
      </c>
      <c r="AH59" s="306"/>
      <c r="AI59" s="119">
        <f t="shared" si="44"/>
        <v>0</v>
      </c>
      <c r="AJ59" s="118">
        <v>0</v>
      </c>
      <c r="AK59" s="119">
        <f t="shared" si="45"/>
        <v>0</v>
      </c>
      <c r="AL59" s="306"/>
      <c r="AM59" s="123">
        <f t="shared" si="46"/>
        <v>0</v>
      </c>
      <c r="AN59" s="118">
        <f t="shared" si="47"/>
        <v>0</v>
      </c>
      <c r="AO59" s="118">
        <v>0</v>
      </c>
      <c r="AP59" s="118">
        <f t="shared" si="48"/>
        <v>0</v>
      </c>
      <c r="AQ59" s="118">
        <f t="shared" si="49"/>
        <v>0</v>
      </c>
      <c r="AR59" s="118">
        <f t="shared" si="50"/>
        <v>0</v>
      </c>
      <c r="AS59" s="118">
        <f t="shared" si="51"/>
        <v>0</v>
      </c>
      <c r="AT59" s="118">
        <f t="shared" si="52"/>
        <v>0</v>
      </c>
      <c r="AU59" s="118">
        <f t="shared" si="53"/>
        <v>0</v>
      </c>
      <c r="AV59" s="118">
        <f t="shared" si="54"/>
        <v>0</v>
      </c>
      <c r="AW59" s="118">
        <f t="shared" si="55"/>
        <v>0</v>
      </c>
      <c r="AX59" s="118">
        <f t="shared" si="56"/>
        <v>0</v>
      </c>
    </row>
    <row r="60" spans="1:50" x14ac:dyDescent="0.2">
      <c r="A60" s="286">
        <v>6</v>
      </c>
      <c r="B60" s="286" t="s">
        <v>93</v>
      </c>
      <c r="C60" s="115">
        <v>2342790</v>
      </c>
      <c r="D60" s="116">
        <f t="shared" si="29"/>
        <v>141.69529454457481</v>
      </c>
      <c r="F60" s="116">
        <f t="shared" si="30"/>
        <v>87.766612500776858</v>
      </c>
      <c r="G60" s="115">
        <v>1397263</v>
      </c>
      <c r="H60" s="116">
        <f t="shared" si="31"/>
        <v>84.508467400508039</v>
      </c>
      <c r="J60" s="116">
        <f t="shared" si="32"/>
        <v>114.65825818404645</v>
      </c>
      <c r="K60" s="115">
        <v>6371690</v>
      </c>
      <c r="L60" s="116">
        <f t="shared" si="33"/>
        <v>385.36893673642192</v>
      </c>
      <c r="N60" s="116">
        <f t="shared" si="34"/>
        <v>56.943246577737526</v>
      </c>
      <c r="O60" s="115">
        <v>2580888</v>
      </c>
      <c r="P60" s="116">
        <f t="shared" si="35"/>
        <v>156.0958025886053</v>
      </c>
      <c r="R60" s="116">
        <f t="shared" si="36"/>
        <v>80.167366495410292</v>
      </c>
      <c r="S60" s="115">
        <v>6409448</v>
      </c>
      <c r="T60" s="116">
        <f t="shared" si="37"/>
        <v>387.65259465344138</v>
      </c>
      <c r="V60" s="116">
        <f t="shared" si="38"/>
        <v>83.960831344895027</v>
      </c>
      <c r="W60" s="115">
        <v>32156535</v>
      </c>
      <c r="Y60" s="116">
        <f t="shared" si="39"/>
        <v>1944.8732913995404</v>
      </c>
      <c r="AA60" s="116">
        <f t="shared" si="40"/>
        <v>75.797070738389394</v>
      </c>
      <c r="AB60" s="115">
        <v>480167</v>
      </c>
      <c r="AC60" s="116">
        <f t="shared" si="41"/>
        <v>29.041187855328413</v>
      </c>
      <c r="AE60" s="116">
        <f t="shared" si="42"/>
        <v>24.911774043855939</v>
      </c>
      <c r="AF60" s="115">
        <v>451135</v>
      </c>
      <c r="AG60" s="116">
        <f t="shared" si="43"/>
        <v>27.285290915688883</v>
      </c>
      <c r="AI60" s="116">
        <f t="shared" si="44"/>
        <v>14.505758625426541</v>
      </c>
      <c r="AJ60" s="115">
        <v>0</v>
      </c>
      <c r="AK60" s="116">
        <f t="shared" si="45"/>
        <v>0</v>
      </c>
      <c r="AM60" s="116">
        <f t="shared" si="46"/>
        <v>0</v>
      </c>
      <c r="AN60" s="115">
        <f t="shared" si="47"/>
        <v>52189916</v>
      </c>
      <c r="AO60" s="115">
        <v>16534</v>
      </c>
      <c r="AP60" s="115">
        <f t="shared" si="48"/>
        <v>16534</v>
      </c>
      <c r="AQ60" s="115">
        <f t="shared" si="49"/>
        <v>16534</v>
      </c>
      <c r="AR60" s="115">
        <f t="shared" si="50"/>
        <v>16534</v>
      </c>
      <c r="AS60" s="115">
        <f t="shared" si="51"/>
        <v>16534</v>
      </c>
      <c r="AT60" s="115">
        <f t="shared" si="52"/>
        <v>16534</v>
      </c>
      <c r="AU60" s="115">
        <f t="shared" si="53"/>
        <v>16534</v>
      </c>
      <c r="AV60" s="115">
        <f t="shared" si="54"/>
        <v>16534</v>
      </c>
      <c r="AW60" s="115">
        <f t="shared" si="55"/>
        <v>16534</v>
      </c>
      <c r="AX60" s="115">
        <f t="shared" si="56"/>
        <v>0</v>
      </c>
    </row>
    <row r="61" spans="1:50" x14ac:dyDescent="0.2">
      <c r="A61" s="287">
        <v>7</v>
      </c>
      <c r="B61" s="287" t="s">
        <v>94</v>
      </c>
      <c r="C61" s="118">
        <v>58564724</v>
      </c>
      <c r="D61" s="119">
        <f t="shared" si="29"/>
        <v>242.72213127323516</v>
      </c>
      <c r="E61" s="306"/>
      <c r="F61" s="119">
        <f t="shared" si="30"/>
        <v>150.3430252168269</v>
      </c>
      <c r="G61" s="118">
        <v>23155107</v>
      </c>
      <c r="H61" s="119">
        <f t="shared" si="31"/>
        <v>95.966591098419698</v>
      </c>
      <c r="I61" s="306"/>
      <c r="J61" s="119">
        <f t="shared" si="32"/>
        <v>130.20425665818277</v>
      </c>
      <c r="K61" s="118">
        <v>273285597</v>
      </c>
      <c r="L61" s="119">
        <f t="shared" si="33"/>
        <v>1132.6351089799116</v>
      </c>
      <c r="M61" s="306"/>
      <c r="N61" s="119">
        <f t="shared" si="34"/>
        <v>167.36149218316095</v>
      </c>
      <c r="O61" s="118">
        <v>139429752</v>
      </c>
      <c r="P61" s="119">
        <f t="shared" si="35"/>
        <v>577.86811337723748</v>
      </c>
      <c r="Q61" s="306"/>
      <c r="R61" s="119">
        <f t="shared" si="36"/>
        <v>296.78033658097883</v>
      </c>
      <c r="S61" s="118">
        <v>243253416</v>
      </c>
      <c r="T61" s="119">
        <f t="shared" si="37"/>
        <v>1008.1664103977487</v>
      </c>
      <c r="U61" s="306"/>
      <c r="V61" s="119">
        <f t="shared" si="38"/>
        <v>218.35656749999819</v>
      </c>
      <c r="W61" s="118">
        <v>709955008</v>
      </c>
      <c r="X61" s="306"/>
      <c r="Y61" s="119">
        <f t="shared" si="39"/>
        <v>2942.4162000638253</v>
      </c>
      <c r="Z61" s="306"/>
      <c r="AA61" s="119">
        <f t="shared" si="40"/>
        <v>114.67406634883123</v>
      </c>
      <c r="AB61" s="118">
        <v>85954605</v>
      </c>
      <c r="AC61" s="119">
        <f t="shared" si="41"/>
        <v>356.23978896150993</v>
      </c>
      <c r="AD61" s="306"/>
      <c r="AE61" s="119">
        <f t="shared" si="42"/>
        <v>305.58547302712259</v>
      </c>
      <c r="AF61" s="118">
        <v>35474183</v>
      </c>
      <c r="AG61" s="119">
        <f t="shared" si="43"/>
        <v>147.0231346593005</v>
      </c>
      <c r="AH61" s="306"/>
      <c r="AI61" s="119">
        <f t="shared" si="44"/>
        <v>78.162337000963262</v>
      </c>
      <c r="AJ61" s="118">
        <v>0</v>
      </c>
      <c r="AK61" s="119">
        <f t="shared" si="45"/>
        <v>0</v>
      </c>
      <c r="AL61" s="306"/>
      <c r="AM61" s="119">
        <f t="shared" si="46"/>
        <v>0</v>
      </c>
      <c r="AN61" s="118">
        <f t="shared" si="47"/>
        <v>1569072392</v>
      </c>
      <c r="AO61" s="118">
        <v>241283</v>
      </c>
      <c r="AP61" s="118">
        <f t="shared" si="48"/>
        <v>241283</v>
      </c>
      <c r="AQ61" s="118">
        <f t="shared" si="49"/>
        <v>241283</v>
      </c>
      <c r="AR61" s="118">
        <f t="shared" si="50"/>
        <v>241283</v>
      </c>
      <c r="AS61" s="118">
        <f t="shared" si="51"/>
        <v>241283</v>
      </c>
      <c r="AT61" s="118">
        <f t="shared" si="52"/>
        <v>241283</v>
      </c>
      <c r="AU61" s="118">
        <f t="shared" si="53"/>
        <v>241283</v>
      </c>
      <c r="AV61" s="118">
        <f t="shared" si="54"/>
        <v>241283</v>
      </c>
      <c r="AW61" s="118">
        <f t="shared" si="55"/>
        <v>241283</v>
      </c>
      <c r="AX61" s="118">
        <f t="shared" si="56"/>
        <v>0</v>
      </c>
    </row>
    <row r="62" spans="1:50" x14ac:dyDescent="0.2">
      <c r="A62" s="286">
        <v>8</v>
      </c>
      <c r="B62" s="286" t="s">
        <v>95</v>
      </c>
      <c r="C62" s="115">
        <v>15734554</v>
      </c>
      <c r="D62" s="116">
        <f t="shared" si="29"/>
        <v>202.35286401399213</v>
      </c>
      <c r="F62" s="116">
        <f t="shared" si="30"/>
        <v>125.33814521802289</v>
      </c>
      <c r="G62" s="115">
        <v>3638592</v>
      </c>
      <c r="H62" s="116">
        <f t="shared" si="31"/>
        <v>46.793796136731913</v>
      </c>
      <c r="J62" s="116">
        <f t="shared" si="32"/>
        <v>63.488255365340926</v>
      </c>
      <c r="K62" s="115">
        <v>38042242</v>
      </c>
      <c r="L62" s="116">
        <f t="shared" si="33"/>
        <v>489.23894647496076</v>
      </c>
      <c r="N62" s="116">
        <f t="shared" si="34"/>
        <v>72.291384460005517</v>
      </c>
      <c r="O62" s="115">
        <v>5117475</v>
      </c>
      <c r="P62" s="116">
        <f t="shared" si="35"/>
        <v>65.812842408498156</v>
      </c>
      <c r="R62" s="116">
        <f t="shared" si="36"/>
        <v>33.800026457930485</v>
      </c>
      <c r="S62" s="115">
        <v>26730000</v>
      </c>
      <c r="T62" s="116">
        <f t="shared" si="37"/>
        <v>343.75884153399005</v>
      </c>
      <c r="V62" s="116">
        <f t="shared" si="38"/>
        <v>74.453978937389806</v>
      </c>
      <c r="W62" s="115">
        <v>147356190</v>
      </c>
      <c r="Y62" s="116">
        <f t="shared" si="39"/>
        <v>1895.0614727745055</v>
      </c>
      <c r="AA62" s="116">
        <f t="shared" si="40"/>
        <v>73.855766923572403</v>
      </c>
      <c r="AB62" s="115">
        <v>2818211</v>
      </c>
      <c r="AC62" s="116">
        <f t="shared" si="41"/>
        <v>36.243357596646007</v>
      </c>
      <c r="AE62" s="116">
        <f t="shared" si="42"/>
        <v>31.089855536768457</v>
      </c>
      <c r="AF62" s="115">
        <v>3195883</v>
      </c>
      <c r="AG62" s="116">
        <f t="shared" si="43"/>
        <v>41.100375524061832</v>
      </c>
      <c r="AI62" s="116">
        <f t="shared" si="44"/>
        <v>21.850312265632574</v>
      </c>
      <c r="AJ62" s="115">
        <v>0</v>
      </c>
      <c r="AK62" s="116">
        <f t="shared" si="45"/>
        <v>0</v>
      </c>
      <c r="AM62" s="116">
        <f t="shared" si="46"/>
        <v>0</v>
      </c>
      <c r="AN62" s="115">
        <f t="shared" si="47"/>
        <v>242633147</v>
      </c>
      <c r="AO62" s="115">
        <v>77758</v>
      </c>
      <c r="AP62" s="115">
        <f t="shared" si="48"/>
        <v>77758</v>
      </c>
      <c r="AQ62" s="115">
        <f t="shared" si="49"/>
        <v>77758</v>
      </c>
      <c r="AR62" s="115">
        <f t="shared" si="50"/>
        <v>77758</v>
      </c>
      <c r="AS62" s="115">
        <f t="shared" si="51"/>
        <v>77758</v>
      </c>
      <c r="AT62" s="115">
        <f t="shared" si="52"/>
        <v>77758</v>
      </c>
      <c r="AU62" s="115">
        <f t="shared" si="53"/>
        <v>77758</v>
      </c>
      <c r="AV62" s="115">
        <f t="shared" si="54"/>
        <v>77758</v>
      </c>
      <c r="AW62" s="115">
        <f t="shared" si="55"/>
        <v>77758</v>
      </c>
      <c r="AX62" s="115">
        <f t="shared" si="56"/>
        <v>0</v>
      </c>
    </row>
    <row r="63" spans="1:50" x14ac:dyDescent="0.2">
      <c r="A63" s="287">
        <v>9</v>
      </c>
      <c r="B63" s="287" t="s">
        <v>96</v>
      </c>
      <c r="C63" s="118">
        <v>1380486</v>
      </c>
      <c r="D63" s="119">
        <f t="shared" si="29"/>
        <v>326.51040681173134</v>
      </c>
      <c r="E63" s="306"/>
      <c r="F63" s="119">
        <f t="shared" si="30"/>
        <v>202.24180657672684</v>
      </c>
      <c r="G63" s="118">
        <v>715982</v>
      </c>
      <c r="H63" s="119">
        <f t="shared" si="31"/>
        <v>169.34295175023652</v>
      </c>
      <c r="I63" s="306"/>
      <c r="J63" s="119">
        <f t="shared" si="32"/>
        <v>229.75884524572993</v>
      </c>
      <c r="K63" s="118">
        <v>3374274</v>
      </c>
      <c r="L63" s="119">
        <f t="shared" si="33"/>
        <v>798.07805108798482</v>
      </c>
      <c r="M63" s="306"/>
      <c r="N63" s="119">
        <f t="shared" si="34"/>
        <v>117.92635814460087</v>
      </c>
      <c r="O63" s="118">
        <v>1506563</v>
      </c>
      <c r="P63" s="119">
        <f t="shared" si="35"/>
        <v>356.32994323557239</v>
      </c>
      <c r="Q63" s="306"/>
      <c r="R63" s="119">
        <f t="shared" si="36"/>
        <v>183.00321135438492</v>
      </c>
      <c r="S63" s="118">
        <v>2075779</v>
      </c>
      <c r="T63" s="119">
        <f t="shared" si="37"/>
        <v>490.96002838221381</v>
      </c>
      <c r="U63" s="306"/>
      <c r="V63" s="119">
        <f t="shared" si="38"/>
        <v>106.33596345959087</v>
      </c>
      <c r="W63" s="118">
        <v>12470333</v>
      </c>
      <c r="X63" s="306"/>
      <c r="Y63" s="119">
        <f t="shared" si="39"/>
        <v>2949.4638126773889</v>
      </c>
      <c r="Z63" s="306"/>
      <c r="AA63" s="119">
        <f t="shared" si="40"/>
        <v>114.94873123017302</v>
      </c>
      <c r="AB63" s="118">
        <v>797378</v>
      </c>
      <c r="AC63" s="119">
        <f t="shared" si="41"/>
        <v>188.59460737937559</v>
      </c>
      <c r="AD63" s="306"/>
      <c r="AE63" s="119">
        <f t="shared" si="42"/>
        <v>161.77803292101603</v>
      </c>
      <c r="AF63" s="118">
        <v>3581124</v>
      </c>
      <c r="AG63" s="119">
        <f t="shared" si="43"/>
        <v>847.00189214758757</v>
      </c>
      <c r="AH63" s="306"/>
      <c r="AI63" s="119">
        <f t="shared" si="44"/>
        <v>450.29408118598656</v>
      </c>
      <c r="AJ63" s="118">
        <v>0</v>
      </c>
      <c r="AK63" s="119">
        <f t="shared" si="45"/>
        <v>0</v>
      </c>
      <c r="AL63" s="306"/>
      <c r="AM63" s="119">
        <f t="shared" si="46"/>
        <v>0</v>
      </c>
      <c r="AN63" s="118">
        <f t="shared" si="47"/>
        <v>25901919</v>
      </c>
      <c r="AO63" s="118">
        <v>4228</v>
      </c>
      <c r="AP63" s="118">
        <f t="shared" si="48"/>
        <v>4228</v>
      </c>
      <c r="AQ63" s="118">
        <f t="shared" si="49"/>
        <v>4228</v>
      </c>
      <c r="AR63" s="118">
        <f t="shared" si="50"/>
        <v>4228</v>
      </c>
      <c r="AS63" s="118">
        <f t="shared" si="51"/>
        <v>4228</v>
      </c>
      <c r="AT63" s="118">
        <f t="shared" si="52"/>
        <v>4228</v>
      </c>
      <c r="AU63" s="118">
        <f t="shared" si="53"/>
        <v>4228</v>
      </c>
      <c r="AV63" s="118">
        <f t="shared" si="54"/>
        <v>4228</v>
      </c>
      <c r="AW63" s="118">
        <f t="shared" si="55"/>
        <v>4228</v>
      </c>
      <c r="AX63" s="118">
        <f t="shared" si="56"/>
        <v>0</v>
      </c>
    </row>
    <row r="64" spans="1:50" x14ac:dyDescent="0.2">
      <c r="A64" s="286">
        <v>10</v>
      </c>
      <c r="B64" s="286" t="s">
        <v>97</v>
      </c>
      <c r="C64" s="115">
        <v>6176485</v>
      </c>
      <c r="D64" s="116">
        <f t="shared" si="29"/>
        <v>77.261111041617156</v>
      </c>
      <c r="F64" s="116">
        <f t="shared" si="30"/>
        <v>47.855830470333238</v>
      </c>
      <c r="G64" s="115">
        <v>4041614</v>
      </c>
      <c r="H64" s="116">
        <f t="shared" si="31"/>
        <v>50.556196289856523</v>
      </c>
      <c r="J64" s="116">
        <f t="shared" si="32"/>
        <v>68.592953881575809</v>
      </c>
      <c r="K64" s="115">
        <v>27558523</v>
      </c>
      <c r="L64" s="116">
        <f t="shared" si="33"/>
        <v>344.72715559836382</v>
      </c>
      <c r="N64" s="116">
        <f t="shared" si="34"/>
        <v>50.937897562578684</v>
      </c>
      <c r="O64" s="115">
        <v>11796788</v>
      </c>
      <c r="P64" s="116">
        <f t="shared" si="35"/>
        <v>147.56499005541448</v>
      </c>
      <c r="R64" s="116">
        <f t="shared" si="36"/>
        <v>75.786129053335287</v>
      </c>
      <c r="S64" s="115">
        <v>21532412</v>
      </c>
      <c r="T64" s="116">
        <f t="shared" si="37"/>
        <v>269.34705978009333</v>
      </c>
      <c r="V64" s="116">
        <f t="shared" si="38"/>
        <v>58.337293162340544</v>
      </c>
      <c r="W64" s="115">
        <v>134899475</v>
      </c>
      <c r="Y64" s="116">
        <f t="shared" si="39"/>
        <v>1687.4457425915964</v>
      </c>
      <c r="AA64" s="116">
        <f t="shared" si="40"/>
        <v>65.764409889329755</v>
      </c>
      <c r="AB64" s="115">
        <v>3987005</v>
      </c>
      <c r="AC64" s="116">
        <f t="shared" si="41"/>
        <v>49.873097081670693</v>
      </c>
      <c r="AE64" s="116">
        <f t="shared" si="42"/>
        <v>42.781560160526062</v>
      </c>
      <c r="AF64" s="115">
        <v>4827924</v>
      </c>
      <c r="AG64" s="116">
        <f t="shared" si="43"/>
        <v>60.392079356541537</v>
      </c>
      <c r="AI64" s="116">
        <f t="shared" si="44"/>
        <v>32.106416924068157</v>
      </c>
      <c r="AJ64" s="115">
        <v>0</v>
      </c>
      <c r="AK64" s="116">
        <f t="shared" si="45"/>
        <v>0</v>
      </c>
      <c r="AM64" s="116">
        <f t="shared" si="46"/>
        <v>0</v>
      </c>
      <c r="AN64" s="115">
        <f t="shared" si="47"/>
        <v>214820226</v>
      </c>
      <c r="AO64" s="115">
        <v>79943</v>
      </c>
      <c r="AP64" s="115">
        <f t="shared" si="48"/>
        <v>79943</v>
      </c>
      <c r="AQ64" s="115">
        <f t="shared" si="49"/>
        <v>79943</v>
      </c>
      <c r="AR64" s="115">
        <f t="shared" si="50"/>
        <v>79943</v>
      </c>
      <c r="AS64" s="115">
        <f t="shared" si="51"/>
        <v>79943</v>
      </c>
      <c r="AT64" s="115">
        <f t="shared" si="52"/>
        <v>79943</v>
      </c>
      <c r="AU64" s="115">
        <f t="shared" si="53"/>
        <v>79943</v>
      </c>
      <c r="AV64" s="115">
        <f t="shared" si="54"/>
        <v>79943</v>
      </c>
      <c r="AW64" s="115">
        <f t="shared" si="55"/>
        <v>79943</v>
      </c>
      <c r="AX64" s="115">
        <f t="shared" si="56"/>
        <v>0</v>
      </c>
    </row>
    <row r="65" spans="1:50" x14ac:dyDescent="0.2">
      <c r="A65" s="287">
        <v>11</v>
      </c>
      <c r="B65" s="287" t="s">
        <v>257</v>
      </c>
      <c r="C65" s="118">
        <v>1298193</v>
      </c>
      <c r="D65" s="119">
        <f t="shared" si="29"/>
        <v>206.22605242255759</v>
      </c>
      <c r="E65" s="306"/>
      <c r="F65" s="119">
        <f t="shared" si="30"/>
        <v>127.73721307196723</v>
      </c>
      <c r="G65" s="118">
        <v>920510</v>
      </c>
      <c r="H65" s="119">
        <f t="shared" si="31"/>
        <v>146.22875297855441</v>
      </c>
      <c r="I65" s="306"/>
      <c r="J65" s="119">
        <f t="shared" si="32"/>
        <v>198.39827450054369</v>
      </c>
      <c r="K65" s="118">
        <v>2206410</v>
      </c>
      <c r="L65" s="119">
        <f t="shared" si="33"/>
        <v>350.50198570293884</v>
      </c>
      <c r="M65" s="306"/>
      <c r="N65" s="119">
        <f t="shared" si="34"/>
        <v>51.791203429351931</v>
      </c>
      <c r="O65" s="118">
        <v>2388761</v>
      </c>
      <c r="P65" s="119">
        <f t="shared" si="35"/>
        <v>379.46957903097694</v>
      </c>
      <c r="Q65" s="306"/>
      <c r="R65" s="119">
        <f t="shared" si="36"/>
        <v>194.8872186922986</v>
      </c>
      <c r="S65" s="118">
        <v>5655198</v>
      </c>
      <c r="T65" s="119">
        <f t="shared" si="37"/>
        <v>898.36346306592532</v>
      </c>
      <c r="U65" s="306"/>
      <c r="V65" s="119">
        <f t="shared" si="38"/>
        <v>194.5745862382928</v>
      </c>
      <c r="W65" s="118">
        <v>12058080</v>
      </c>
      <c r="X65" s="306"/>
      <c r="Y65" s="119">
        <f t="shared" si="39"/>
        <v>1915.5011914217632</v>
      </c>
      <c r="Z65" s="306"/>
      <c r="AA65" s="119">
        <f t="shared" si="40"/>
        <v>74.652359075374804</v>
      </c>
      <c r="AB65" s="118">
        <v>639292</v>
      </c>
      <c r="AC65" s="119">
        <f t="shared" si="41"/>
        <v>101.55552025416998</v>
      </c>
      <c r="AD65" s="306"/>
      <c r="AE65" s="119">
        <f t="shared" si="42"/>
        <v>87.115175387494773</v>
      </c>
      <c r="AF65" s="118">
        <v>1072099</v>
      </c>
      <c r="AG65" s="119">
        <f t="shared" si="43"/>
        <v>170.309610802224</v>
      </c>
      <c r="AH65" s="306"/>
      <c r="AI65" s="119">
        <f t="shared" si="44"/>
        <v>90.542194089889378</v>
      </c>
      <c r="AJ65" s="118">
        <v>0</v>
      </c>
      <c r="AK65" s="119">
        <f t="shared" si="45"/>
        <v>0</v>
      </c>
      <c r="AL65" s="306"/>
      <c r="AM65" s="119">
        <f t="shared" si="46"/>
        <v>0</v>
      </c>
      <c r="AN65" s="118">
        <f t="shared" si="47"/>
        <v>26238543</v>
      </c>
      <c r="AO65" s="118">
        <v>6295</v>
      </c>
      <c r="AP65" s="118">
        <f t="shared" si="48"/>
        <v>6295</v>
      </c>
      <c r="AQ65" s="118">
        <f t="shared" si="49"/>
        <v>6295</v>
      </c>
      <c r="AR65" s="118">
        <f t="shared" si="50"/>
        <v>6295</v>
      </c>
      <c r="AS65" s="118">
        <f t="shared" si="51"/>
        <v>6295</v>
      </c>
      <c r="AT65" s="118">
        <f t="shared" si="52"/>
        <v>6295</v>
      </c>
      <c r="AU65" s="118">
        <f t="shared" si="53"/>
        <v>6295</v>
      </c>
      <c r="AV65" s="118">
        <f t="shared" si="54"/>
        <v>6295</v>
      </c>
      <c r="AW65" s="118">
        <f t="shared" si="55"/>
        <v>6295</v>
      </c>
      <c r="AX65" s="118">
        <f t="shared" si="56"/>
        <v>0</v>
      </c>
    </row>
    <row r="66" spans="1:50" x14ac:dyDescent="0.2">
      <c r="A66" s="286">
        <v>12</v>
      </c>
      <c r="B66" s="286" t="s">
        <v>99</v>
      </c>
      <c r="C66" s="115">
        <v>4693332</v>
      </c>
      <c r="D66" s="116">
        <f t="shared" si="29"/>
        <v>140.05765443151299</v>
      </c>
      <c r="F66" s="116">
        <f t="shared" si="30"/>
        <v>86.752251892114515</v>
      </c>
      <c r="G66" s="115">
        <v>3254911</v>
      </c>
      <c r="H66" s="116">
        <f t="shared" si="31"/>
        <v>97.132527603700382</v>
      </c>
      <c r="J66" s="116">
        <f t="shared" si="32"/>
        <v>131.78616025862451</v>
      </c>
      <c r="K66" s="115">
        <v>20331894</v>
      </c>
      <c r="L66" s="116">
        <f t="shared" si="33"/>
        <v>606.74109221128026</v>
      </c>
      <c r="N66" s="116">
        <f t="shared" si="34"/>
        <v>89.653846818129765</v>
      </c>
      <c r="O66" s="115">
        <v>3140981</v>
      </c>
      <c r="P66" s="116">
        <f t="shared" si="35"/>
        <v>93.732646971053413</v>
      </c>
      <c r="R66" s="116">
        <f t="shared" si="36"/>
        <v>48.139023200498784</v>
      </c>
      <c r="S66" s="115">
        <v>5504487</v>
      </c>
      <c r="T66" s="116">
        <f t="shared" si="37"/>
        <v>164.26401074306176</v>
      </c>
      <c r="V66" s="116">
        <f t="shared" si="38"/>
        <v>35.577584394511668</v>
      </c>
      <c r="W66" s="115">
        <v>66308909</v>
      </c>
      <c r="Y66" s="116">
        <f t="shared" si="39"/>
        <v>1978.7797373918233</v>
      </c>
      <c r="AA66" s="116">
        <f t="shared" si="40"/>
        <v>77.118498358753826</v>
      </c>
      <c r="AB66" s="115">
        <v>2758414</v>
      </c>
      <c r="AC66" s="116">
        <f t="shared" si="41"/>
        <v>82.316144434497161</v>
      </c>
      <c r="AE66" s="116">
        <f t="shared" si="42"/>
        <v>70.611477758040664</v>
      </c>
      <c r="AF66" s="115">
        <v>5691642</v>
      </c>
      <c r="AG66" s="116">
        <f t="shared" si="43"/>
        <v>169.8490599820949</v>
      </c>
      <c r="AI66" s="116">
        <f t="shared" si="44"/>
        <v>90.297350116915879</v>
      </c>
      <c r="AJ66" s="115">
        <v>0</v>
      </c>
      <c r="AK66" s="116">
        <f t="shared" si="45"/>
        <v>0</v>
      </c>
      <c r="AM66" s="116">
        <f t="shared" si="46"/>
        <v>0</v>
      </c>
      <c r="AN66" s="115">
        <f t="shared" si="47"/>
        <v>111684570</v>
      </c>
      <c r="AO66" s="115">
        <v>33510</v>
      </c>
      <c r="AP66" s="115">
        <f t="shared" si="48"/>
        <v>33510</v>
      </c>
      <c r="AQ66" s="115">
        <f t="shared" si="49"/>
        <v>33510</v>
      </c>
      <c r="AR66" s="115">
        <f t="shared" si="50"/>
        <v>33510</v>
      </c>
      <c r="AS66" s="115">
        <f t="shared" si="51"/>
        <v>33510</v>
      </c>
      <c r="AT66" s="115">
        <f t="shared" si="52"/>
        <v>33510</v>
      </c>
      <c r="AU66" s="115">
        <f t="shared" si="53"/>
        <v>33510</v>
      </c>
      <c r="AV66" s="115">
        <f t="shared" si="54"/>
        <v>33510</v>
      </c>
      <c r="AW66" s="115">
        <f t="shared" si="55"/>
        <v>33510</v>
      </c>
      <c r="AX66" s="115">
        <f t="shared" si="56"/>
        <v>0</v>
      </c>
    </row>
    <row r="67" spans="1:50" x14ac:dyDescent="0.2">
      <c r="A67" s="287">
        <v>13</v>
      </c>
      <c r="B67" s="287" t="s">
        <v>100</v>
      </c>
      <c r="C67" s="118">
        <v>2633701</v>
      </c>
      <c r="D67" s="119">
        <f t="shared" si="29"/>
        <v>170.30074361461365</v>
      </c>
      <c r="E67" s="306"/>
      <c r="F67" s="119">
        <f t="shared" si="30"/>
        <v>105.48493809521653</v>
      </c>
      <c r="G67" s="118">
        <v>2218903</v>
      </c>
      <c r="H67" s="119">
        <f t="shared" si="31"/>
        <v>143.47901713546719</v>
      </c>
      <c r="I67" s="306"/>
      <c r="J67" s="119">
        <f t="shared" si="32"/>
        <v>194.66752500368648</v>
      </c>
      <c r="K67" s="118">
        <v>11964978</v>
      </c>
      <c r="L67" s="119">
        <f t="shared" si="33"/>
        <v>773.68108632395729</v>
      </c>
      <c r="M67" s="306"/>
      <c r="N67" s="119">
        <f t="shared" si="34"/>
        <v>114.32139093558946</v>
      </c>
      <c r="O67" s="118">
        <v>3545729</v>
      </c>
      <c r="P67" s="119">
        <f t="shared" si="35"/>
        <v>229.2744261235047</v>
      </c>
      <c r="Q67" s="306"/>
      <c r="R67" s="119">
        <f t="shared" si="36"/>
        <v>117.75029592249653</v>
      </c>
      <c r="S67" s="118">
        <v>6092992</v>
      </c>
      <c r="T67" s="119">
        <f t="shared" si="37"/>
        <v>393.9859036534109</v>
      </c>
      <c r="U67" s="306"/>
      <c r="V67" s="119">
        <f t="shared" si="38"/>
        <v>85.332548950131041</v>
      </c>
      <c r="W67" s="118">
        <v>26201388</v>
      </c>
      <c r="X67" s="306"/>
      <c r="Y67" s="119">
        <f t="shared" si="39"/>
        <v>1694.2378273520853</v>
      </c>
      <c r="Z67" s="306"/>
      <c r="AA67" s="119">
        <f t="shared" si="40"/>
        <v>66.0291161461993</v>
      </c>
      <c r="AB67" s="118">
        <v>699428</v>
      </c>
      <c r="AC67" s="119">
        <f t="shared" si="41"/>
        <v>45.226511477529904</v>
      </c>
      <c r="AD67" s="306"/>
      <c r="AE67" s="119">
        <f t="shared" si="42"/>
        <v>38.795680133082527</v>
      </c>
      <c r="AF67" s="118">
        <v>2088504</v>
      </c>
      <c r="AG67" s="119">
        <f t="shared" si="43"/>
        <v>135.04713870029099</v>
      </c>
      <c r="AH67" s="306"/>
      <c r="AI67" s="119">
        <f t="shared" si="44"/>
        <v>71.795503412225997</v>
      </c>
      <c r="AJ67" s="118">
        <v>0</v>
      </c>
      <c r="AK67" s="119">
        <f t="shared" si="45"/>
        <v>0</v>
      </c>
      <c r="AL67" s="306"/>
      <c r="AM67" s="119">
        <f t="shared" si="46"/>
        <v>0</v>
      </c>
      <c r="AN67" s="118">
        <f t="shared" si="47"/>
        <v>55445623</v>
      </c>
      <c r="AO67" s="118">
        <v>15465</v>
      </c>
      <c r="AP67" s="118">
        <f t="shared" si="48"/>
        <v>15465</v>
      </c>
      <c r="AQ67" s="118">
        <f t="shared" si="49"/>
        <v>15465</v>
      </c>
      <c r="AR67" s="118">
        <f t="shared" si="50"/>
        <v>15465</v>
      </c>
      <c r="AS67" s="118">
        <f t="shared" si="51"/>
        <v>15465</v>
      </c>
      <c r="AT67" s="118">
        <f t="shared" si="52"/>
        <v>15465</v>
      </c>
      <c r="AU67" s="118">
        <f t="shared" si="53"/>
        <v>15465</v>
      </c>
      <c r="AV67" s="118">
        <f t="shared" si="54"/>
        <v>15465</v>
      </c>
      <c r="AW67" s="118">
        <f t="shared" si="55"/>
        <v>15465</v>
      </c>
      <c r="AX67" s="118">
        <f t="shared" si="56"/>
        <v>0</v>
      </c>
    </row>
    <row r="68" spans="1:50" x14ac:dyDescent="0.2">
      <c r="A68" s="286">
        <v>14</v>
      </c>
      <c r="B68" s="286" t="s">
        <v>101</v>
      </c>
      <c r="C68" s="115">
        <v>2514763</v>
      </c>
      <c r="D68" s="116">
        <f t="shared" si="29"/>
        <v>129.40017495111661</v>
      </c>
      <c r="F68" s="116">
        <f t="shared" si="30"/>
        <v>80.150967955359093</v>
      </c>
      <c r="G68" s="115">
        <v>2964629</v>
      </c>
      <c r="H68" s="116">
        <f t="shared" si="31"/>
        <v>152.54857466296181</v>
      </c>
      <c r="J68" s="116">
        <f t="shared" si="32"/>
        <v>206.97279689643281</v>
      </c>
      <c r="K68" s="115">
        <v>12488386</v>
      </c>
      <c r="L68" s="116">
        <f t="shared" si="33"/>
        <v>642.60502212617064</v>
      </c>
      <c r="N68" s="116">
        <f t="shared" si="34"/>
        <v>94.953206495858794</v>
      </c>
      <c r="O68" s="115">
        <v>11524794</v>
      </c>
      <c r="P68" s="116">
        <f t="shared" si="35"/>
        <v>593.02222908305032</v>
      </c>
      <c r="R68" s="116">
        <f t="shared" si="36"/>
        <v>304.5631566668178</v>
      </c>
      <c r="S68" s="115">
        <v>22680989</v>
      </c>
      <c r="T68" s="116">
        <f t="shared" si="37"/>
        <v>1167.0777503344655</v>
      </c>
      <c r="V68" s="116">
        <f t="shared" si="38"/>
        <v>252.77482858024686</v>
      </c>
      <c r="W68" s="115">
        <v>41619269</v>
      </c>
      <c r="Y68" s="116">
        <f t="shared" si="39"/>
        <v>2141.5698775342184</v>
      </c>
      <c r="AA68" s="116">
        <f t="shared" si="40"/>
        <v>83.462878644323098</v>
      </c>
      <c r="AB68" s="115">
        <v>1900732</v>
      </c>
      <c r="AC68" s="116">
        <f t="shared" si="41"/>
        <v>97.804466399094366</v>
      </c>
      <c r="AE68" s="116">
        <f t="shared" si="42"/>
        <v>83.897489990826898</v>
      </c>
      <c r="AF68" s="115">
        <v>4724271</v>
      </c>
      <c r="AG68" s="116">
        <f t="shared" si="43"/>
        <v>243.09308428527322</v>
      </c>
      <c r="AI68" s="116">
        <f t="shared" si="44"/>
        <v>129.23628393952987</v>
      </c>
      <c r="AJ68" s="115">
        <v>0</v>
      </c>
      <c r="AK68" s="116">
        <f t="shared" si="45"/>
        <v>0</v>
      </c>
      <c r="AM68" s="116">
        <f t="shared" si="46"/>
        <v>0</v>
      </c>
      <c r="AN68" s="115">
        <f t="shared" si="47"/>
        <v>100417833</v>
      </c>
      <c r="AO68" s="115">
        <v>19434</v>
      </c>
      <c r="AP68" s="115">
        <f t="shared" si="48"/>
        <v>19434</v>
      </c>
      <c r="AQ68" s="115">
        <f t="shared" si="49"/>
        <v>19434</v>
      </c>
      <c r="AR68" s="115">
        <f t="shared" si="50"/>
        <v>19434</v>
      </c>
      <c r="AS68" s="115">
        <f t="shared" si="51"/>
        <v>19434</v>
      </c>
      <c r="AT68" s="115">
        <f t="shared" si="52"/>
        <v>19434</v>
      </c>
      <c r="AU68" s="115">
        <f t="shared" si="53"/>
        <v>19434</v>
      </c>
      <c r="AV68" s="115">
        <f t="shared" si="54"/>
        <v>19434</v>
      </c>
      <c r="AW68" s="115">
        <f t="shared" si="55"/>
        <v>19434</v>
      </c>
      <c r="AX68" s="115">
        <f t="shared" si="56"/>
        <v>0</v>
      </c>
    </row>
    <row r="69" spans="1:50" x14ac:dyDescent="0.2">
      <c r="A69" s="287">
        <v>15</v>
      </c>
      <c r="B69" s="287" t="s">
        <v>102</v>
      </c>
      <c r="C69" s="118">
        <v>0</v>
      </c>
      <c r="D69" s="119">
        <f t="shared" si="29"/>
        <v>0</v>
      </c>
      <c r="E69" s="306"/>
      <c r="F69" s="119">
        <f t="shared" si="30"/>
        <v>0</v>
      </c>
      <c r="G69" s="118">
        <v>0</v>
      </c>
      <c r="H69" s="119">
        <f t="shared" si="31"/>
        <v>0</v>
      </c>
      <c r="I69" s="306"/>
      <c r="J69" s="119">
        <f t="shared" si="32"/>
        <v>0</v>
      </c>
      <c r="K69" s="118">
        <v>0</v>
      </c>
      <c r="L69" s="119">
        <f t="shared" si="33"/>
        <v>0</v>
      </c>
      <c r="M69" s="306"/>
      <c r="N69" s="119">
        <f t="shared" si="34"/>
        <v>0</v>
      </c>
      <c r="O69" s="118">
        <v>0</v>
      </c>
      <c r="P69" s="119">
        <f t="shared" si="35"/>
        <v>0</v>
      </c>
      <c r="Q69" s="306"/>
      <c r="R69" s="119">
        <f t="shared" si="36"/>
        <v>0</v>
      </c>
      <c r="S69" s="118">
        <v>0</v>
      </c>
      <c r="T69" s="119">
        <f t="shared" si="37"/>
        <v>0</v>
      </c>
      <c r="U69" s="306"/>
      <c r="V69" s="119">
        <f t="shared" si="38"/>
        <v>0</v>
      </c>
      <c r="W69" s="118">
        <v>0</v>
      </c>
      <c r="X69" s="306"/>
      <c r="Y69" s="119">
        <f t="shared" si="39"/>
        <v>0</v>
      </c>
      <c r="Z69" s="306"/>
      <c r="AA69" s="119">
        <f t="shared" si="40"/>
        <v>0</v>
      </c>
      <c r="AB69" s="118">
        <v>0</v>
      </c>
      <c r="AC69" s="119">
        <f t="shared" si="41"/>
        <v>0</v>
      </c>
      <c r="AD69" s="306"/>
      <c r="AE69" s="119">
        <f t="shared" si="42"/>
        <v>0</v>
      </c>
      <c r="AF69" s="118">
        <v>0</v>
      </c>
      <c r="AG69" s="119">
        <f t="shared" si="43"/>
        <v>0</v>
      </c>
      <c r="AH69" s="306"/>
      <c r="AI69" s="119">
        <f t="shared" si="44"/>
        <v>0</v>
      </c>
      <c r="AJ69" s="118">
        <v>0</v>
      </c>
      <c r="AK69" s="119">
        <f t="shared" si="45"/>
        <v>0</v>
      </c>
      <c r="AL69" s="306"/>
      <c r="AM69" s="119">
        <f t="shared" si="46"/>
        <v>0</v>
      </c>
      <c r="AN69" s="118">
        <f t="shared" si="47"/>
        <v>0</v>
      </c>
      <c r="AO69" s="118">
        <v>0</v>
      </c>
      <c r="AP69" s="118">
        <f t="shared" si="48"/>
        <v>0</v>
      </c>
      <c r="AQ69" s="118">
        <f t="shared" si="49"/>
        <v>0</v>
      </c>
      <c r="AR69" s="118">
        <f t="shared" si="50"/>
        <v>0</v>
      </c>
      <c r="AS69" s="118">
        <f t="shared" si="51"/>
        <v>0</v>
      </c>
      <c r="AT69" s="118">
        <f t="shared" si="52"/>
        <v>0</v>
      </c>
      <c r="AU69" s="118">
        <f t="shared" si="53"/>
        <v>0</v>
      </c>
      <c r="AV69" s="118">
        <f t="shared" si="54"/>
        <v>0</v>
      </c>
      <c r="AW69" s="118">
        <f t="shared" si="55"/>
        <v>0</v>
      </c>
      <c r="AX69" s="118">
        <f t="shared" si="56"/>
        <v>0</v>
      </c>
    </row>
    <row r="70" spans="1:50" x14ac:dyDescent="0.2">
      <c r="A70" s="286">
        <v>16</v>
      </c>
      <c r="B70" s="286" t="s">
        <v>103</v>
      </c>
      <c r="C70" s="115">
        <v>7094571</v>
      </c>
      <c r="D70" s="116">
        <f t="shared" si="29"/>
        <v>126.79065320346707</v>
      </c>
      <c r="F70" s="116">
        <f t="shared" si="30"/>
        <v>78.534620109974156</v>
      </c>
      <c r="G70" s="115">
        <v>2994857</v>
      </c>
      <c r="H70" s="116">
        <f t="shared" si="31"/>
        <v>53.522598516665177</v>
      </c>
      <c r="J70" s="116">
        <f t="shared" si="32"/>
        <v>72.617669071205583</v>
      </c>
      <c r="K70" s="115">
        <v>23617034</v>
      </c>
      <c r="L70" s="116">
        <f t="shared" si="33"/>
        <v>422.07191493164152</v>
      </c>
      <c r="N70" s="116">
        <f t="shared" si="34"/>
        <v>62.36658649508324</v>
      </c>
      <c r="O70" s="115">
        <v>6655361</v>
      </c>
      <c r="P70" s="116">
        <f t="shared" si="35"/>
        <v>118.94130998123492</v>
      </c>
      <c r="R70" s="116">
        <f t="shared" si="36"/>
        <v>61.085637349520347</v>
      </c>
      <c r="S70" s="115">
        <v>20928798</v>
      </c>
      <c r="T70" s="116">
        <f t="shared" si="37"/>
        <v>374.02909480832813</v>
      </c>
      <c r="V70" s="116">
        <f t="shared" si="38"/>
        <v>81.010147179230302</v>
      </c>
      <c r="W70" s="115">
        <v>115908881</v>
      </c>
      <c r="Y70" s="116">
        <f t="shared" si="39"/>
        <v>2071.4660173353586</v>
      </c>
      <c r="AA70" s="116">
        <f t="shared" si="40"/>
        <v>80.730738060139643</v>
      </c>
      <c r="AB70" s="115">
        <v>2308646</v>
      </c>
      <c r="AC70" s="116">
        <f t="shared" si="41"/>
        <v>41.258975962827272</v>
      </c>
      <c r="AE70" s="116">
        <f t="shared" si="42"/>
        <v>35.392294956635247</v>
      </c>
      <c r="AF70" s="115">
        <v>2424172</v>
      </c>
      <c r="AG70" s="116">
        <f t="shared" si="43"/>
        <v>43.323599320882849</v>
      </c>
      <c r="AI70" s="116">
        <f t="shared" si="44"/>
        <v>23.03225120359884</v>
      </c>
      <c r="AJ70" s="115">
        <v>0</v>
      </c>
      <c r="AK70" s="116">
        <f t="shared" si="45"/>
        <v>0</v>
      </c>
      <c r="AM70" s="116">
        <f t="shared" si="46"/>
        <v>0</v>
      </c>
      <c r="AN70" s="115">
        <f t="shared" si="47"/>
        <v>181932320</v>
      </c>
      <c r="AO70" s="115">
        <v>55955</v>
      </c>
      <c r="AP70" s="115">
        <f t="shared" si="48"/>
        <v>55955</v>
      </c>
      <c r="AQ70" s="115">
        <f t="shared" si="49"/>
        <v>55955</v>
      </c>
      <c r="AR70" s="115">
        <f t="shared" si="50"/>
        <v>55955</v>
      </c>
      <c r="AS70" s="115">
        <f t="shared" si="51"/>
        <v>55955</v>
      </c>
      <c r="AT70" s="115">
        <f t="shared" si="52"/>
        <v>55955</v>
      </c>
      <c r="AU70" s="115">
        <f t="shared" si="53"/>
        <v>55955</v>
      </c>
      <c r="AV70" s="115">
        <f t="shared" si="54"/>
        <v>55955</v>
      </c>
      <c r="AW70" s="115">
        <f t="shared" si="55"/>
        <v>55955</v>
      </c>
      <c r="AX70" s="115">
        <f t="shared" si="56"/>
        <v>0</v>
      </c>
    </row>
    <row r="71" spans="1:50" x14ac:dyDescent="0.2">
      <c r="A71" s="287">
        <v>17</v>
      </c>
      <c r="B71" s="287" t="s">
        <v>104</v>
      </c>
      <c r="C71" s="118">
        <v>6132147</v>
      </c>
      <c r="D71" s="119">
        <f t="shared" si="29"/>
        <v>189.65012061606978</v>
      </c>
      <c r="E71" s="306"/>
      <c r="F71" s="119">
        <f t="shared" si="30"/>
        <v>117.47001691435834</v>
      </c>
      <c r="G71" s="118">
        <v>2772206</v>
      </c>
      <c r="H71" s="119">
        <f t="shared" si="31"/>
        <v>85.736562132739536</v>
      </c>
      <c r="I71" s="306"/>
      <c r="J71" s="119">
        <f t="shared" si="32"/>
        <v>116.3244959849916</v>
      </c>
      <c r="K71" s="118">
        <v>19650489</v>
      </c>
      <c r="L71" s="119">
        <f t="shared" si="33"/>
        <v>607.73455186491003</v>
      </c>
      <c r="M71" s="306"/>
      <c r="N71" s="119">
        <f t="shared" si="34"/>
        <v>89.80064333603481</v>
      </c>
      <c r="O71" s="118">
        <v>5901408</v>
      </c>
      <c r="P71" s="119">
        <f t="shared" si="35"/>
        <v>182.51401002041194</v>
      </c>
      <c r="Q71" s="306"/>
      <c r="R71" s="119">
        <f t="shared" si="36"/>
        <v>93.735176021455928</v>
      </c>
      <c r="S71" s="118">
        <v>9300862</v>
      </c>
      <c r="T71" s="119">
        <f t="shared" si="37"/>
        <v>287.64959485371435</v>
      </c>
      <c r="U71" s="306"/>
      <c r="V71" s="119">
        <f t="shared" si="38"/>
        <v>62.301399379336495</v>
      </c>
      <c r="W71" s="118">
        <v>61392059</v>
      </c>
      <c r="X71" s="306"/>
      <c r="Y71" s="119">
        <f t="shared" si="39"/>
        <v>1898.6843260963692</v>
      </c>
      <c r="Z71" s="306"/>
      <c r="AA71" s="119">
        <f t="shared" si="40"/>
        <v>73.996959499318308</v>
      </c>
      <c r="AB71" s="118">
        <v>1795582</v>
      </c>
      <c r="AC71" s="119">
        <f t="shared" si="41"/>
        <v>55.532318921259353</v>
      </c>
      <c r="AD71" s="306"/>
      <c r="AE71" s="119">
        <f t="shared" si="42"/>
        <v>47.636088027437005</v>
      </c>
      <c r="AF71" s="118">
        <v>1482183</v>
      </c>
      <c r="AG71" s="119">
        <f t="shared" si="43"/>
        <v>45.839766190387827</v>
      </c>
      <c r="AH71" s="306"/>
      <c r="AI71" s="119">
        <f t="shared" si="44"/>
        <v>24.369928319929226</v>
      </c>
      <c r="AJ71" s="118">
        <v>0</v>
      </c>
      <c r="AK71" s="119">
        <f t="shared" si="45"/>
        <v>0</v>
      </c>
      <c r="AL71" s="306"/>
      <c r="AM71" s="119">
        <f t="shared" si="46"/>
        <v>0</v>
      </c>
      <c r="AN71" s="118">
        <f t="shared" si="47"/>
        <v>108426936</v>
      </c>
      <c r="AO71" s="118">
        <v>32334</v>
      </c>
      <c r="AP71" s="118">
        <f t="shared" si="48"/>
        <v>32334</v>
      </c>
      <c r="AQ71" s="118">
        <f t="shared" si="49"/>
        <v>32334</v>
      </c>
      <c r="AR71" s="118">
        <f t="shared" si="50"/>
        <v>32334</v>
      </c>
      <c r="AS71" s="118">
        <f t="shared" si="51"/>
        <v>32334</v>
      </c>
      <c r="AT71" s="118">
        <f t="shared" si="52"/>
        <v>32334</v>
      </c>
      <c r="AU71" s="118">
        <f t="shared" si="53"/>
        <v>32334</v>
      </c>
      <c r="AV71" s="118">
        <f t="shared" si="54"/>
        <v>32334</v>
      </c>
      <c r="AW71" s="118">
        <f t="shared" si="55"/>
        <v>32334</v>
      </c>
      <c r="AX71" s="118">
        <f t="shared" si="56"/>
        <v>0</v>
      </c>
    </row>
    <row r="72" spans="1:50" x14ac:dyDescent="0.2">
      <c r="A72" s="286">
        <v>18</v>
      </c>
      <c r="B72" s="286" t="s">
        <v>105</v>
      </c>
      <c r="C72" s="115">
        <v>2928812</v>
      </c>
      <c r="D72" s="116">
        <f t="shared" si="29"/>
        <v>101.66309139505016</v>
      </c>
      <c r="F72" s="116">
        <f t="shared" si="30"/>
        <v>62.9705113128759</v>
      </c>
      <c r="G72" s="115">
        <v>1900799</v>
      </c>
      <c r="H72" s="116">
        <f t="shared" si="31"/>
        <v>65.979346731924053</v>
      </c>
      <c r="J72" s="116">
        <f t="shared" si="32"/>
        <v>89.518567844222801</v>
      </c>
      <c r="K72" s="115">
        <v>12183531</v>
      </c>
      <c r="L72" s="116">
        <f t="shared" si="33"/>
        <v>422.90711236072059</v>
      </c>
      <c r="N72" s="116">
        <f t="shared" si="34"/>
        <v>62.489997721602705</v>
      </c>
      <c r="O72" s="115">
        <v>2121762</v>
      </c>
      <c r="P72" s="116">
        <f t="shared" si="35"/>
        <v>73.649276267832974</v>
      </c>
      <c r="R72" s="116">
        <f t="shared" si="36"/>
        <v>37.824646305486823</v>
      </c>
      <c r="S72" s="115">
        <v>22611376</v>
      </c>
      <c r="T72" s="116">
        <f t="shared" si="37"/>
        <v>784.87194973792907</v>
      </c>
      <c r="V72" s="116">
        <f t="shared" si="38"/>
        <v>169.99370649949597</v>
      </c>
      <c r="W72" s="115">
        <v>55244329</v>
      </c>
      <c r="Y72" s="116">
        <f t="shared" si="39"/>
        <v>1917.6066159880593</v>
      </c>
      <c r="AA72" s="116">
        <f t="shared" si="40"/>
        <v>74.734413271651547</v>
      </c>
      <c r="AB72" s="115">
        <v>1230238</v>
      </c>
      <c r="AC72" s="116">
        <f t="shared" si="41"/>
        <v>42.703252455829777</v>
      </c>
      <c r="AE72" s="116">
        <f t="shared" si="42"/>
        <v>36.631207422260495</v>
      </c>
      <c r="AF72" s="115">
        <v>1538612</v>
      </c>
      <c r="AG72" s="116">
        <f t="shared" si="43"/>
        <v>53.407337984657573</v>
      </c>
      <c r="AI72" s="116">
        <f t="shared" si="44"/>
        <v>28.393098538911349</v>
      </c>
      <c r="AJ72" s="115">
        <v>0</v>
      </c>
      <c r="AK72" s="116">
        <f t="shared" si="45"/>
        <v>0</v>
      </c>
      <c r="AM72" s="116">
        <f t="shared" si="46"/>
        <v>0</v>
      </c>
      <c r="AN72" s="115">
        <f t="shared" si="47"/>
        <v>99759459</v>
      </c>
      <c r="AO72" s="115">
        <v>28809</v>
      </c>
      <c r="AP72" s="115">
        <f t="shared" si="48"/>
        <v>28809</v>
      </c>
      <c r="AQ72" s="115">
        <f t="shared" si="49"/>
        <v>28809</v>
      </c>
      <c r="AR72" s="115">
        <f t="shared" si="50"/>
        <v>28809</v>
      </c>
      <c r="AS72" s="115">
        <f t="shared" si="51"/>
        <v>28809</v>
      </c>
      <c r="AT72" s="115">
        <f t="shared" si="52"/>
        <v>28809</v>
      </c>
      <c r="AU72" s="115">
        <f t="shared" si="53"/>
        <v>28809</v>
      </c>
      <c r="AV72" s="115">
        <f t="shared" si="54"/>
        <v>28809</v>
      </c>
      <c r="AW72" s="115">
        <f t="shared" si="55"/>
        <v>28809</v>
      </c>
      <c r="AX72" s="115">
        <f t="shared" si="56"/>
        <v>0</v>
      </c>
    </row>
    <row r="73" spans="1:50" x14ac:dyDescent="0.2">
      <c r="A73" s="287">
        <v>19</v>
      </c>
      <c r="B73" s="287" t="s">
        <v>106</v>
      </c>
      <c r="C73" s="118">
        <v>4016518</v>
      </c>
      <c r="D73" s="119">
        <f t="shared" si="29"/>
        <v>609.76438439350238</v>
      </c>
      <c r="E73" s="306"/>
      <c r="F73" s="119">
        <f t="shared" si="30"/>
        <v>377.69041388317805</v>
      </c>
      <c r="G73" s="118">
        <v>1013738</v>
      </c>
      <c r="H73" s="119">
        <f t="shared" si="31"/>
        <v>153.89980264156671</v>
      </c>
      <c r="I73" s="306"/>
      <c r="J73" s="119">
        <f t="shared" si="32"/>
        <v>208.80609776203877</v>
      </c>
      <c r="K73" s="118">
        <v>4403576</v>
      </c>
      <c r="L73" s="119">
        <f t="shared" si="33"/>
        <v>668.52527706087744</v>
      </c>
      <c r="M73" s="306"/>
      <c r="N73" s="119">
        <f t="shared" si="34"/>
        <v>98.783259536989988</v>
      </c>
      <c r="O73" s="118">
        <v>2047978</v>
      </c>
      <c r="P73" s="119">
        <f t="shared" si="35"/>
        <v>310.91209959010172</v>
      </c>
      <c r="Q73" s="306"/>
      <c r="R73" s="119">
        <f t="shared" si="36"/>
        <v>159.67760709996611</v>
      </c>
      <c r="S73" s="118">
        <v>2347871</v>
      </c>
      <c r="T73" s="119">
        <f t="shared" si="37"/>
        <v>356.44010930620919</v>
      </c>
      <c r="U73" s="306"/>
      <c r="V73" s="119">
        <f t="shared" si="38"/>
        <v>77.200587110139452</v>
      </c>
      <c r="W73" s="118">
        <v>12015124</v>
      </c>
      <c r="X73" s="306"/>
      <c r="Y73" s="119">
        <f t="shared" si="39"/>
        <v>1824.0661909822377</v>
      </c>
      <c r="Z73" s="306"/>
      <c r="AA73" s="119">
        <f t="shared" si="40"/>
        <v>71.08888518382264</v>
      </c>
      <c r="AB73" s="118">
        <v>954595</v>
      </c>
      <c r="AC73" s="119">
        <f t="shared" si="41"/>
        <v>144.92105662668894</v>
      </c>
      <c r="AD73" s="306"/>
      <c r="AE73" s="119">
        <f t="shared" si="42"/>
        <v>124.31449549741909</v>
      </c>
      <c r="AF73" s="118">
        <v>534619</v>
      </c>
      <c r="AG73" s="119">
        <f t="shared" si="43"/>
        <v>81.162744800364351</v>
      </c>
      <c r="AH73" s="306"/>
      <c r="AI73" s="119">
        <f t="shared" si="44"/>
        <v>43.148786248572563</v>
      </c>
      <c r="AJ73" s="118">
        <v>0</v>
      </c>
      <c r="AK73" s="119">
        <f t="shared" si="45"/>
        <v>0</v>
      </c>
      <c r="AL73" s="306"/>
      <c r="AM73" s="119">
        <f t="shared" si="46"/>
        <v>0</v>
      </c>
      <c r="AN73" s="118">
        <f t="shared" si="47"/>
        <v>27334019</v>
      </c>
      <c r="AO73" s="118">
        <v>6587</v>
      </c>
      <c r="AP73" s="118">
        <f t="shared" si="48"/>
        <v>6587</v>
      </c>
      <c r="AQ73" s="118">
        <f t="shared" si="49"/>
        <v>6587</v>
      </c>
      <c r="AR73" s="118">
        <f t="shared" si="50"/>
        <v>6587</v>
      </c>
      <c r="AS73" s="118">
        <f t="shared" si="51"/>
        <v>6587</v>
      </c>
      <c r="AT73" s="118">
        <f t="shared" si="52"/>
        <v>6587</v>
      </c>
      <c r="AU73" s="118">
        <f t="shared" si="53"/>
        <v>6587</v>
      </c>
      <c r="AV73" s="118">
        <f t="shared" si="54"/>
        <v>6587</v>
      </c>
      <c r="AW73" s="118">
        <f t="shared" si="55"/>
        <v>6587</v>
      </c>
      <c r="AX73" s="118">
        <f t="shared" si="56"/>
        <v>0</v>
      </c>
    </row>
    <row r="74" spans="1:50" x14ac:dyDescent="0.2">
      <c r="A74" s="286">
        <v>20</v>
      </c>
      <c r="B74" s="286" t="s">
        <v>107</v>
      </c>
      <c r="C74" s="115">
        <v>3072113</v>
      </c>
      <c r="D74" s="116">
        <f t="shared" si="29"/>
        <v>268.70576401644365</v>
      </c>
      <c r="F74" s="116">
        <f t="shared" si="30"/>
        <v>166.43738765606989</v>
      </c>
      <c r="G74" s="115">
        <v>1310774</v>
      </c>
      <c r="H74" s="116">
        <f t="shared" si="31"/>
        <v>114.64829878422111</v>
      </c>
      <c r="J74" s="116">
        <f t="shared" si="32"/>
        <v>155.55097195247322</v>
      </c>
      <c r="K74" s="115">
        <v>4744493</v>
      </c>
      <c r="L74" s="116">
        <f t="shared" si="33"/>
        <v>414.98233184640952</v>
      </c>
      <c r="N74" s="116">
        <f t="shared" si="34"/>
        <v>61.31900886421716</v>
      </c>
      <c r="O74" s="115">
        <v>1809019</v>
      </c>
      <c r="P74" s="116">
        <f t="shared" si="35"/>
        <v>158.22784920843173</v>
      </c>
      <c r="R74" s="116">
        <f t="shared" si="36"/>
        <v>81.26233868506867</v>
      </c>
      <c r="S74" s="115">
        <v>8269517</v>
      </c>
      <c r="T74" s="116">
        <f t="shared" si="37"/>
        <v>723.30245779760344</v>
      </c>
      <c r="V74" s="116">
        <f t="shared" si="38"/>
        <v>156.65850431049995</v>
      </c>
      <c r="W74" s="115">
        <v>29683423</v>
      </c>
      <c r="Y74" s="116">
        <f t="shared" si="39"/>
        <v>2596.2934487885946</v>
      </c>
      <c r="AA74" s="116">
        <f t="shared" si="40"/>
        <v>101.18470908397018</v>
      </c>
      <c r="AB74" s="115">
        <v>455137</v>
      </c>
      <c r="AC74" s="116">
        <f t="shared" si="41"/>
        <v>39.809061488673137</v>
      </c>
      <c r="AE74" s="116">
        <f t="shared" si="42"/>
        <v>34.148546183583015</v>
      </c>
      <c r="AF74" s="115">
        <v>284145</v>
      </c>
      <c r="AG74" s="116">
        <f t="shared" si="43"/>
        <v>24.853056940435582</v>
      </c>
      <c r="AI74" s="116">
        <f t="shared" si="44"/>
        <v>13.212702997960262</v>
      </c>
      <c r="AJ74" s="115">
        <v>0</v>
      </c>
      <c r="AK74" s="116">
        <f t="shared" si="45"/>
        <v>0</v>
      </c>
      <c r="AM74" s="116">
        <f t="shared" si="46"/>
        <v>0</v>
      </c>
      <c r="AN74" s="115">
        <f t="shared" si="47"/>
        <v>49628621</v>
      </c>
      <c r="AO74" s="115">
        <v>11433</v>
      </c>
      <c r="AP74" s="115">
        <f t="shared" si="48"/>
        <v>11433</v>
      </c>
      <c r="AQ74" s="115">
        <f t="shared" si="49"/>
        <v>11433</v>
      </c>
      <c r="AR74" s="115">
        <f t="shared" si="50"/>
        <v>11433</v>
      </c>
      <c r="AS74" s="115">
        <f t="shared" si="51"/>
        <v>11433</v>
      </c>
      <c r="AT74" s="115">
        <f t="shared" si="52"/>
        <v>11433</v>
      </c>
      <c r="AU74" s="115">
        <f t="shared" si="53"/>
        <v>11433</v>
      </c>
      <c r="AV74" s="115">
        <f t="shared" si="54"/>
        <v>11433</v>
      </c>
      <c r="AW74" s="115">
        <f t="shared" si="55"/>
        <v>11433</v>
      </c>
      <c r="AX74" s="115">
        <f t="shared" si="56"/>
        <v>0</v>
      </c>
    </row>
    <row r="75" spans="1:50" x14ac:dyDescent="0.2">
      <c r="A75" s="287">
        <v>21</v>
      </c>
      <c r="B75" s="287" t="s">
        <v>108</v>
      </c>
      <c r="C75" s="118">
        <v>52615589</v>
      </c>
      <c r="D75" s="119">
        <f t="shared" si="29"/>
        <v>137.7883637373055</v>
      </c>
      <c r="E75" s="306"/>
      <c r="F75" s="119">
        <f t="shared" si="30"/>
        <v>85.346644474802076</v>
      </c>
      <c r="G75" s="118">
        <v>29806792</v>
      </c>
      <c r="H75" s="119">
        <f t="shared" si="31"/>
        <v>78.057267361165671</v>
      </c>
      <c r="I75" s="306"/>
      <c r="J75" s="119">
        <f t="shared" si="32"/>
        <v>105.90548603634802</v>
      </c>
      <c r="K75" s="118">
        <v>272251789</v>
      </c>
      <c r="L75" s="119">
        <f t="shared" si="33"/>
        <v>712.96604758837054</v>
      </c>
      <c r="M75" s="306"/>
      <c r="N75" s="119">
        <f t="shared" si="34"/>
        <v>105.3499583884403</v>
      </c>
      <c r="O75" s="118">
        <v>40334948</v>
      </c>
      <c r="P75" s="119">
        <f t="shared" si="35"/>
        <v>105.62813401840475</v>
      </c>
      <c r="Q75" s="306"/>
      <c r="R75" s="119">
        <f t="shared" si="36"/>
        <v>54.248283372469828</v>
      </c>
      <c r="S75" s="118">
        <v>119362215</v>
      </c>
      <c r="T75" s="119">
        <f t="shared" si="37"/>
        <v>312.58272708703237</v>
      </c>
      <c r="U75" s="306"/>
      <c r="V75" s="119">
        <f t="shared" si="38"/>
        <v>67.701612196725407</v>
      </c>
      <c r="W75" s="118">
        <v>859715837</v>
      </c>
      <c r="X75" s="306"/>
      <c r="Y75" s="119">
        <f t="shared" si="39"/>
        <v>2251.4019268942907</v>
      </c>
      <c r="Z75" s="306"/>
      <c r="AA75" s="119">
        <f t="shared" si="40"/>
        <v>87.743336220403535</v>
      </c>
      <c r="AB75" s="118">
        <v>30415528</v>
      </c>
      <c r="AC75" s="119">
        <f t="shared" si="41"/>
        <v>79.651409686323191</v>
      </c>
      <c r="AD75" s="306"/>
      <c r="AE75" s="119">
        <f t="shared" si="42"/>
        <v>68.325645984766908</v>
      </c>
      <c r="AF75" s="118">
        <v>33171727</v>
      </c>
      <c r="AG75" s="119">
        <f t="shared" si="43"/>
        <v>86.869273394822159</v>
      </c>
      <c r="AH75" s="306"/>
      <c r="AI75" s="119">
        <f t="shared" si="44"/>
        <v>46.182564654530587</v>
      </c>
      <c r="AJ75" s="118">
        <v>0</v>
      </c>
      <c r="AK75" s="119">
        <f t="shared" si="45"/>
        <v>0</v>
      </c>
      <c r="AL75" s="306"/>
      <c r="AM75" s="119">
        <f t="shared" si="46"/>
        <v>0</v>
      </c>
      <c r="AN75" s="118">
        <f t="shared" si="47"/>
        <v>1437674425</v>
      </c>
      <c r="AO75" s="118">
        <v>381858</v>
      </c>
      <c r="AP75" s="118">
        <f t="shared" si="48"/>
        <v>381858</v>
      </c>
      <c r="AQ75" s="118">
        <f t="shared" si="49"/>
        <v>381858</v>
      </c>
      <c r="AR75" s="118">
        <f t="shared" si="50"/>
        <v>381858</v>
      </c>
      <c r="AS75" s="118">
        <f t="shared" si="51"/>
        <v>381858</v>
      </c>
      <c r="AT75" s="118">
        <f t="shared" si="52"/>
        <v>381858</v>
      </c>
      <c r="AU75" s="118">
        <f t="shared" si="53"/>
        <v>381858</v>
      </c>
      <c r="AV75" s="118">
        <f t="shared" si="54"/>
        <v>381858</v>
      </c>
      <c r="AW75" s="118">
        <f t="shared" si="55"/>
        <v>381858</v>
      </c>
      <c r="AX75" s="118">
        <f t="shared" si="56"/>
        <v>0</v>
      </c>
    </row>
    <row r="76" spans="1:50" x14ac:dyDescent="0.2">
      <c r="A76" s="286">
        <v>22</v>
      </c>
      <c r="B76" s="286" t="s">
        <v>109</v>
      </c>
      <c r="C76" s="115">
        <v>5579688</v>
      </c>
      <c r="D76" s="116">
        <f t="shared" si="29"/>
        <v>363.71084023205788</v>
      </c>
      <c r="F76" s="116">
        <f t="shared" si="30"/>
        <v>225.28389866141251</v>
      </c>
      <c r="G76" s="115">
        <v>1327868</v>
      </c>
      <c r="H76" s="116">
        <f t="shared" si="31"/>
        <v>86.556808552245613</v>
      </c>
      <c r="J76" s="116">
        <f t="shared" si="32"/>
        <v>117.43737885501868</v>
      </c>
      <c r="K76" s="115">
        <v>7965887</v>
      </c>
      <c r="L76" s="116">
        <f t="shared" si="33"/>
        <v>519.25474219412035</v>
      </c>
      <c r="N76" s="116">
        <f t="shared" si="34"/>
        <v>76.726606643033037</v>
      </c>
      <c r="O76" s="115">
        <v>1187213</v>
      </c>
      <c r="P76" s="116">
        <f t="shared" si="35"/>
        <v>77.388240662277553</v>
      </c>
      <c r="R76" s="116">
        <f t="shared" si="36"/>
        <v>39.744896074871775</v>
      </c>
      <c r="S76" s="115">
        <v>4073374</v>
      </c>
      <c r="T76" s="116">
        <f t="shared" si="37"/>
        <v>265.52206505442933</v>
      </c>
      <c r="V76" s="116">
        <f t="shared" si="38"/>
        <v>57.508845883808348</v>
      </c>
      <c r="W76" s="115">
        <v>29696601</v>
      </c>
      <c r="Y76" s="116">
        <f t="shared" si="39"/>
        <v>1935.7669643439151</v>
      </c>
      <c r="AA76" s="116">
        <f t="shared" si="40"/>
        <v>75.44217208300941</v>
      </c>
      <c r="AB76" s="115">
        <v>1574957</v>
      </c>
      <c r="AC76" s="116">
        <f t="shared" si="41"/>
        <v>102.6632553288573</v>
      </c>
      <c r="AE76" s="116">
        <f t="shared" si="42"/>
        <v>88.06539980732687</v>
      </c>
      <c r="AF76" s="115">
        <v>1345452</v>
      </c>
      <c r="AG76" s="116">
        <f t="shared" si="43"/>
        <v>87.703018056189293</v>
      </c>
      <c r="AI76" s="116">
        <f t="shared" si="44"/>
        <v>46.62581075553058</v>
      </c>
      <c r="AJ76" s="115">
        <v>0</v>
      </c>
      <c r="AK76" s="116">
        <f t="shared" si="45"/>
        <v>0</v>
      </c>
      <c r="AM76" s="116">
        <f t="shared" si="46"/>
        <v>0</v>
      </c>
      <c r="AN76" s="115">
        <f t="shared" si="47"/>
        <v>52751040</v>
      </c>
      <c r="AO76" s="115">
        <v>15341</v>
      </c>
      <c r="AP76" s="115">
        <f t="shared" si="48"/>
        <v>15341</v>
      </c>
      <c r="AQ76" s="115">
        <f t="shared" si="49"/>
        <v>15341</v>
      </c>
      <c r="AR76" s="115">
        <f t="shared" si="50"/>
        <v>15341</v>
      </c>
      <c r="AS76" s="115">
        <f t="shared" si="51"/>
        <v>15341</v>
      </c>
      <c r="AT76" s="115">
        <f t="shared" si="52"/>
        <v>15341</v>
      </c>
      <c r="AU76" s="115">
        <f t="shared" si="53"/>
        <v>15341</v>
      </c>
      <c r="AV76" s="115">
        <f t="shared" si="54"/>
        <v>15341</v>
      </c>
      <c r="AW76" s="115">
        <f t="shared" si="55"/>
        <v>15341</v>
      </c>
      <c r="AX76" s="115">
        <f t="shared" si="56"/>
        <v>0</v>
      </c>
    </row>
    <row r="77" spans="1:50" x14ac:dyDescent="0.2">
      <c r="A77" s="287">
        <v>23</v>
      </c>
      <c r="B77" s="287" t="s">
        <v>110</v>
      </c>
      <c r="C77" s="118">
        <v>1121880</v>
      </c>
      <c r="D77" s="119">
        <f t="shared" si="29"/>
        <v>228.67509172441908</v>
      </c>
      <c r="E77" s="306"/>
      <c r="F77" s="119">
        <f t="shared" si="30"/>
        <v>141.64223468721482</v>
      </c>
      <c r="G77" s="118">
        <v>875452</v>
      </c>
      <c r="H77" s="119">
        <f t="shared" si="31"/>
        <v>178.4451691805952</v>
      </c>
      <c r="I77" s="306"/>
      <c r="J77" s="119">
        <f t="shared" si="32"/>
        <v>242.10842900082619</v>
      </c>
      <c r="K77" s="118">
        <v>1873612</v>
      </c>
      <c r="L77" s="119">
        <f t="shared" si="33"/>
        <v>381.90216061964941</v>
      </c>
      <c r="M77" s="306"/>
      <c r="N77" s="119">
        <f t="shared" si="34"/>
        <v>56.430985550891435</v>
      </c>
      <c r="O77" s="118">
        <v>599394</v>
      </c>
      <c r="P77" s="119">
        <f t="shared" si="35"/>
        <v>122.17570322054627</v>
      </c>
      <c r="Q77" s="306"/>
      <c r="R77" s="119">
        <f t="shared" si="36"/>
        <v>62.746750485851912</v>
      </c>
      <c r="S77" s="118">
        <v>2066834</v>
      </c>
      <c r="T77" s="119">
        <f t="shared" si="37"/>
        <v>421.28699551569508</v>
      </c>
      <c r="U77" s="306"/>
      <c r="V77" s="119">
        <f t="shared" si="38"/>
        <v>91.245632987218315</v>
      </c>
      <c r="W77" s="118">
        <v>9043185</v>
      </c>
      <c r="X77" s="306"/>
      <c r="Y77" s="119">
        <f t="shared" si="39"/>
        <v>1843.2908683245007</v>
      </c>
      <c r="Z77" s="306"/>
      <c r="AA77" s="119">
        <f t="shared" si="40"/>
        <v>71.838123828251582</v>
      </c>
      <c r="AB77" s="118">
        <v>49327</v>
      </c>
      <c r="AC77" s="119">
        <f t="shared" si="41"/>
        <v>10.054423155320016</v>
      </c>
      <c r="AD77" s="306"/>
      <c r="AE77" s="119">
        <f t="shared" si="42"/>
        <v>8.6247683474382733</v>
      </c>
      <c r="AF77" s="118">
        <v>185601</v>
      </c>
      <c r="AG77" s="119">
        <f t="shared" si="43"/>
        <v>37.831430900937626</v>
      </c>
      <c r="AH77" s="306"/>
      <c r="AI77" s="119">
        <f t="shared" si="44"/>
        <v>20.112433721128571</v>
      </c>
      <c r="AJ77" s="118">
        <v>0</v>
      </c>
      <c r="AK77" s="119">
        <f t="shared" si="45"/>
        <v>0</v>
      </c>
      <c r="AL77" s="306"/>
      <c r="AM77" s="119">
        <f t="shared" si="46"/>
        <v>0</v>
      </c>
      <c r="AN77" s="118">
        <f t="shared" si="47"/>
        <v>15815285</v>
      </c>
      <c r="AO77" s="118">
        <v>4906</v>
      </c>
      <c r="AP77" s="118">
        <f t="shared" si="48"/>
        <v>4906</v>
      </c>
      <c r="AQ77" s="118">
        <f t="shared" si="49"/>
        <v>4906</v>
      </c>
      <c r="AR77" s="118">
        <f t="shared" si="50"/>
        <v>4906</v>
      </c>
      <c r="AS77" s="118">
        <f t="shared" si="51"/>
        <v>4906</v>
      </c>
      <c r="AT77" s="118">
        <f t="shared" si="52"/>
        <v>4906</v>
      </c>
      <c r="AU77" s="118">
        <f t="shared" si="53"/>
        <v>4906</v>
      </c>
      <c r="AV77" s="118">
        <f t="shared" si="54"/>
        <v>4906</v>
      </c>
      <c r="AW77" s="118">
        <f t="shared" si="55"/>
        <v>4906</v>
      </c>
      <c r="AX77" s="118">
        <f t="shared" si="56"/>
        <v>0</v>
      </c>
    </row>
    <row r="78" spans="1:50" x14ac:dyDescent="0.2">
      <c r="A78" s="286">
        <v>24</v>
      </c>
      <c r="B78" s="286" t="s">
        <v>111</v>
      </c>
      <c r="C78" s="115">
        <v>6447677</v>
      </c>
      <c r="D78" s="116">
        <f t="shared" si="29"/>
        <v>119.20495849433341</v>
      </c>
      <c r="F78" s="116">
        <f t="shared" si="30"/>
        <v>73.836011520143487</v>
      </c>
      <c r="G78" s="115">
        <v>5263046</v>
      </c>
      <c r="H78" s="116">
        <f t="shared" si="31"/>
        <v>97.303444323245017</v>
      </c>
      <c r="J78" s="116">
        <f t="shared" si="32"/>
        <v>132.01805433930454</v>
      </c>
      <c r="K78" s="115">
        <v>27621467</v>
      </c>
      <c r="L78" s="116">
        <f t="shared" si="33"/>
        <v>510.66699328883874</v>
      </c>
      <c r="N78" s="116">
        <f t="shared" si="34"/>
        <v>75.457655627929256</v>
      </c>
      <c r="O78" s="115">
        <v>4452667</v>
      </c>
      <c r="P78" s="116">
        <f t="shared" si="35"/>
        <v>82.321118896633322</v>
      </c>
      <c r="R78" s="116">
        <f t="shared" si="36"/>
        <v>42.27831369874643</v>
      </c>
      <c r="S78" s="115">
        <v>29230550</v>
      </c>
      <c r="T78" s="116">
        <f t="shared" si="37"/>
        <v>540.41579618776461</v>
      </c>
      <c r="V78" s="116">
        <f t="shared" si="38"/>
        <v>117.04748051641931</v>
      </c>
      <c r="W78" s="115">
        <v>113898959</v>
      </c>
      <c r="Y78" s="116">
        <f t="shared" si="39"/>
        <v>2105.7693616077204</v>
      </c>
      <c r="AA78" s="116">
        <f t="shared" si="40"/>
        <v>82.067633900024646</v>
      </c>
      <c r="AB78" s="115">
        <v>2743406</v>
      </c>
      <c r="AC78" s="116">
        <f t="shared" si="41"/>
        <v>50.720220377525926</v>
      </c>
      <c r="AE78" s="116">
        <f t="shared" si="42"/>
        <v>43.508229614914789</v>
      </c>
      <c r="AF78" s="115">
        <v>2787493</v>
      </c>
      <c r="AG78" s="116">
        <f t="shared" si="43"/>
        <v>51.535302926657913</v>
      </c>
      <c r="AI78" s="116">
        <f t="shared" si="44"/>
        <v>27.397863092326268</v>
      </c>
      <c r="AJ78" s="115">
        <v>0</v>
      </c>
      <c r="AK78" s="116">
        <f t="shared" si="45"/>
        <v>0</v>
      </c>
      <c r="AM78" s="116">
        <f t="shared" si="46"/>
        <v>0</v>
      </c>
      <c r="AN78" s="115">
        <f t="shared" si="47"/>
        <v>192445265</v>
      </c>
      <c r="AO78" s="115">
        <v>54089</v>
      </c>
      <c r="AP78" s="115">
        <f t="shared" si="48"/>
        <v>54089</v>
      </c>
      <c r="AQ78" s="115">
        <f t="shared" si="49"/>
        <v>54089</v>
      </c>
      <c r="AR78" s="115">
        <f t="shared" si="50"/>
        <v>54089</v>
      </c>
      <c r="AS78" s="115">
        <f t="shared" si="51"/>
        <v>54089</v>
      </c>
      <c r="AT78" s="115">
        <f t="shared" si="52"/>
        <v>54089</v>
      </c>
      <c r="AU78" s="115">
        <f t="shared" si="53"/>
        <v>54089</v>
      </c>
      <c r="AV78" s="115">
        <f t="shared" si="54"/>
        <v>54089</v>
      </c>
      <c r="AW78" s="115">
        <f t="shared" si="55"/>
        <v>54089</v>
      </c>
      <c r="AX78" s="115">
        <f t="shared" si="56"/>
        <v>0</v>
      </c>
    </row>
    <row r="79" spans="1:50" x14ac:dyDescent="0.2">
      <c r="A79" s="287">
        <v>25</v>
      </c>
      <c r="B79" s="287" t="s">
        <v>112</v>
      </c>
      <c r="C79" s="118">
        <v>2445384</v>
      </c>
      <c r="D79" s="119">
        <f t="shared" si="29"/>
        <v>247.58367925483446</v>
      </c>
      <c r="E79" s="306"/>
      <c r="F79" s="119">
        <f t="shared" si="30"/>
        <v>153.35428680618571</v>
      </c>
      <c r="G79" s="118">
        <v>959455</v>
      </c>
      <c r="H79" s="119">
        <f t="shared" si="31"/>
        <v>97.140326009922035</v>
      </c>
      <c r="I79" s="306"/>
      <c r="J79" s="119">
        <f t="shared" si="32"/>
        <v>131.7967408749993</v>
      </c>
      <c r="K79" s="118">
        <v>5461322</v>
      </c>
      <c r="L79" s="119">
        <f t="shared" si="33"/>
        <v>552.93327933583066</v>
      </c>
      <c r="M79" s="306"/>
      <c r="N79" s="119">
        <f t="shared" si="34"/>
        <v>81.703046262372609</v>
      </c>
      <c r="O79" s="118">
        <v>2556714</v>
      </c>
      <c r="P79" s="119">
        <f t="shared" si="35"/>
        <v>258.85532044142957</v>
      </c>
      <c r="Q79" s="306"/>
      <c r="R79" s="119">
        <f t="shared" si="36"/>
        <v>132.9423917810702</v>
      </c>
      <c r="S79" s="118">
        <v>4033409</v>
      </c>
      <c r="T79" s="119">
        <f t="shared" si="37"/>
        <v>408.36377442543284</v>
      </c>
      <c r="U79" s="306"/>
      <c r="V79" s="119">
        <f t="shared" si="38"/>
        <v>88.446620672178042</v>
      </c>
      <c r="W79" s="118">
        <v>21244871</v>
      </c>
      <c r="X79" s="306"/>
      <c r="Y79" s="119">
        <f t="shared" si="39"/>
        <v>2150.9437076035233</v>
      </c>
      <c r="Z79" s="306"/>
      <c r="AA79" s="119">
        <f t="shared" si="40"/>
        <v>83.828202629178406</v>
      </c>
      <c r="AB79" s="118">
        <v>265369</v>
      </c>
      <c r="AC79" s="119">
        <f t="shared" si="41"/>
        <v>26.86736863420067</v>
      </c>
      <c r="AD79" s="306"/>
      <c r="AE79" s="119">
        <f t="shared" si="42"/>
        <v>23.047053719098656</v>
      </c>
      <c r="AF79" s="118">
        <v>354065</v>
      </c>
      <c r="AG79" s="119">
        <f t="shared" si="43"/>
        <v>35.847423306672063</v>
      </c>
      <c r="AH79" s="306"/>
      <c r="AI79" s="119">
        <f t="shared" si="44"/>
        <v>19.057669989183847</v>
      </c>
      <c r="AJ79" s="118">
        <v>0</v>
      </c>
      <c r="AK79" s="119">
        <f t="shared" si="45"/>
        <v>0</v>
      </c>
      <c r="AL79" s="306"/>
      <c r="AM79" s="119">
        <f t="shared" si="46"/>
        <v>0</v>
      </c>
      <c r="AN79" s="118">
        <f t="shared" si="47"/>
        <v>37320589</v>
      </c>
      <c r="AO79" s="118">
        <v>9877</v>
      </c>
      <c r="AP79" s="118">
        <f t="shared" si="48"/>
        <v>9877</v>
      </c>
      <c r="AQ79" s="118">
        <f t="shared" si="49"/>
        <v>9877</v>
      </c>
      <c r="AR79" s="118">
        <f t="shared" si="50"/>
        <v>9877</v>
      </c>
      <c r="AS79" s="118">
        <f t="shared" si="51"/>
        <v>9877</v>
      </c>
      <c r="AT79" s="118">
        <f t="shared" si="52"/>
        <v>9877</v>
      </c>
      <c r="AU79" s="118">
        <f t="shared" si="53"/>
        <v>9877</v>
      </c>
      <c r="AV79" s="118">
        <f t="shared" si="54"/>
        <v>9877</v>
      </c>
      <c r="AW79" s="118">
        <f t="shared" si="55"/>
        <v>9877</v>
      </c>
      <c r="AX79" s="118">
        <f t="shared" si="56"/>
        <v>0</v>
      </c>
    </row>
    <row r="80" spans="1:50" x14ac:dyDescent="0.2">
      <c r="A80" s="286">
        <v>26</v>
      </c>
      <c r="B80" s="286" t="s">
        <v>113</v>
      </c>
      <c r="C80" s="115">
        <v>0</v>
      </c>
      <c r="D80" s="116">
        <f t="shared" si="29"/>
        <v>0</v>
      </c>
      <c r="F80" s="116">
        <f t="shared" si="30"/>
        <v>0</v>
      </c>
      <c r="G80" s="115">
        <v>0</v>
      </c>
      <c r="H80" s="116">
        <f t="shared" si="31"/>
        <v>0</v>
      </c>
      <c r="J80" s="116">
        <f t="shared" si="32"/>
        <v>0</v>
      </c>
      <c r="K80" s="115">
        <v>0</v>
      </c>
      <c r="L80" s="116">
        <f t="shared" si="33"/>
        <v>0</v>
      </c>
      <c r="N80" s="116">
        <f t="shared" si="34"/>
        <v>0</v>
      </c>
      <c r="O80" s="115">
        <v>0</v>
      </c>
      <c r="P80" s="116">
        <f t="shared" si="35"/>
        <v>0</v>
      </c>
      <c r="R80" s="116">
        <f t="shared" si="36"/>
        <v>0</v>
      </c>
      <c r="S80" s="115">
        <v>0</v>
      </c>
      <c r="T80" s="116">
        <f t="shared" si="37"/>
        <v>0</v>
      </c>
      <c r="V80" s="116">
        <f t="shared" si="38"/>
        <v>0</v>
      </c>
      <c r="W80" s="115">
        <v>0</v>
      </c>
      <c r="Y80" s="116">
        <f t="shared" si="39"/>
        <v>0</v>
      </c>
      <c r="AA80" s="116">
        <f t="shared" si="40"/>
        <v>0</v>
      </c>
      <c r="AB80" s="115">
        <v>0</v>
      </c>
      <c r="AC80" s="116">
        <f t="shared" si="41"/>
        <v>0</v>
      </c>
      <c r="AE80" s="116">
        <f t="shared" si="42"/>
        <v>0</v>
      </c>
      <c r="AF80" s="115">
        <v>0</v>
      </c>
      <c r="AG80" s="116">
        <f t="shared" si="43"/>
        <v>0</v>
      </c>
      <c r="AI80" s="116">
        <f t="shared" si="44"/>
        <v>0</v>
      </c>
      <c r="AJ80" s="115">
        <v>0</v>
      </c>
      <c r="AK80" s="116">
        <f t="shared" si="45"/>
        <v>0</v>
      </c>
      <c r="AM80" s="116">
        <f t="shared" si="46"/>
        <v>0</v>
      </c>
      <c r="AN80" s="115">
        <f t="shared" si="47"/>
        <v>0</v>
      </c>
      <c r="AO80" s="115">
        <v>0</v>
      </c>
      <c r="AP80" s="115">
        <f t="shared" si="48"/>
        <v>0</v>
      </c>
      <c r="AQ80" s="115">
        <f t="shared" si="49"/>
        <v>0</v>
      </c>
      <c r="AR80" s="115">
        <f t="shared" si="50"/>
        <v>0</v>
      </c>
      <c r="AS80" s="115">
        <f t="shared" si="51"/>
        <v>0</v>
      </c>
      <c r="AT80" s="115">
        <f t="shared" si="52"/>
        <v>0</v>
      </c>
      <c r="AU80" s="115">
        <f t="shared" si="53"/>
        <v>0</v>
      </c>
      <c r="AV80" s="115">
        <f t="shared" si="54"/>
        <v>0</v>
      </c>
      <c r="AW80" s="115">
        <f t="shared" si="55"/>
        <v>0</v>
      </c>
      <c r="AX80" s="115">
        <f t="shared" si="56"/>
        <v>0</v>
      </c>
    </row>
    <row r="81" spans="1:50" x14ac:dyDescent="0.2">
      <c r="A81" s="287">
        <v>27</v>
      </c>
      <c r="B81" s="287" t="s">
        <v>114</v>
      </c>
      <c r="C81" s="118">
        <v>5253366</v>
      </c>
      <c r="D81" s="119">
        <f t="shared" si="29"/>
        <v>183.99292518912861</v>
      </c>
      <c r="E81" s="306"/>
      <c r="F81" s="119">
        <f t="shared" si="30"/>
        <v>113.96592822550413</v>
      </c>
      <c r="G81" s="118">
        <v>2152968</v>
      </c>
      <c r="H81" s="119">
        <f t="shared" si="31"/>
        <v>75.405155505743906</v>
      </c>
      <c r="I81" s="306"/>
      <c r="J81" s="119">
        <f t="shared" si="32"/>
        <v>102.30718949630106</v>
      </c>
      <c r="K81" s="118">
        <v>21079335</v>
      </c>
      <c r="L81" s="119">
        <f t="shared" si="33"/>
        <v>738.27875455309606</v>
      </c>
      <c r="M81" s="306"/>
      <c r="N81" s="119">
        <f t="shared" si="34"/>
        <v>109.09023835612288</v>
      </c>
      <c r="O81" s="118">
        <v>5185903</v>
      </c>
      <c r="P81" s="119">
        <f t="shared" si="35"/>
        <v>181.63011347716449</v>
      </c>
      <c r="Q81" s="306"/>
      <c r="R81" s="119">
        <f t="shared" si="36"/>
        <v>93.281226222989531</v>
      </c>
      <c r="S81" s="118">
        <v>8301131</v>
      </c>
      <c r="T81" s="119">
        <f t="shared" si="37"/>
        <v>290.73728635472122</v>
      </c>
      <c r="U81" s="306"/>
      <c r="V81" s="119">
        <f t="shared" si="38"/>
        <v>62.970155757951396</v>
      </c>
      <c r="W81" s="118">
        <v>63586366</v>
      </c>
      <c r="X81" s="306"/>
      <c r="Y81" s="119">
        <f t="shared" si="39"/>
        <v>2227.037195292799</v>
      </c>
      <c r="Z81" s="306"/>
      <c r="AA81" s="119">
        <f t="shared" si="40"/>
        <v>86.793775499462583</v>
      </c>
      <c r="AB81" s="118">
        <v>1453189</v>
      </c>
      <c r="AC81" s="119">
        <f t="shared" si="41"/>
        <v>50.896224432614176</v>
      </c>
      <c r="AD81" s="306"/>
      <c r="AE81" s="119">
        <f t="shared" si="42"/>
        <v>43.659207366685933</v>
      </c>
      <c r="AF81" s="118">
        <v>1682469</v>
      </c>
      <c r="AG81" s="119">
        <f t="shared" si="43"/>
        <v>58.926485009806669</v>
      </c>
      <c r="AH81" s="306"/>
      <c r="AI81" s="119">
        <f t="shared" si="44"/>
        <v>31.327258735789442</v>
      </c>
      <c r="AJ81" s="118">
        <v>0</v>
      </c>
      <c r="AK81" s="119">
        <f t="shared" si="45"/>
        <v>0</v>
      </c>
      <c r="AL81" s="306"/>
      <c r="AM81" s="119">
        <f t="shared" si="46"/>
        <v>0</v>
      </c>
      <c r="AN81" s="118">
        <f t="shared" si="47"/>
        <v>108694727</v>
      </c>
      <c r="AO81" s="118">
        <v>28552</v>
      </c>
      <c r="AP81" s="118">
        <f t="shared" si="48"/>
        <v>28552</v>
      </c>
      <c r="AQ81" s="118">
        <f t="shared" si="49"/>
        <v>28552</v>
      </c>
      <c r="AR81" s="118">
        <f t="shared" si="50"/>
        <v>28552</v>
      </c>
      <c r="AS81" s="118">
        <f t="shared" si="51"/>
        <v>28552</v>
      </c>
      <c r="AT81" s="118">
        <f t="shared" si="52"/>
        <v>28552</v>
      </c>
      <c r="AU81" s="118">
        <f t="shared" si="53"/>
        <v>28552</v>
      </c>
      <c r="AV81" s="118">
        <f t="shared" si="54"/>
        <v>28552</v>
      </c>
      <c r="AW81" s="118">
        <f t="shared" si="55"/>
        <v>28552</v>
      </c>
      <c r="AX81" s="118">
        <f t="shared" si="56"/>
        <v>0</v>
      </c>
    </row>
    <row r="82" spans="1:50" x14ac:dyDescent="0.2">
      <c r="A82" s="286">
        <v>28</v>
      </c>
      <c r="B82" s="286" t="s">
        <v>115</v>
      </c>
      <c r="C82" s="115">
        <v>1830081</v>
      </c>
      <c r="D82" s="116">
        <f t="shared" si="29"/>
        <v>173.00822461712988</v>
      </c>
      <c r="F82" s="116">
        <f t="shared" si="30"/>
        <v>107.16196228126884</v>
      </c>
      <c r="G82" s="115">
        <v>995548</v>
      </c>
      <c r="H82" s="116">
        <f t="shared" si="31"/>
        <v>94.114955568160326</v>
      </c>
      <c r="J82" s="116">
        <f t="shared" si="32"/>
        <v>127.69201958630379</v>
      </c>
      <c r="K82" s="115">
        <v>5821230</v>
      </c>
      <c r="L82" s="116">
        <f t="shared" si="33"/>
        <v>550.31480431083378</v>
      </c>
      <c r="N82" s="116">
        <f t="shared" si="34"/>
        <v>81.316132697753815</v>
      </c>
      <c r="O82" s="115">
        <v>2311072</v>
      </c>
      <c r="P82" s="116">
        <f t="shared" si="35"/>
        <v>218.47910758177349</v>
      </c>
      <c r="R82" s="116">
        <f t="shared" si="36"/>
        <v>112.20605806588655</v>
      </c>
      <c r="S82" s="115">
        <v>5337410</v>
      </c>
      <c r="T82" s="116">
        <f t="shared" si="37"/>
        <v>504.57647948572509</v>
      </c>
      <c r="V82" s="116">
        <f t="shared" si="38"/>
        <v>109.28512095366096</v>
      </c>
      <c r="W82" s="115">
        <v>23526970</v>
      </c>
      <c r="Y82" s="116">
        <f t="shared" si="39"/>
        <v>2224.1416146719607</v>
      </c>
      <c r="AA82" s="116">
        <f t="shared" si="40"/>
        <v>86.680926744678956</v>
      </c>
      <c r="AB82" s="115">
        <v>503328</v>
      </c>
      <c r="AC82" s="116">
        <f t="shared" si="41"/>
        <v>47.58252977878616</v>
      </c>
      <c r="AE82" s="116">
        <f t="shared" si="42"/>
        <v>40.816692353948568</v>
      </c>
      <c r="AF82" s="115">
        <v>132662</v>
      </c>
      <c r="AG82" s="116">
        <f t="shared" si="43"/>
        <v>12.541312157307619</v>
      </c>
      <c r="AI82" s="116">
        <f t="shared" si="44"/>
        <v>6.6673742846343673</v>
      </c>
      <c r="AJ82" s="115">
        <v>0</v>
      </c>
      <c r="AK82" s="116">
        <f t="shared" si="45"/>
        <v>0</v>
      </c>
      <c r="AM82" s="116">
        <f t="shared" si="46"/>
        <v>0</v>
      </c>
      <c r="AN82" s="115">
        <f t="shared" si="47"/>
        <v>40458301</v>
      </c>
      <c r="AO82" s="115">
        <v>10578</v>
      </c>
      <c r="AP82" s="115">
        <f t="shared" si="48"/>
        <v>10578</v>
      </c>
      <c r="AQ82" s="115">
        <f t="shared" si="49"/>
        <v>10578</v>
      </c>
      <c r="AR82" s="115">
        <f t="shared" si="50"/>
        <v>10578</v>
      </c>
      <c r="AS82" s="115">
        <f t="shared" si="51"/>
        <v>10578</v>
      </c>
      <c r="AT82" s="115">
        <f t="shared" si="52"/>
        <v>10578</v>
      </c>
      <c r="AU82" s="115">
        <f t="shared" si="53"/>
        <v>10578</v>
      </c>
      <c r="AV82" s="115">
        <f t="shared" si="54"/>
        <v>10578</v>
      </c>
      <c r="AW82" s="115">
        <f t="shared" si="55"/>
        <v>10578</v>
      </c>
      <c r="AX82" s="115">
        <f t="shared" si="56"/>
        <v>0</v>
      </c>
    </row>
    <row r="83" spans="1:50" x14ac:dyDescent="0.2">
      <c r="A83" s="287">
        <v>29</v>
      </c>
      <c r="B83" s="287" t="s">
        <v>30</v>
      </c>
      <c r="C83" s="118">
        <v>195908881</v>
      </c>
      <c r="D83" s="119">
        <f t="shared" si="29"/>
        <v>171.88683620602674</v>
      </c>
      <c r="E83" s="306"/>
      <c r="F83" s="119">
        <f t="shared" si="30"/>
        <v>106.46736996995401</v>
      </c>
      <c r="G83" s="118">
        <v>74862666</v>
      </c>
      <c r="H83" s="119">
        <f t="shared" si="31"/>
        <v>65.683121372575684</v>
      </c>
      <c r="I83" s="306"/>
      <c r="J83" s="119">
        <f t="shared" si="32"/>
        <v>89.116659197934624</v>
      </c>
      <c r="K83" s="118">
        <v>916627528</v>
      </c>
      <c r="L83" s="119">
        <f t="shared" si="33"/>
        <v>804.23207443705007</v>
      </c>
      <c r="M83" s="306"/>
      <c r="N83" s="119">
        <f t="shared" si="34"/>
        <v>118.83569471951702</v>
      </c>
      <c r="O83" s="118">
        <v>293598348</v>
      </c>
      <c r="P83" s="119">
        <f t="shared" si="35"/>
        <v>257.59777145088196</v>
      </c>
      <c r="Q83" s="306"/>
      <c r="R83" s="119">
        <f t="shared" si="36"/>
        <v>132.29654231465716</v>
      </c>
      <c r="S83" s="118">
        <v>752925128</v>
      </c>
      <c r="T83" s="119">
        <f t="shared" si="37"/>
        <v>660.60261021008898</v>
      </c>
      <c r="U83" s="306"/>
      <c r="V83" s="119">
        <f t="shared" si="38"/>
        <v>143.07848085327996</v>
      </c>
      <c r="W83" s="118">
        <v>3584993235</v>
      </c>
      <c r="X83" s="306"/>
      <c r="Y83" s="119">
        <f t="shared" si="39"/>
        <v>3145.4068944641613</v>
      </c>
      <c r="Z83" s="306"/>
      <c r="AA83" s="119">
        <f t="shared" si="40"/>
        <v>122.58517299559131</v>
      </c>
      <c r="AB83" s="118">
        <v>161632582</v>
      </c>
      <c r="AC83" s="119">
        <f t="shared" si="41"/>
        <v>141.81344411737609</v>
      </c>
      <c r="AD83" s="306"/>
      <c r="AE83" s="119">
        <f t="shared" si="42"/>
        <v>121.64875947334465</v>
      </c>
      <c r="AF83" s="118">
        <v>460645083</v>
      </c>
      <c r="AG83" s="119">
        <f t="shared" si="43"/>
        <v>404.1614934788617</v>
      </c>
      <c r="AH83" s="306"/>
      <c r="AI83" s="119">
        <f t="shared" si="44"/>
        <v>214.8655511209987</v>
      </c>
      <c r="AJ83" s="118">
        <v>0</v>
      </c>
      <c r="AK83" s="119">
        <f t="shared" si="45"/>
        <v>0</v>
      </c>
      <c r="AL83" s="306"/>
      <c r="AM83" s="119">
        <f t="shared" si="46"/>
        <v>0</v>
      </c>
      <c r="AN83" s="118">
        <f t="shared" si="47"/>
        <v>6441193451</v>
      </c>
      <c r="AO83" s="118">
        <v>1139755</v>
      </c>
      <c r="AP83" s="118">
        <f t="shared" si="48"/>
        <v>1139755</v>
      </c>
      <c r="AQ83" s="118">
        <f t="shared" si="49"/>
        <v>1139755</v>
      </c>
      <c r="AR83" s="118">
        <f t="shared" si="50"/>
        <v>1139755</v>
      </c>
      <c r="AS83" s="118">
        <f t="shared" si="51"/>
        <v>1139755</v>
      </c>
      <c r="AT83" s="118">
        <f t="shared" si="52"/>
        <v>1139755</v>
      </c>
      <c r="AU83" s="118">
        <f t="shared" si="53"/>
        <v>1139755</v>
      </c>
      <c r="AV83" s="118">
        <f t="shared" si="54"/>
        <v>1139755</v>
      </c>
      <c r="AW83" s="118">
        <f t="shared" si="55"/>
        <v>1139755</v>
      </c>
      <c r="AX83" s="118">
        <f t="shared" si="56"/>
        <v>0</v>
      </c>
    </row>
    <row r="84" spans="1:50" x14ac:dyDescent="0.2">
      <c r="A84" s="286">
        <v>30</v>
      </c>
      <c r="B84" s="286" t="s">
        <v>116</v>
      </c>
      <c r="C84" s="115">
        <v>15851644</v>
      </c>
      <c r="D84" s="116">
        <f t="shared" si="29"/>
        <v>215.56304395126196</v>
      </c>
      <c r="F84" s="116">
        <f t="shared" si="30"/>
        <v>133.52058167327982</v>
      </c>
      <c r="G84" s="115">
        <v>8303628</v>
      </c>
      <c r="H84" s="116">
        <f t="shared" si="31"/>
        <v>112.9192232375979</v>
      </c>
      <c r="J84" s="116">
        <f t="shared" si="32"/>
        <v>153.20502016157312</v>
      </c>
      <c r="K84" s="115">
        <v>54004169</v>
      </c>
      <c r="L84" s="116">
        <f t="shared" si="33"/>
        <v>734.39089697563099</v>
      </c>
      <c r="N84" s="116">
        <f t="shared" si="34"/>
        <v>108.51575709521073</v>
      </c>
      <c r="O84" s="115">
        <v>19881452</v>
      </c>
      <c r="P84" s="116">
        <f t="shared" si="35"/>
        <v>270.36352262837249</v>
      </c>
      <c r="R84" s="116">
        <f t="shared" si="36"/>
        <v>138.85275097795025</v>
      </c>
      <c r="S84" s="115">
        <v>28265977</v>
      </c>
      <c r="T84" s="116">
        <f t="shared" si="37"/>
        <v>384.38284649695385</v>
      </c>
      <c r="V84" s="116">
        <f t="shared" si="38"/>
        <v>83.252643711706199</v>
      </c>
      <c r="W84" s="115">
        <v>182070521</v>
      </c>
      <c r="Y84" s="116">
        <f t="shared" si="39"/>
        <v>2475.9372416231504</v>
      </c>
      <c r="AA84" s="116">
        <f t="shared" si="40"/>
        <v>96.494096081742811</v>
      </c>
      <c r="AB84" s="115">
        <v>9082230</v>
      </c>
      <c r="AC84" s="116">
        <f t="shared" si="41"/>
        <v>123.50726174934726</v>
      </c>
      <c r="AE84" s="116">
        <f t="shared" si="42"/>
        <v>105.94556299840157</v>
      </c>
      <c r="AF84" s="115">
        <v>11841689</v>
      </c>
      <c r="AG84" s="116">
        <f t="shared" si="43"/>
        <v>161.03254188424717</v>
      </c>
      <c r="AI84" s="116">
        <f t="shared" si="44"/>
        <v>85.610198939409173</v>
      </c>
      <c r="AJ84" s="115">
        <v>0</v>
      </c>
      <c r="AK84" s="116">
        <f t="shared" si="45"/>
        <v>0</v>
      </c>
      <c r="AM84" s="116">
        <f t="shared" si="46"/>
        <v>0</v>
      </c>
      <c r="AN84" s="115">
        <f t="shared" si="47"/>
        <v>329301310</v>
      </c>
      <c r="AO84" s="115">
        <v>73536</v>
      </c>
      <c r="AP84" s="115">
        <f t="shared" si="48"/>
        <v>73536</v>
      </c>
      <c r="AQ84" s="115">
        <f t="shared" si="49"/>
        <v>73536</v>
      </c>
      <c r="AR84" s="115">
        <f t="shared" si="50"/>
        <v>73536</v>
      </c>
      <c r="AS84" s="115">
        <f t="shared" si="51"/>
        <v>73536</v>
      </c>
      <c r="AT84" s="115">
        <f t="shared" si="52"/>
        <v>73536</v>
      </c>
      <c r="AU84" s="115">
        <f t="shared" si="53"/>
        <v>73536</v>
      </c>
      <c r="AV84" s="115">
        <f t="shared" si="54"/>
        <v>73536</v>
      </c>
      <c r="AW84" s="115">
        <f t="shared" si="55"/>
        <v>73536</v>
      </c>
      <c r="AX84" s="115">
        <f t="shared" si="56"/>
        <v>0</v>
      </c>
    </row>
    <row r="85" spans="1:50" x14ac:dyDescent="0.2">
      <c r="A85" s="287">
        <v>31</v>
      </c>
      <c r="B85" s="287" t="s">
        <v>117</v>
      </c>
      <c r="C85" s="118">
        <v>1818849</v>
      </c>
      <c r="D85" s="119">
        <f t="shared" si="29"/>
        <v>119.97684696569921</v>
      </c>
      <c r="E85" s="306"/>
      <c r="F85" s="119">
        <f t="shared" si="30"/>
        <v>74.314122219429052</v>
      </c>
      <c r="G85" s="118">
        <v>1146216</v>
      </c>
      <c r="H85" s="119">
        <f t="shared" si="31"/>
        <v>75.607915567282319</v>
      </c>
      <c r="I85" s="306"/>
      <c r="J85" s="119">
        <f t="shared" si="32"/>
        <v>102.58228755689072</v>
      </c>
      <c r="K85" s="118">
        <v>6144224</v>
      </c>
      <c r="L85" s="119">
        <f t="shared" si="33"/>
        <v>405.29182058047496</v>
      </c>
      <c r="M85" s="306"/>
      <c r="N85" s="119">
        <f t="shared" si="34"/>
        <v>59.887110442010204</v>
      </c>
      <c r="O85" s="118">
        <v>2474762</v>
      </c>
      <c r="P85" s="119">
        <f t="shared" si="35"/>
        <v>163.24287598944591</v>
      </c>
      <c r="Q85" s="306"/>
      <c r="R85" s="119">
        <f t="shared" si="36"/>
        <v>83.837945993341094</v>
      </c>
      <c r="S85" s="118">
        <v>7236541</v>
      </c>
      <c r="T85" s="119">
        <f t="shared" si="37"/>
        <v>477.34439313984171</v>
      </c>
      <c r="U85" s="306"/>
      <c r="V85" s="119">
        <f t="shared" si="38"/>
        <v>103.38698267110831</v>
      </c>
      <c r="W85" s="118">
        <v>28669818</v>
      </c>
      <c r="X85" s="306"/>
      <c r="Y85" s="119">
        <f t="shared" si="39"/>
        <v>1891.148944591029</v>
      </c>
      <c r="Z85" s="306"/>
      <c r="AA85" s="119">
        <f t="shared" si="40"/>
        <v>73.703284920348693</v>
      </c>
      <c r="AB85" s="118">
        <v>779023</v>
      </c>
      <c r="AC85" s="119">
        <f t="shared" si="41"/>
        <v>51.386741424802111</v>
      </c>
      <c r="AD85" s="306"/>
      <c r="AE85" s="119">
        <f t="shared" si="42"/>
        <v>44.079976948664843</v>
      </c>
      <c r="AF85" s="118">
        <v>917437</v>
      </c>
      <c r="AG85" s="119">
        <f t="shared" si="43"/>
        <v>60.516952506596304</v>
      </c>
      <c r="AH85" s="306"/>
      <c r="AI85" s="119">
        <f t="shared" si="44"/>
        <v>32.172803600284588</v>
      </c>
      <c r="AJ85" s="118">
        <v>0</v>
      </c>
      <c r="AK85" s="119">
        <f t="shared" si="45"/>
        <v>0</v>
      </c>
      <c r="AL85" s="306"/>
      <c r="AM85" s="119">
        <f t="shared" si="46"/>
        <v>0</v>
      </c>
      <c r="AN85" s="118">
        <f t="shared" si="47"/>
        <v>49186870</v>
      </c>
      <c r="AO85" s="118">
        <v>15160</v>
      </c>
      <c r="AP85" s="118">
        <f t="shared" si="48"/>
        <v>15160</v>
      </c>
      <c r="AQ85" s="118">
        <f t="shared" si="49"/>
        <v>15160</v>
      </c>
      <c r="AR85" s="118">
        <f t="shared" si="50"/>
        <v>15160</v>
      </c>
      <c r="AS85" s="118">
        <f t="shared" si="51"/>
        <v>15160</v>
      </c>
      <c r="AT85" s="118">
        <f t="shared" si="52"/>
        <v>15160</v>
      </c>
      <c r="AU85" s="118">
        <f t="shared" si="53"/>
        <v>15160</v>
      </c>
      <c r="AV85" s="118">
        <f t="shared" si="54"/>
        <v>15160</v>
      </c>
      <c r="AW85" s="118">
        <f t="shared" si="55"/>
        <v>15160</v>
      </c>
      <c r="AX85" s="118">
        <f t="shared" si="56"/>
        <v>0</v>
      </c>
    </row>
    <row r="86" spans="1:50" x14ac:dyDescent="0.2">
      <c r="A86" s="286">
        <v>32</v>
      </c>
      <c r="B86" s="286" t="s">
        <v>118</v>
      </c>
      <c r="C86" s="115">
        <v>3483239</v>
      </c>
      <c r="D86" s="116">
        <f t="shared" si="29"/>
        <v>125.10286247889954</v>
      </c>
      <c r="F86" s="116">
        <f t="shared" si="30"/>
        <v>77.489196018922755</v>
      </c>
      <c r="G86" s="115">
        <v>3708385</v>
      </c>
      <c r="H86" s="116">
        <f t="shared" si="31"/>
        <v>133.18913191825592</v>
      </c>
      <c r="J86" s="116">
        <f t="shared" si="32"/>
        <v>180.70655337314287</v>
      </c>
      <c r="K86" s="115">
        <v>10902933</v>
      </c>
      <c r="L86" s="116">
        <f t="shared" si="33"/>
        <v>391.58614373451138</v>
      </c>
      <c r="N86" s="116">
        <f t="shared" si="34"/>
        <v>57.861919354311588</v>
      </c>
      <c r="O86" s="115">
        <v>3135249</v>
      </c>
      <c r="P86" s="116">
        <f t="shared" si="35"/>
        <v>112.60456847322487</v>
      </c>
      <c r="R86" s="116">
        <f t="shared" si="36"/>
        <v>57.831226465723759</v>
      </c>
      <c r="S86" s="115">
        <v>9749148</v>
      </c>
      <c r="T86" s="116">
        <f t="shared" si="37"/>
        <v>350.14718241568795</v>
      </c>
      <c r="V86" s="116">
        <f t="shared" si="38"/>
        <v>75.837615778054953</v>
      </c>
      <c r="W86" s="115">
        <v>53018208</v>
      </c>
      <c r="Y86" s="116">
        <f t="shared" si="39"/>
        <v>1904.184462881155</v>
      </c>
      <c r="AA86" s="116">
        <f t="shared" si="40"/>
        <v>74.211314983961344</v>
      </c>
      <c r="AB86" s="115">
        <v>1116154</v>
      </c>
      <c r="AC86" s="116">
        <f t="shared" si="41"/>
        <v>40.087418740796608</v>
      </c>
      <c r="AE86" s="116">
        <f t="shared" si="42"/>
        <v>34.38732336456173</v>
      </c>
      <c r="AF86" s="115">
        <v>807448</v>
      </c>
      <c r="AG86" s="116">
        <f t="shared" si="43"/>
        <v>29.000035915670008</v>
      </c>
      <c r="AI86" s="116">
        <f t="shared" si="44"/>
        <v>15.417373500662526</v>
      </c>
      <c r="AJ86" s="115">
        <v>0</v>
      </c>
      <c r="AK86" s="116">
        <f t="shared" si="45"/>
        <v>0</v>
      </c>
      <c r="AM86" s="116">
        <f t="shared" si="46"/>
        <v>0</v>
      </c>
      <c r="AN86" s="115">
        <f t="shared" si="47"/>
        <v>85920764</v>
      </c>
      <c r="AO86" s="115">
        <v>27843</v>
      </c>
      <c r="AP86" s="115">
        <f t="shared" si="48"/>
        <v>27843</v>
      </c>
      <c r="AQ86" s="115">
        <f t="shared" si="49"/>
        <v>27843</v>
      </c>
      <c r="AR86" s="115">
        <f t="shared" si="50"/>
        <v>27843</v>
      </c>
      <c r="AS86" s="115">
        <f t="shared" si="51"/>
        <v>27843</v>
      </c>
      <c r="AT86" s="115">
        <f t="shared" si="52"/>
        <v>27843</v>
      </c>
      <c r="AU86" s="115">
        <f t="shared" si="53"/>
        <v>27843</v>
      </c>
      <c r="AV86" s="115">
        <f t="shared" si="54"/>
        <v>27843</v>
      </c>
      <c r="AW86" s="115">
        <f t="shared" si="55"/>
        <v>27843</v>
      </c>
      <c r="AX86" s="115">
        <f t="shared" si="56"/>
        <v>0</v>
      </c>
    </row>
    <row r="87" spans="1:50" x14ac:dyDescent="0.2">
      <c r="A87" s="287">
        <v>33</v>
      </c>
      <c r="B87" s="287" t="s">
        <v>34</v>
      </c>
      <c r="C87" s="118">
        <v>6550565</v>
      </c>
      <c r="D87" s="119">
        <f t="shared" ref="D87:D118" si="57">IFERROR(C87/$AO87,0)</f>
        <v>120.95956052072754</v>
      </c>
      <c r="E87" s="306"/>
      <c r="F87" s="119">
        <f t="shared" ref="F87:F118" si="58">IF(D87,D87/D$150*100,0)</f>
        <v>74.922818789492624</v>
      </c>
      <c r="G87" s="118">
        <v>3140467</v>
      </c>
      <c r="H87" s="119">
        <f t="shared" ref="H87:H118" si="59">IFERROR(G87/$AO87,0)</f>
        <v>57.9903425353153</v>
      </c>
      <c r="I87" s="306"/>
      <c r="J87" s="119">
        <f t="shared" ref="J87:J118" si="60">IF(H87,H87/H$150*100,0)</f>
        <v>78.679354520580276</v>
      </c>
      <c r="K87" s="118">
        <v>27451640</v>
      </c>
      <c r="L87" s="119">
        <f t="shared" ref="L87:L118" si="61">IFERROR(K87/$AO87,0)</f>
        <v>506.90868802511312</v>
      </c>
      <c r="M87" s="306"/>
      <c r="N87" s="119">
        <f t="shared" ref="N87:N118" si="62">IF(L87,L87/L$150*100,0)</f>
        <v>74.902317397611242</v>
      </c>
      <c r="O87" s="118">
        <v>6414354</v>
      </c>
      <c r="P87" s="119">
        <f t="shared" ref="P87:P118" si="63">IFERROR(O87/$AO87,0)</f>
        <v>118.44435416859015</v>
      </c>
      <c r="Q87" s="306"/>
      <c r="R87" s="119">
        <f t="shared" ref="R87:R118" si="64">IF(P87,P87/P$150*100,0)</f>
        <v>60.830411788655546</v>
      </c>
      <c r="S87" s="118">
        <v>23118318</v>
      </c>
      <c r="T87" s="119">
        <f t="shared" ref="T87:T118" si="65">IFERROR(S87/$AO87,0)</f>
        <v>426.89166281968426</v>
      </c>
      <c r="U87" s="306"/>
      <c r="V87" s="119">
        <f t="shared" ref="V87:V118" si="66">IF(T87,T87/T$150*100,0)</f>
        <v>92.459535674172272</v>
      </c>
      <c r="W87" s="118">
        <v>102924400</v>
      </c>
      <c r="X87" s="306"/>
      <c r="Y87" s="119">
        <f t="shared" ref="Y87:Y118" si="67">IFERROR(W87/$AO87,0)</f>
        <v>1900.5521189179208</v>
      </c>
      <c r="Z87" s="306"/>
      <c r="AA87" s="119">
        <f t="shared" ref="AA87:AA118" si="68">IF(Y87,Y87/Y$150*100,0)</f>
        <v>74.069752531772323</v>
      </c>
      <c r="AB87" s="118">
        <v>3046478</v>
      </c>
      <c r="AC87" s="119">
        <f t="shared" ref="AC87:AC118" si="69">IFERROR(AB87/$AO87,0)</f>
        <v>56.254787184932141</v>
      </c>
      <c r="AD87" s="306"/>
      <c r="AE87" s="119">
        <f t="shared" ref="AE87:AE118" si="70">IF(AC87,AC87/AC$150*100,0)</f>
        <v>48.255827351741928</v>
      </c>
      <c r="AF87" s="118">
        <v>2524768</v>
      </c>
      <c r="AG87" s="119">
        <f t="shared" ref="AG87:AG118" si="71">IFERROR(AF87/$AO87,0)</f>
        <v>46.621143015418703</v>
      </c>
      <c r="AH87" s="306"/>
      <c r="AI87" s="119">
        <f t="shared" ref="AI87:AI118" si="72">IF(AG87,AG87/AG$150*100,0)</f>
        <v>24.785333955677196</v>
      </c>
      <c r="AJ87" s="118">
        <v>0</v>
      </c>
      <c r="AK87" s="119">
        <f t="shared" ref="AK87:AK118" si="73">IFERROR(AJ87/$AO87,0)</f>
        <v>0</v>
      </c>
      <c r="AL87" s="306"/>
      <c r="AM87" s="119">
        <f t="shared" ref="AM87:AM118" si="74">IF(AK87,AK87/AK$150*100,0)</f>
        <v>0</v>
      </c>
      <c r="AN87" s="118">
        <f t="shared" ref="AN87:AN118" si="75">(C87+G87+K87+O87+S87+W87+AB87+AF87+AJ87)</f>
        <v>175170990</v>
      </c>
      <c r="AO87" s="118">
        <v>54155</v>
      </c>
      <c r="AP87" s="118">
        <f t="shared" ref="AP87:AP118" si="76">IF(C87,AO87,0)</f>
        <v>54155</v>
      </c>
      <c r="AQ87" s="118">
        <f t="shared" ref="AQ87:AQ118" si="77">IF(G87,AO87,0)</f>
        <v>54155</v>
      </c>
      <c r="AR87" s="118">
        <f t="shared" ref="AR87:AR118" si="78">IF(K87,AO87,0)</f>
        <v>54155</v>
      </c>
      <c r="AS87" s="118">
        <f t="shared" ref="AS87:AS118" si="79">IF(O87,AO87,0)</f>
        <v>54155</v>
      </c>
      <c r="AT87" s="118">
        <f t="shared" ref="AT87:AT118" si="80">IF(S87,AO87,0)</f>
        <v>54155</v>
      </c>
      <c r="AU87" s="118">
        <f t="shared" ref="AU87:AU118" si="81">IF(W87,AO87,0)</f>
        <v>54155</v>
      </c>
      <c r="AV87" s="118">
        <f t="shared" ref="AV87:AV118" si="82">IF(AB87,AO87,0)</f>
        <v>54155</v>
      </c>
      <c r="AW87" s="118">
        <f t="shared" ref="AW87:AW118" si="83">IF(AF87,AO87,0)</f>
        <v>54155</v>
      </c>
      <c r="AX87" s="118">
        <f t="shared" ref="AX87:AX118" si="84">IF(AJ87,$AO87,0)</f>
        <v>0</v>
      </c>
    </row>
    <row r="88" spans="1:50" x14ac:dyDescent="0.2">
      <c r="A88" s="286">
        <v>34</v>
      </c>
      <c r="B88" s="286" t="s">
        <v>119</v>
      </c>
      <c r="C88" s="115">
        <v>15178393</v>
      </c>
      <c r="D88" s="116">
        <f t="shared" si="57"/>
        <v>159.98980721189827</v>
      </c>
      <c r="F88" s="116">
        <f t="shared" si="58"/>
        <v>99.098304278716782</v>
      </c>
      <c r="G88" s="115">
        <v>4826822</v>
      </c>
      <c r="H88" s="116">
        <f t="shared" si="59"/>
        <v>50.877739245923415</v>
      </c>
      <c r="J88" s="116">
        <f t="shared" si="60"/>
        <v>69.029212595146532</v>
      </c>
      <c r="K88" s="115">
        <v>55663638</v>
      </c>
      <c r="L88" s="116">
        <f t="shared" si="61"/>
        <v>586.72974881681444</v>
      </c>
      <c r="N88" s="116">
        <f t="shared" si="62"/>
        <v>86.696911910731586</v>
      </c>
      <c r="O88" s="115">
        <v>15760907</v>
      </c>
      <c r="P88" s="116">
        <f t="shared" si="63"/>
        <v>166.12987108810913</v>
      </c>
      <c r="R88" s="116">
        <f t="shared" si="64"/>
        <v>85.320643095421161</v>
      </c>
      <c r="S88" s="115">
        <v>20865013</v>
      </c>
      <c r="T88" s="116">
        <f t="shared" si="65"/>
        <v>219.93035806516218</v>
      </c>
      <c r="V88" s="116">
        <f t="shared" si="66"/>
        <v>47.634237345011229</v>
      </c>
      <c r="W88" s="115">
        <v>228666357</v>
      </c>
      <c r="Y88" s="116">
        <f t="shared" si="67"/>
        <v>2410.2872005143827</v>
      </c>
      <c r="AA88" s="116">
        <f t="shared" si="68"/>
        <v>93.93553309879465</v>
      </c>
      <c r="AB88" s="115">
        <v>9089421</v>
      </c>
      <c r="AC88" s="116">
        <f t="shared" si="69"/>
        <v>95.808213258002979</v>
      </c>
      <c r="AE88" s="116">
        <f t="shared" si="70"/>
        <v>82.185087335916833</v>
      </c>
      <c r="AF88" s="115">
        <v>13892608</v>
      </c>
      <c r="AG88" s="116">
        <f t="shared" si="71"/>
        <v>146.43682474096406</v>
      </c>
      <c r="AI88" s="116">
        <f t="shared" si="72"/>
        <v>77.850635352578351</v>
      </c>
      <c r="AJ88" s="115">
        <v>0</v>
      </c>
      <c r="AK88" s="116">
        <f t="shared" si="73"/>
        <v>0</v>
      </c>
      <c r="AM88" s="116">
        <f t="shared" si="74"/>
        <v>0</v>
      </c>
      <c r="AN88" s="115">
        <f t="shared" si="75"/>
        <v>363943159</v>
      </c>
      <c r="AO88" s="115">
        <v>94871</v>
      </c>
      <c r="AP88" s="115">
        <f t="shared" si="76"/>
        <v>94871</v>
      </c>
      <c r="AQ88" s="115">
        <f t="shared" si="77"/>
        <v>94871</v>
      </c>
      <c r="AR88" s="115">
        <f t="shared" si="78"/>
        <v>94871</v>
      </c>
      <c r="AS88" s="115">
        <f t="shared" si="79"/>
        <v>94871</v>
      </c>
      <c r="AT88" s="115">
        <f t="shared" si="80"/>
        <v>94871</v>
      </c>
      <c r="AU88" s="115">
        <f t="shared" si="81"/>
        <v>94871</v>
      </c>
      <c r="AV88" s="115">
        <f t="shared" si="82"/>
        <v>94871</v>
      </c>
      <c r="AW88" s="115">
        <f t="shared" si="83"/>
        <v>94871</v>
      </c>
      <c r="AX88" s="115">
        <f t="shared" si="84"/>
        <v>0</v>
      </c>
    </row>
    <row r="89" spans="1:50" x14ac:dyDescent="0.2">
      <c r="A89" s="287">
        <v>35</v>
      </c>
      <c r="B89" s="287" t="s">
        <v>120</v>
      </c>
      <c r="C89" s="118">
        <v>2180615</v>
      </c>
      <c r="D89" s="119">
        <f t="shared" si="57"/>
        <v>130.91282944107581</v>
      </c>
      <c r="E89" s="306"/>
      <c r="F89" s="119">
        <f t="shared" si="58"/>
        <v>81.08791198652483</v>
      </c>
      <c r="G89" s="118">
        <v>1660752</v>
      </c>
      <c r="H89" s="119">
        <f t="shared" si="59"/>
        <v>99.702947709671605</v>
      </c>
      <c r="I89" s="306"/>
      <c r="J89" s="119">
        <f t="shared" si="60"/>
        <v>135.27362016906349</v>
      </c>
      <c r="K89" s="118">
        <v>5636272</v>
      </c>
      <c r="L89" s="119">
        <f t="shared" si="61"/>
        <v>338.37257609413462</v>
      </c>
      <c r="M89" s="306"/>
      <c r="N89" s="119">
        <f t="shared" si="62"/>
        <v>49.998926220800158</v>
      </c>
      <c r="O89" s="118">
        <v>2152860</v>
      </c>
      <c r="P89" s="119">
        <f t="shared" si="63"/>
        <v>129.24656300654379</v>
      </c>
      <c r="Q89" s="306"/>
      <c r="R89" s="119">
        <f t="shared" si="64"/>
        <v>66.378188349659666</v>
      </c>
      <c r="S89" s="118">
        <v>12355485</v>
      </c>
      <c r="T89" s="119">
        <f t="shared" si="65"/>
        <v>741.75932040583541</v>
      </c>
      <c r="U89" s="306"/>
      <c r="V89" s="119">
        <f t="shared" si="66"/>
        <v>160.65603599216209</v>
      </c>
      <c r="W89" s="118">
        <v>44455413</v>
      </c>
      <c r="X89" s="306"/>
      <c r="Y89" s="119">
        <f t="shared" si="67"/>
        <v>2668.872726181185</v>
      </c>
      <c r="Z89" s="306"/>
      <c r="AA89" s="119">
        <f t="shared" si="68"/>
        <v>104.01332349653616</v>
      </c>
      <c r="AB89" s="118">
        <v>1084012</v>
      </c>
      <c r="AC89" s="119">
        <f t="shared" si="69"/>
        <v>65.078465509995794</v>
      </c>
      <c r="AD89" s="306"/>
      <c r="AE89" s="119">
        <f t="shared" si="70"/>
        <v>55.824852481315745</v>
      </c>
      <c r="AF89" s="118">
        <v>2239505</v>
      </c>
      <c r="AG89" s="119">
        <f t="shared" si="71"/>
        <v>134.44828000240139</v>
      </c>
      <c r="AH89" s="306"/>
      <c r="AI89" s="119">
        <f t="shared" si="72"/>
        <v>71.477130419643075</v>
      </c>
      <c r="AJ89" s="118">
        <v>0</v>
      </c>
      <c r="AK89" s="119">
        <f t="shared" si="73"/>
        <v>0</v>
      </c>
      <c r="AL89" s="306"/>
      <c r="AM89" s="119">
        <f t="shared" si="74"/>
        <v>0</v>
      </c>
      <c r="AN89" s="118">
        <f t="shared" si="75"/>
        <v>71764914</v>
      </c>
      <c r="AO89" s="118">
        <v>16657</v>
      </c>
      <c r="AP89" s="118">
        <f t="shared" si="76"/>
        <v>16657</v>
      </c>
      <c r="AQ89" s="118">
        <f t="shared" si="77"/>
        <v>16657</v>
      </c>
      <c r="AR89" s="118">
        <f t="shared" si="78"/>
        <v>16657</v>
      </c>
      <c r="AS89" s="118">
        <f t="shared" si="79"/>
        <v>16657</v>
      </c>
      <c r="AT89" s="118">
        <f t="shared" si="80"/>
        <v>16657</v>
      </c>
      <c r="AU89" s="118">
        <f t="shared" si="81"/>
        <v>16657</v>
      </c>
      <c r="AV89" s="118">
        <f t="shared" si="82"/>
        <v>16657</v>
      </c>
      <c r="AW89" s="118">
        <f t="shared" si="83"/>
        <v>16657</v>
      </c>
      <c r="AX89" s="118">
        <f t="shared" si="84"/>
        <v>0</v>
      </c>
    </row>
    <row r="90" spans="1:50" x14ac:dyDescent="0.2">
      <c r="A90" s="286">
        <v>36</v>
      </c>
      <c r="B90" s="286" t="s">
        <v>121</v>
      </c>
      <c r="C90" s="115">
        <v>7653782</v>
      </c>
      <c r="D90" s="116">
        <f t="shared" si="57"/>
        <v>197.26750689450759</v>
      </c>
      <c r="F90" s="116">
        <f t="shared" si="58"/>
        <v>122.18825538457143</v>
      </c>
      <c r="G90" s="115">
        <v>2808677</v>
      </c>
      <c r="H90" s="116">
        <f t="shared" si="59"/>
        <v>72.390448207428022</v>
      </c>
      <c r="J90" s="116">
        <f t="shared" si="60"/>
        <v>98.216935603499394</v>
      </c>
      <c r="K90" s="115">
        <v>24048002</v>
      </c>
      <c r="L90" s="116">
        <f t="shared" si="61"/>
        <v>619.80984045980563</v>
      </c>
      <c r="N90" s="116">
        <f t="shared" si="62"/>
        <v>91.584923464525758</v>
      </c>
      <c r="O90" s="115">
        <v>2689721</v>
      </c>
      <c r="P90" s="116">
        <f t="shared" si="63"/>
        <v>69.324492899301532</v>
      </c>
      <c r="R90" s="116">
        <f t="shared" si="64"/>
        <v>35.60353281256306</v>
      </c>
      <c r="S90" s="115">
        <v>12632151</v>
      </c>
      <c r="T90" s="116">
        <f t="shared" si="65"/>
        <v>325.57929328075465</v>
      </c>
      <c r="V90" s="116">
        <f t="shared" si="66"/>
        <v>70.516510168011806</v>
      </c>
      <c r="W90" s="115">
        <v>78491620</v>
      </c>
      <c r="Y90" s="116">
        <f t="shared" si="67"/>
        <v>2023.0320369081678</v>
      </c>
      <c r="AA90" s="116">
        <f t="shared" si="68"/>
        <v>78.84313239615328</v>
      </c>
      <c r="AB90" s="115">
        <v>3031483</v>
      </c>
      <c r="AC90" s="116">
        <f t="shared" si="69"/>
        <v>78.133018892239491</v>
      </c>
      <c r="AE90" s="116">
        <f t="shared" si="70"/>
        <v>67.023157651269088</v>
      </c>
      <c r="AF90" s="115">
        <v>5075078</v>
      </c>
      <c r="AG90" s="116">
        <f t="shared" si="71"/>
        <v>130.80435062759349</v>
      </c>
      <c r="AI90" s="116">
        <f t="shared" si="72"/>
        <v>69.539897640179774</v>
      </c>
      <c r="AJ90" s="115">
        <v>0</v>
      </c>
      <c r="AK90" s="116">
        <f t="shared" si="73"/>
        <v>0</v>
      </c>
      <c r="AM90" s="116">
        <f t="shared" si="74"/>
        <v>0</v>
      </c>
      <c r="AN90" s="115">
        <f t="shared" si="75"/>
        <v>136430514</v>
      </c>
      <c r="AO90" s="115">
        <v>38799</v>
      </c>
      <c r="AP90" s="115">
        <f t="shared" si="76"/>
        <v>38799</v>
      </c>
      <c r="AQ90" s="115">
        <f t="shared" si="77"/>
        <v>38799</v>
      </c>
      <c r="AR90" s="115">
        <f t="shared" si="78"/>
        <v>38799</v>
      </c>
      <c r="AS90" s="115">
        <f t="shared" si="79"/>
        <v>38799</v>
      </c>
      <c r="AT90" s="115">
        <f t="shared" si="80"/>
        <v>38799</v>
      </c>
      <c r="AU90" s="115">
        <f t="shared" si="81"/>
        <v>38799</v>
      </c>
      <c r="AV90" s="115">
        <f t="shared" si="82"/>
        <v>38799</v>
      </c>
      <c r="AW90" s="115">
        <f t="shared" si="83"/>
        <v>38799</v>
      </c>
      <c r="AX90" s="115">
        <f t="shared" si="84"/>
        <v>0</v>
      </c>
    </row>
    <row r="91" spans="1:50" x14ac:dyDescent="0.2">
      <c r="A91" s="287">
        <v>37</v>
      </c>
      <c r="B91" s="287" t="s">
        <v>122</v>
      </c>
      <c r="C91" s="118">
        <v>5434223</v>
      </c>
      <c r="D91" s="119">
        <f t="shared" si="57"/>
        <v>207.54775999694459</v>
      </c>
      <c r="E91" s="306"/>
      <c r="F91" s="119">
        <f t="shared" si="58"/>
        <v>128.55588384641609</v>
      </c>
      <c r="G91" s="118">
        <v>2252891</v>
      </c>
      <c r="H91" s="119">
        <f t="shared" si="59"/>
        <v>86.044036206699005</v>
      </c>
      <c r="I91" s="306"/>
      <c r="J91" s="119">
        <f t="shared" si="60"/>
        <v>116.74166651051851</v>
      </c>
      <c r="K91" s="118">
        <v>21266752</v>
      </c>
      <c r="L91" s="119">
        <f t="shared" si="61"/>
        <v>812.23511438719777</v>
      </c>
      <c r="M91" s="306"/>
      <c r="N91" s="119">
        <f t="shared" si="62"/>
        <v>120.01824742112316</v>
      </c>
      <c r="O91" s="118">
        <v>4365204</v>
      </c>
      <c r="P91" s="119">
        <f t="shared" si="63"/>
        <v>166.71901615552076</v>
      </c>
      <c r="Q91" s="306"/>
      <c r="R91" s="119">
        <f t="shared" si="64"/>
        <v>85.623215027240676</v>
      </c>
      <c r="S91" s="118">
        <v>8242765</v>
      </c>
      <c r="T91" s="119">
        <f t="shared" si="65"/>
        <v>314.81361952411868</v>
      </c>
      <c r="U91" s="306"/>
      <c r="V91" s="119">
        <f t="shared" si="66"/>
        <v>68.184796331804549</v>
      </c>
      <c r="W91" s="118">
        <v>45400887</v>
      </c>
      <c r="X91" s="306"/>
      <c r="Y91" s="119">
        <f t="shared" si="67"/>
        <v>1733.9833861665966</v>
      </c>
      <c r="Z91" s="306"/>
      <c r="AA91" s="119">
        <f t="shared" si="68"/>
        <v>67.578110081342729</v>
      </c>
      <c r="AB91" s="118">
        <v>2242628</v>
      </c>
      <c r="AC91" s="119">
        <f t="shared" si="69"/>
        <v>85.652064316541271</v>
      </c>
      <c r="AD91" s="306"/>
      <c r="AE91" s="119">
        <f t="shared" si="70"/>
        <v>73.473057757587469</v>
      </c>
      <c r="AF91" s="118">
        <v>3107974</v>
      </c>
      <c r="AG91" s="119">
        <f t="shared" si="71"/>
        <v>118.70198220219227</v>
      </c>
      <c r="AH91" s="306"/>
      <c r="AI91" s="119">
        <f t="shared" si="72"/>
        <v>63.105880289317994</v>
      </c>
      <c r="AJ91" s="118">
        <v>0</v>
      </c>
      <c r="AK91" s="119">
        <f t="shared" si="73"/>
        <v>0</v>
      </c>
      <c r="AL91" s="306"/>
      <c r="AM91" s="119">
        <f t="shared" si="74"/>
        <v>0</v>
      </c>
      <c r="AN91" s="118">
        <f t="shared" si="75"/>
        <v>92313324</v>
      </c>
      <c r="AO91" s="118">
        <v>26183</v>
      </c>
      <c r="AP91" s="118">
        <f t="shared" si="76"/>
        <v>26183</v>
      </c>
      <c r="AQ91" s="118">
        <f t="shared" si="77"/>
        <v>26183</v>
      </c>
      <c r="AR91" s="118">
        <f t="shared" si="78"/>
        <v>26183</v>
      </c>
      <c r="AS91" s="118">
        <f t="shared" si="79"/>
        <v>26183</v>
      </c>
      <c r="AT91" s="118">
        <f t="shared" si="80"/>
        <v>26183</v>
      </c>
      <c r="AU91" s="118">
        <f t="shared" si="81"/>
        <v>26183</v>
      </c>
      <c r="AV91" s="118">
        <f t="shared" si="82"/>
        <v>26183</v>
      </c>
      <c r="AW91" s="118">
        <f t="shared" si="83"/>
        <v>26183</v>
      </c>
      <c r="AX91" s="118">
        <f t="shared" si="84"/>
        <v>0</v>
      </c>
    </row>
    <row r="92" spans="1:50" x14ac:dyDescent="0.2">
      <c r="A92" s="286">
        <v>38</v>
      </c>
      <c r="B92" s="286" t="s">
        <v>123</v>
      </c>
      <c r="C92" s="115">
        <v>2135856</v>
      </c>
      <c r="D92" s="116">
        <f t="shared" si="57"/>
        <v>139.17091288199649</v>
      </c>
      <c r="F92" s="116">
        <f t="shared" si="58"/>
        <v>86.203000752795489</v>
      </c>
      <c r="G92" s="115">
        <v>1886509</v>
      </c>
      <c r="H92" s="116">
        <f t="shared" si="59"/>
        <v>122.92363328337785</v>
      </c>
      <c r="J92" s="116">
        <f t="shared" si="60"/>
        <v>166.77866864074562</v>
      </c>
      <c r="K92" s="115">
        <v>6134841</v>
      </c>
      <c r="L92" s="116">
        <f t="shared" si="61"/>
        <v>399.74203427379945</v>
      </c>
      <c r="N92" s="116">
        <f t="shared" si="62"/>
        <v>59.067057708151879</v>
      </c>
      <c r="O92" s="115">
        <v>3498403</v>
      </c>
      <c r="P92" s="116">
        <f t="shared" si="63"/>
        <v>227.95354140874437</v>
      </c>
      <c r="R92" s="116">
        <f t="shared" si="64"/>
        <v>117.07191862297709</v>
      </c>
      <c r="S92" s="115">
        <v>10227735</v>
      </c>
      <c r="T92" s="116">
        <f t="shared" si="65"/>
        <v>666.43220173323778</v>
      </c>
      <c r="V92" s="116">
        <f t="shared" si="66"/>
        <v>144.34109938707903</v>
      </c>
      <c r="W92" s="115">
        <v>27335624</v>
      </c>
      <c r="Y92" s="116">
        <f t="shared" si="67"/>
        <v>1781.1705219261094</v>
      </c>
      <c r="AA92" s="116">
        <f t="shared" si="68"/>
        <v>69.41712277328628</v>
      </c>
      <c r="AB92" s="115">
        <v>971314</v>
      </c>
      <c r="AC92" s="116">
        <f t="shared" si="69"/>
        <v>63.290154427575423</v>
      </c>
      <c r="AE92" s="116">
        <f t="shared" si="70"/>
        <v>54.290824265000701</v>
      </c>
      <c r="AF92" s="115">
        <v>1744563</v>
      </c>
      <c r="AG92" s="116">
        <f t="shared" si="71"/>
        <v>113.67452922395256</v>
      </c>
      <c r="AI92" s="116">
        <f t="shared" si="72"/>
        <v>60.433120829711342</v>
      </c>
      <c r="AJ92" s="115">
        <v>0</v>
      </c>
      <c r="AK92" s="116">
        <f t="shared" si="73"/>
        <v>0</v>
      </c>
      <c r="AM92" s="116">
        <f t="shared" si="74"/>
        <v>0</v>
      </c>
      <c r="AN92" s="115">
        <f t="shared" si="75"/>
        <v>53934845</v>
      </c>
      <c r="AO92" s="115">
        <v>15347</v>
      </c>
      <c r="AP92" s="115">
        <f t="shared" si="76"/>
        <v>15347</v>
      </c>
      <c r="AQ92" s="115">
        <f t="shared" si="77"/>
        <v>15347</v>
      </c>
      <c r="AR92" s="115">
        <f t="shared" si="78"/>
        <v>15347</v>
      </c>
      <c r="AS92" s="115">
        <f t="shared" si="79"/>
        <v>15347</v>
      </c>
      <c r="AT92" s="115">
        <f t="shared" si="80"/>
        <v>15347</v>
      </c>
      <c r="AU92" s="115">
        <f t="shared" si="81"/>
        <v>15347</v>
      </c>
      <c r="AV92" s="115">
        <f t="shared" si="82"/>
        <v>15347</v>
      </c>
      <c r="AW92" s="115">
        <f t="shared" si="83"/>
        <v>15347</v>
      </c>
      <c r="AX92" s="115">
        <f t="shared" si="84"/>
        <v>0</v>
      </c>
    </row>
    <row r="93" spans="1:50" x14ac:dyDescent="0.2">
      <c r="A93" s="287">
        <v>39</v>
      </c>
      <c r="B93" s="287" t="s">
        <v>125</v>
      </c>
      <c r="C93" s="118">
        <v>2268210</v>
      </c>
      <c r="D93" s="119">
        <f t="shared" si="57"/>
        <v>107.16796598157335</v>
      </c>
      <c r="E93" s="306"/>
      <c r="F93" s="119">
        <f t="shared" si="58"/>
        <v>66.380251885092051</v>
      </c>
      <c r="G93" s="118">
        <v>1708354</v>
      </c>
      <c r="H93" s="119">
        <f t="shared" si="59"/>
        <v>80.715993385305936</v>
      </c>
      <c r="I93" s="306"/>
      <c r="J93" s="119">
        <f t="shared" si="60"/>
        <v>109.51275645898835</v>
      </c>
      <c r="K93" s="118">
        <v>14047999</v>
      </c>
      <c r="L93" s="119">
        <f t="shared" si="61"/>
        <v>663.7372549019608</v>
      </c>
      <c r="M93" s="306"/>
      <c r="N93" s="119">
        <f t="shared" si="62"/>
        <v>98.075767312204519</v>
      </c>
      <c r="O93" s="118">
        <v>4378021</v>
      </c>
      <c r="P93" s="119">
        <f t="shared" si="63"/>
        <v>206.85192534845262</v>
      </c>
      <c r="Q93" s="306"/>
      <c r="R93" s="119">
        <f t="shared" si="64"/>
        <v>106.23459333749672</v>
      </c>
      <c r="S93" s="118">
        <v>7618137</v>
      </c>
      <c r="T93" s="119">
        <f t="shared" si="65"/>
        <v>359.94032600992205</v>
      </c>
      <c r="U93" s="306"/>
      <c r="V93" s="119">
        <f t="shared" si="66"/>
        <v>77.958691424116111</v>
      </c>
      <c r="W93" s="118">
        <v>44642208</v>
      </c>
      <c r="X93" s="306"/>
      <c r="Y93" s="119">
        <f t="shared" si="67"/>
        <v>2109.2467753366409</v>
      </c>
      <c r="Z93" s="306"/>
      <c r="AA93" s="119">
        <f t="shared" si="68"/>
        <v>82.20315829411409</v>
      </c>
      <c r="AB93" s="118">
        <v>768485</v>
      </c>
      <c r="AC93" s="119">
        <f t="shared" si="69"/>
        <v>36.309236947791163</v>
      </c>
      <c r="AD93" s="306"/>
      <c r="AE93" s="119">
        <f t="shared" si="70"/>
        <v>31.146367395651765</v>
      </c>
      <c r="AF93" s="118">
        <v>1656060</v>
      </c>
      <c r="AG93" s="119">
        <f t="shared" si="71"/>
        <v>78.245216158752655</v>
      </c>
      <c r="AH93" s="306"/>
      <c r="AI93" s="119">
        <f t="shared" si="72"/>
        <v>41.597732005143058</v>
      </c>
      <c r="AJ93" s="118">
        <v>0</v>
      </c>
      <c r="AK93" s="119">
        <f t="shared" si="73"/>
        <v>0</v>
      </c>
      <c r="AL93" s="306"/>
      <c r="AM93" s="119">
        <f t="shared" si="74"/>
        <v>0</v>
      </c>
      <c r="AN93" s="118">
        <f t="shared" si="75"/>
        <v>77087474</v>
      </c>
      <c r="AO93" s="118">
        <v>21165</v>
      </c>
      <c r="AP93" s="118">
        <f t="shared" si="76"/>
        <v>21165</v>
      </c>
      <c r="AQ93" s="118">
        <f t="shared" si="77"/>
        <v>21165</v>
      </c>
      <c r="AR93" s="118">
        <f t="shared" si="78"/>
        <v>21165</v>
      </c>
      <c r="AS93" s="118">
        <f t="shared" si="79"/>
        <v>21165</v>
      </c>
      <c r="AT93" s="118">
        <f t="shared" si="80"/>
        <v>21165</v>
      </c>
      <c r="AU93" s="118">
        <f t="shared" si="81"/>
        <v>21165</v>
      </c>
      <c r="AV93" s="118">
        <f t="shared" si="82"/>
        <v>21165</v>
      </c>
      <c r="AW93" s="118">
        <f t="shared" si="83"/>
        <v>21165</v>
      </c>
      <c r="AX93" s="118">
        <f t="shared" si="84"/>
        <v>0</v>
      </c>
    </row>
    <row r="94" spans="1:50" x14ac:dyDescent="0.2">
      <c r="A94" s="286">
        <v>40</v>
      </c>
      <c r="B94" s="286" t="s">
        <v>127</v>
      </c>
      <c r="C94" s="115">
        <v>0</v>
      </c>
      <c r="D94" s="116">
        <f t="shared" si="57"/>
        <v>0</v>
      </c>
      <c r="F94" s="116">
        <f t="shared" si="58"/>
        <v>0</v>
      </c>
      <c r="G94" s="115">
        <v>0</v>
      </c>
      <c r="H94" s="116">
        <f t="shared" si="59"/>
        <v>0</v>
      </c>
      <c r="J94" s="116">
        <f t="shared" si="60"/>
        <v>0</v>
      </c>
      <c r="K94" s="115">
        <v>0</v>
      </c>
      <c r="L94" s="116">
        <f t="shared" si="61"/>
        <v>0</v>
      </c>
      <c r="N94" s="116">
        <f t="shared" si="62"/>
        <v>0</v>
      </c>
      <c r="O94" s="115">
        <v>0</v>
      </c>
      <c r="P94" s="116">
        <f t="shared" si="63"/>
        <v>0</v>
      </c>
      <c r="R94" s="116">
        <f t="shared" si="64"/>
        <v>0</v>
      </c>
      <c r="S94" s="115">
        <v>0</v>
      </c>
      <c r="T94" s="116">
        <f t="shared" si="65"/>
        <v>0</v>
      </c>
      <c r="V94" s="116">
        <f t="shared" si="66"/>
        <v>0</v>
      </c>
      <c r="W94" s="115">
        <v>0</v>
      </c>
      <c r="Y94" s="116">
        <f t="shared" si="67"/>
        <v>0</v>
      </c>
      <c r="AA94" s="116">
        <f t="shared" si="68"/>
        <v>0</v>
      </c>
      <c r="AB94" s="115">
        <v>0</v>
      </c>
      <c r="AC94" s="116">
        <f t="shared" si="69"/>
        <v>0</v>
      </c>
      <c r="AE94" s="116">
        <f t="shared" si="70"/>
        <v>0</v>
      </c>
      <c r="AF94" s="115">
        <v>0</v>
      </c>
      <c r="AG94" s="116">
        <f t="shared" si="71"/>
        <v>0</v>
      </c>
      <c r="AI94" s="116">
        <f t="shared" si="72"/>
        <v>0</v>
      </c>
      <c r="AJ94" s="115">
        <v>0</v>
      </c>
      <c r="AK94" s="116">
        <f t="shared" si="73"/>
        <v>0</v>
      </c>
      <c r="AM94" s="116">
        <f t="shared" si="74"/>
        <v>0</v>
      </c>
      <c r="AN94" s="115">
        <f t="shared" si="75"/>
        <v>0</v>
      </c>
      <c r="AO94" s="115">
        <v>0</v>
      </c>
      <c r="AP94" s="115">
        <f t="shared" si="76"/>
        <v>0</v>
      </c>
      <c r="AQ94" s="115">
        <f t="shared" si="77"/>
        <v>0</v>
      </c>
      <c r="AR94" s="115">
        <f t="shared" si="78"/>
        <v>0</v>
      </c>
      <c r="AS94" s="115">
        <f t="shared" si="79"/>
        <v>0</v>
      </c>
      <c r="AT94" s="115">
        <f t="shared" si="80"/>
        <v>0</v>
      </c>
      <c r="AU94" s="115">
        <f t="shared" si="81"/>
        <v>0</v>
      </c>
      <c r="AV94" s="115">
        <f t="shared" si="82"/>
        <v>0</v>
      </c>
      <c r="AW94" s="115">
        <f t="shared" si="83"/>
        <v>0</v>
      </c>
      <c r="AX94" s="115">
        <f t="shared" si="84"/>
        <v>0</v>
      </c>
    </row>
    <row r="95" spans="1:50" x14ac:dyDescent="0.2">
      <c r="A95" s="287">
        <v>41</v>
      </c>
      <c r="B95" s="287" t="s">
        <v>258</v>
      </c>
      <c r="C95" s="118">
        <v>3136315</v>
      </c>
      <c r="D95" s="119">
        <f t="shared" si="57"/>
        <v>94.305409387497363</v>
      </c>
      <c r="E95" s="306"/>
      <c r="F95" s="119">
        <f t="shared" si="58"/>
        <v>58.413134670720147</v>
      </c>
      <c r="G95" s="118">
        <v>2245827</v>
      </c>
      <c r="H95" s="119">
        <f t="shared" si="59"/>
        <v>67.529452446101573</v>
      </c>
      <c r="I95" s="306"/>
      <c r="J95" s="119">
        <f t="shared" si="60"/>
        <v>91.621699360576187</v>
      </c>
      <c r="K95" s="118">
        <v>16060559</v>
      </c>
      <c r="L95" s="119">
        <f t="shared" si="61"/>
        <v>482.92266289803649</v>
      </c>
      <c r="M95" s="306"/>
      <c r="N95" s="119">
        <f t="shared" si="62"/>
        <v>71.358071836985999</v>
      </c>
      <c r="O95" s="118">
        <v>3820443</v>
      </c>
      <c r="P95" s="119">
        <f t="shared" si="63"/>
        <v>114.87635685720299</v>
      </c>
      <c r="Q95" s="306"/>
      <c r="R95" s="119">
        <f t="shared" si="64"/>
        <v>58.997966947903038</v>
      </c>
      <c r="S95" s="118">
        <v>15733357</v>
      </c>
      <c r="T95" s="119">
        <f t="shared" si="65"/>
        <v>473.08407252608475</v>
      </c>
      <c r="U95" s="306"/>
      <c r="V95" s="119">
        <f t="shared" si="66"/>
        <v>102.46424910641592</v>
      </c>
      <c r="W95" s="118">
        <v>71880154</v>
      </c>
      <c r="X95" s="306"/>
      <c r="Y95" s="119">
        <f t="shared" si="67"/>
        <v>2161.3541209369455</v>
      </c>
      <c r="Z95" s="306"/>
      <c r="AA95" s="119">
        <f t="shared" si="68"/>
        <v>84.233925119861297</v>
      </c>
      <c r="AB95" s="118">
        <v>618260</v>
      </c>
      <c r="AC95" s="119">
        <f t="shared" si="69"/>
        <v>18.590371951769551</v>
      </c>
      <c r="AD95" s="306"/>
      <c r="AE95" s="119">
        <f t="shared" si="70"/>
        <v>15.946976678805102</v>
      </c>
      <c r="AF95" s="118">
        <v>4715189</v>
      </c>
      <c r="AG95" s="119">
        <f t="shared" si="71"/>
        <v>141.78034699461767</v>
      </c>
      <c r="AH95" s="306"/>
      <c r="AI95" s="119">
        <f t="shared" si="72"/>
        <v>75.375098535254835</v>
      </c>
      <c r="AJ95" s="118">
        <v>0</v>
      </c>
      <c r="AK95" s="119">
        <f t="shared" si="73"/>
        <v>0</v>
      </c>
      <c r="AL95" s="306"/>
      <c r="AM95" s="119">
        <f t="shared" si="74"/>
        <v>0</v>
      </c>
      <c r="AN95" s="118">
        <f t="shared" si="75"/>
        <v>118210104</v>
      </c>
      <c r="AO95" s="118">
        <v>33257</v>
      </c>
      <c r="AP95" s="118">
        <f t="shared" si="76"/>
        <v>33257</v>
      </c>
      <c r="AQ95" s="118">
        <f t="shared" si="77"/>
        <v>33257</v>
      </c>
      <c r="AR95" s="118">
        <f t="shared" si="78"/>
        <v>33257</v>
      </c>
      <c r="AS95" s="118">
        <f t="shared" si="79"/>
        <v>33257</v>
      </c>
      <c r="AT95" s="118">
        <f t="shared" si="80"/>
        <v>33257</v>
      </c>
      <c r="AU95" s="118">
        <f t="shared" si="81"/>
        <v>33257</v>
      </c>
      <c r="AV95" s="118">
        <f t="shared" si="82"/>
        <v>33257</v>
      </c>
      <c r="AW95" s="118">
        <f t="shared" si="83"/>
        <v>33257</v>
      </c>
      <c r="AX95" s="118">
        <f t="shared" si="84"/>
        <v>0</v>
      </c>
    </row>
    <row r="96" spans="1:50" x14ac:dyDescent="0.2">
      <c r="A96" s="286">
        <v>42</v>
      </c>
      <c r="B96" s="286" t="s">
        <v>131</v>
      </c>
      <c r="C96" s="115">
        <v>20154190</v>
      </c>
      <c r="D96" s="116">
        <f t="shared" si="57"/>
        <v>179.29338398170964</v>
      </c>
      <c r="F96" s="116">
        <f t="shared" si="58"/>
        <v>111.05501425755142</v>
      </c>
      <c r="G96" s="115">
        <v>8428340</v>
      </c>
      <c r="H96" s="116">
        <f t="shared" si="59"/>
        <v>74.97922764191479</v>
      </c>
      <c r="J96" s="116">
        <f t="shared" si="60"/>
        <v>101.72930483597169</v>
      </c>
      <c r="K96" s="115">
        <v>88611079</v>
      </c>
      <c r="L96" s="116">
        <f t="shared" si="61"/>
        <v>788.29167593342174</v>
      </c>
      <c r="N96" s="116">
        <f t="shared" si="62"/>
        <v>116.48029459249449</v>
      </c>
      <c r="O96" s="115">
        <v>25626647</v>
      </c>
      <c r="P96" s="116">
        <f t="shared" si="63"/>
        <v>227.97682569900988</v>
      </c>
      <c r="R96" s="116">
        <f t="shared" si="64"/>
        <v>117.08387692166511</v>
      </c>
      <c r="S96" s="115">
        <v>32460830</v>
      </c>
      <c r="T96" s="116">
        <f t="shared" si="65"/>
        <v>288.77429743170029</v>
      </c>
      <c r="V96" s="116">
        <f t="shared" si="66"/>
        <v>62.544996261611644</v>
      </c>
      <c r="W96" s="115">
        <v>237834345</v>
      </c>
      <c r="Y96" s="116">
        <f t="shared" si="67"/>
        <v>2115.794509336441</v>
      </c>
      <c r="AA96" s="116">
        <f t="shared" si="68"/>
        <v>82.458341528597117</v>
      </c>
      <c r="AB96" s="115">
        <v>7594865</v>
      </c>
      <c r="AC96" s="116">
        <f t="shared" si="69"/>
        <v>67.56456333567597</v>
      </c>
      <c r="AE96" s="116">
        <f t="shared" si="70"/>
        <v>57.957448007118352</v>
      </c>
      <c r="AF96" s="115">
        <v>7399589</v>
      </c>
      <c r="AG96" s="116">
        <f t="shared" si="71"/>
        <v>65.827371473814381</v>
      </c>
      <c r="AI96" s="116">
        <f t="shared" si="72"/>
        <v>34.995997092205897</v>
      </c>
      <c r="AJ96" s="115">
        <v>0</v>
      </c>
      <c r="AK96" s="116">
        <f t="shared" si="73"/>
        <v>0</v>
      </c>
      <c r="AM96" s="116">
        <f t="shared" si="74"/>
        <v>0</v>
      </c>
      <c r="AN96" s="115">
        <f t="shared" si="75"/>
        <v>428109885</v>
      </c>
      <c r="AO96" s="115">
        <v>112409</v>
      </c>
      <c r="AP96" s="115">
        <f t="shared" si="76"/>
        <v>112409</v>
      </c>
      <c r="AQ96" s="115">
        <f t="shared" si="77"/>
        <v>112409</v>
      </c>
      <c r="AR96" s="115">
        <f t="shared" si="78"/>
        <v>112409</v>
      </c>
      <c r="AS96" s="115">
        <f t="shared" si="79"/>
        <v>112409</v>
      </c>
      <c r="AT96" s="115">
        <f t="shared" si="80"/>
        <v>112409</v>
      </c>
      <c r="AU96" s="115">
        <f t="shared" si="81"/>
        <v>112409</v>
      </c>
      <c r="AV96" s="115">
        <f t="shared" si="82"/>
        <v>112409</v>
      </c>
      <c r="AW96" s="115">
        <f t="shared" si="83"/>
        <v>112409</v>
      </c>
      <c r="AX96" s="115">
        <f t="shared" si="84"/>
        <v>0</v>
      </c>
    </row>
    <row r="97" spans="1:50" x14ac:dyDescent="0.2">
      <c r="A97" s="287">
        <v>43</v>
      </c>
      <c r="B97" s="287" t="s">
        <v>133</v>
      </c>
      <c r="C97" s="118">
        <v>57028852</v>
      </c>
      <c r="D97" s="119">
        <f t="shared" si="57"/>
        <v>169.69135368996115</v>
      </c>
      <c r="E97" s="306"/>
      <c r="F97" s="119">
        <f t="shared" si="58"/>
        <v>105.10747962314264</v>
      </c>
      <c r="G97" s="118">
        <v>20423513</v>
      </c>
      <c r="H97" s="119">
        <f t="shared" si="59"/>
        <v>60.770880817915099</v>
      </c>
      <c r="I97" s="306"/>
      <c r="J97" s="119">
        <f t="shared" si="60"/>
        <v>82.451895735722886</v>
      </c>
      <c r="K97" s="118">
        <v>239783679</v>
      </c>
      <c r="L97" s="119">
        <f t="shared" si="61"/>
        <v>713.48476526003196</v>
      </c>
      <c r="M97" s="306"/>
      <c r="N97" s="119">
        <f t="shared" si="62"/>
        <v>105.42660563596313</v>
      </c>
      <c r="O97" s="118">
        <v>89258659</v>
      </c>
      <c r="P97" s="119">
        <f t="shared" si="63"/>
        <v>265.5922772960717</v>
      </c>
      <c r="Q97" s="306"/>
      <c r="R97" s="119">
        <f t="shared" si="64"/>
        <v>136.40234445291281</v>
      </c>
      <c r="S97" s="118">
        <v>112622637</v>
      </c>
      <c r="T97" s="119">
        <f t="shared" si="65"/>
        <v>335.11261507882193</v>
      </c>
      <c r="U97" s="306"/>
      <c r="V97" s="119">
        <f t="shared" si="66"/>
        <v>72.581311577014915</v>
      </c>
      <c r="W97" s="118">
        <v>709327908</v>
      </c>
      <c r="X97" s="306"/>
      <c r="Y97" s="119">
        <f t="shared" si="67"/>
        <v>2110.6301231276443</v>
      </c>
      <c r="Z97" s="306"/>
      <c r="AA97" s="119">
        <f t="shared" si="68"/>
        <v>82.257071168970327</v>
      </c>
      <c r="AB97" s="118">
        <v>45360427</v>
      </c>
      <c r="AC97" s="119">
        <f t="shared" si="69"/>
        <v>134.97154495736058</v>
      </c>
      <c r="AD97" s="306"/>
      <c r="AE97" s="119">
        <f t="shared" si="70"/>
        <v>115.77972110087047</v>
      </c>
      <c r="AF97" s="118">
        <v>56097842</v>
      </c>
      <c r="AG97" s="119">
        <f t="shared" si="71"/>
        <v>166.92110070996267</v>
      </c>
      <c r="AH97" s="306"/>
      <c r="AI97" s="119">
        <f t="shared" si="72"/>
        <v>88.740750607023585</v>
      </c>
      <c r="AJ97" s="118">
        <v>0</v>
      </c>
      <c r="AK97" s="119">
        <f t="shared" si="73"/>
        <v>0</v>
      </c>
      <c r="AL97" s="306"/>
      <c r="AM97" s="119">
        <f t="shared" si="74"/>
        <v>0</v>
      </c>
      <c r="AN97" s="118">
        <f t="shared" si="75"/>
        <v>1329903517</v>
      </c>
      <c r="AO97" s="118">
        <v>336074</v>
      </c>
      <c r="AP97" s="118">
        <f t="shared" si="76"/>
        <v>336074</v>
      </c>
      <c r="AQ97" s="118">
        <f t="shared" si="77"/>
        <v>336074</v>
      </c>
      <c r="AR97" s="118">
        <f t="shared" si="78"/>
        <v>336074</v>
      </c>
      <c r="AS97" s="118">
        <f t="shared" si="79"/>
        <v>336074</v>
      </c>
      <c r="AT97" s="118">
        <f t="shared" si="80"/>
        <v>336074</v>
      </c>
      <c r="AU97" s="118">
        <f t="shared" si="81"/>
        <v>336074</v>
      </c>
      <c r="AV97" s="118">
        <f t="shared" si="82"/>
        <v>336074</v>
      </c>
      <c r="AW97" s="118">
        <f t="shared" si="83"/>
        <v>336074</v>
      </c>
      <c r="AX97" s="118">
        <f t="shared" si="84"/>
        <v>0</v>
      </c>
    </row>
    <row r="98" spans="1:50" x14ac:dyDescent="0.2">
      <c r="A98" s="286">
        <v>44</v>
      </c>
      <c r="B98" s="286" t="s">
        <v>135</v>
      </c>
      <c r="C98" s="115">
        <v>2388952</v>
      </c>
      <c r="D98" s="116">
        <f t="shared" si="57"/>
        <v>48.918849186034606</v>
      </c>
      <c r="F98" s="116">
        <f t="shared" si="58"/>
        <v>30.300524052645962</v>
      </c>
      <c r="G98" s="115">
        <v>3681796</v>
      </c>
      <c r="H98" s="116">
        <f t="shared" si="59"/>
        <v>75.392566806593635</v>
      </c>
      <c r="J98" s="116">
        <f t="shared" si="60"/>
        <v>102.29010957091877</v>
      </c>
      <c r="K98" s="115">
        <v>23605395</v>
      </c>
      <c r="L98" s="116">
        <f t="shared" si="61"/>
        <v>483.37043104330911</v>
      </c>
      <c r="N98" s="116">
        <f t="shared" si="62"/>
        <v>71.424235373989902</v>
      </c>
      <c r="O98" s="115">
        <v>4888780</v>
      </c>
      <c r="P98" s="116">
        <f t="shared" si="63"/>
        <v>100.1081191768199</v>
      </c>
      <c r="R98" s="116">
        <f t="shared" si="64"/>
        <v>51.413325317692895</v>
      </c>
      <c r="S98" s="115">
        <v>27765829</v>
      </c>
      <c r="T98" s="116">
        <f t="shared" si="65"/>
        <v>568.56412409132793</v>
      </c>
      <c r="V98" s="116">
        <f t="shared" si="66"/>
        <v>123.14406556279236</v>
      </c>
      <c r="W98" s="115">
        <v>110012745</v>
      </c>
      <c r="Y98" s="116">
        <f t="shared" si="67"/>
        <v>2252.7438312685572</v>
      </c>
      <c r="AA98" s="116">
        <f t="shared" si="68"/>
        <v>87.795633931123419</v>
      </c>
      <c r="AB98" s="115">
        <v>2643840</v>
      </c>
      <c r="AC98" s="116">
        <f t="shared" si="69"/>
        <v>54.138220538548175</v>
      </c>
      <c r="AE98" s="116">
        <f t="shared" si="70"/>
        <v>46.440218764856759</v>
      </c>
      <c r="AF98" s="115">
        <v>7447148</v>
      </c>
      <c r="AG98" s="116">
        <f t="shared" si="71"/>
        <v>152.49611958636223</v>
      </c>
      <c r="AI98" s="116">
        <f t="shared" si="72"/>
        <v>81.071955907276873</v>
      </c>
      <c r="AJ98" s="115">
        <v>0</v>
      </c>
      <c r="AK98" s="116">
        <f t="shared" si="73"/>
        <v>0</v>
      </c>
      <c r="AM98" s="116">
        <f t="shared" si="74"/>
        <v>0</v>
      </c>
      <c r="AN98" s="115">
        <f t="shared" si="75"/>
        <v>182434485</v>
      </c>
      <c r="AO98" s="115">
        <v>48835</v>
      </c>
      <c r="AP98" s="115">
        <f t="shared" si="76"/>
        <v>48835</v>
      </c>
      <c r="AQ98" s="115">
        <f t="shared" si="77"/>
        <v>48835</v>
      </c>
      <c r="AR98" s="115">
        <f t="shared" si="78"/>
        <v>48835</v>
      </c>
      <c r="AS98" s="115">
        <f t="shared" si="79"/>
        <v>48835</v>
      </c>
      <c r="AT98" s="115">
        <f t="shared" si="80"/>
        <v>48835</v>
      </c>
      <c r="AU98" s="115">
        <f t="shared" si="81"/>
        <v>48835</v>
      </c>
      <c r="AV98" s="115">
        <f t="shared" si="82"/>
        <v>48835</v>
      </c>
      <c r="AW98" s="115">
        <f t="shared" si="83"/>
        <v>48835</v>
      </c>
      <c r="AX98" s="115">
        <f t="shared" si="84"/>
        <v>0</v>
      </c>
    </row>
    <row r="99" spans="1:50" x14ac:dyDescent="0.2">
      <c r="A99" s="287">
        <v>45</v>
      </c>
      <c r="B99" s="287" t="s">
        <v>137</v>
      </c>
      <c r="C99" s="118">
        <v>950301</v>
      </c>
      <c r="D99" s="119">
        <f t="shared" si="57"/>
        <v>425.38093106535365</v>
      </c>
      <c r="E99" s="306"/>
      <c r="F99" s="119">
        <f t="shared" si="58"/>
        <v>263.48259102060643</v>
      </c>
      <c r="G99" s="118">
        <v>523234</v>
      </c>
      <c r="H99" s="119">
        <f t="shared" si="59"/>
        <v>234.21396598030438</v>
      </c>
      <c r="I99" s="306"/>
      <c r="J99" s="119">
        <f t="shared" si="60"/>
        <v>317.77366467206542</v>
      </c>
      <c r="K99" s="118">
        <v>1511868</v>
      </c>
      <c r="L99" s="119">
        <f t="shared" si="61"/>
        <v>676.75380483437777</v>
      </c>
      <c r="M99" s="306"/>
      <c r="N99" s="119">
        <f t="shared" si="62"/>
        <v>99.999130982016879</v>
      </c>
      <c r="O99" s="118">
        <v>428580</v>
      </c>
      <c r="P99" s="119">
        <f t="shared" si="63"/>
        <v>191.84422560429724</v>
      </c>
      <c r="Q99" s="306"/>
      <c r="R99" s="119">
        <f t="shared" si="64"/>
        <v>98.526969265031084</v>
      </c>
      <c r="S99" s="118">
        <v>1105704</v>
      </c>
      <c r="T99" s="119">
        <f t="shared" si="65"/>
        <v>494.94359892569383</v>
      </c>
      <c r="U99" s="306"/>
      <c r="V99" s="119">
        <f t="shared" si="66"/>
        <v>107.19875632919779</v>
      </c>
      <c r="W99" s="118">
        <v>4988126</v>
      </c>
      <c r="X99" s="306"/>
      <c r="Y99" s="119">
        <f t="shared" si="67"/>
        <v>2232.8227394807518</v>
      </c>
      <c r="Z99" s="306"/>
      <c r="AA99" s="119">
        <f t="shared" si="68"/>
        <v>87.019254096969973</v>
      </c>
      <c r="AB99" s="118">
        <v>150834</v>
      </c>
      <c r="AC99" s="119">
        <f t="shared" si="69"/>
        <v>67.517457475380482</v>
      </c>
      <c r="AD99" s="306"/>
      <c r="AE99" s="119">
        <f t="shared" si="70"/>
        <v>57.917040205837331</v>
      </c>
      <c r="AF99" s="118">
        <v>673107</v>
      </c>
      <c r="AG99" s="119">
        <f t="shared" si="71"/>
        <v>301.3012533572068</v>
      </c>
      <c r="AH99" s="306"/>
      <c r="AI99" s="119">
        <f t="shared" si="72"/>
        <v>160.18166228255456</v>
      </c>
      <c r="AJ99" s="118">
        <v>0</v>
      </c>
      <c r="AK99" s="119">
        <f t="shared" si="73"/>
        <v>0</v>
      </c>
      <c r="AL99" s="306"/>
      <c r="AM99" s="119">
        <f t="shared" si="74"/>
        <v>0</v>
      </c>
      <c r="AN99" s="118">
        <f t="shared" si="75"/>
        <v>10331754</v>
      </c>
      <c r="AO99" s="118">
        <v>2234</v>
      </c>
      <c r="AP99" s="118">
        <f t="shared" si="76"/>
        <v>2234</v>
      </c>
      <c r="AQ99" s="118">
        <f t="shared" si="77"/>
        <v>2234</v>
      </c>
      <c r="AR99" s="118">
        <f t="shared" si="78"/>
        <v>2234</v>
      </c>
      <c r="AS99" s="118">
        <f t="shared" si="79"/>
        <v>2234</v>
      </c>
      <c r="AT99" s="118">
        <f t="shared" si="80"/>
        <v>2234</v>
      </c>
      <c r="AU99" s="118">
        <f t="shared" si="81"/>
        <v>2234</v>
      </c>
      <c r="AV99" s="118">
        <f t="shared" si="82"/>
        <v>2234</v>
      </c>
      <c r="AW99" s="118">
        <f t="shared" si="83"/>
        <v>2234</v>
      </c>
      <c r="AX99" s="118">
        <f t="shared" si="84"/>
        <v>0</v>
      </c>
    </row>
    <row r="100" spans="1:50" x14ac:dyDescent="0.2">
      <c r="A100" s="286">
        <v>46</v>
      </c>
      <c r="B100" s="286" t="s">
        <v>139</v>
      </c>
      <c r="C100" s="115">
        <v>9073591</v>
      </c>
      <c r="D100" s="116">
        <f t="shared" si="57"/>
        <v>227.12367959949938</v>
      </c>
      <c r="F100" s="116">
        <f t="shared" si="58"/>
        <v>140.68128402731836</v>
      </c>
      <c r="G100" s="115">
        <v>3578423</v>
      </c>
      <c r="H100" s="116">
        <f t="shared" si="59"/>
        <v>89.572540675844806</v>
      </c>
      <c r="J100" s="116">
        <f t="shared" si="60"/>
        <v>121.52902319644096</v>
      </c>
      <c r="K100" s="115">
        <v>20394019</v>
      </c>
      <c r="L100" s="116">
        <f t="shared" si="61"/>
        <v>510.48858573216523</v>
      </c>
      <c r="N100" s="116">
        <f t="shared" si="62"/>
        <v>75.431293603068013</v>
      </c>
      <c r="O100" s="115">
        <v>6735077</v>
      </c>
      <c r="P100" s="116">
        <f t="shared" si="63"/>
        <v>168.58765957446809</v>
      </c>
      <c r="R100" s="116">
        <f t="shared" si="64"/>
        <v>86.582909133883632</v>
      </c>
      <c r="S100" s="115">
        <v>19315598</v>
      </c>
      <c r="T100" s="116">
        <f t="shared" si="65"/>
        <v>483.49431789737173</v>
      </c>
      <c r="V100" s="116">
        <f t="shared" si="66"/>
        <v>104.71898148260186</v>
      </c>
      <c r="W100" s="115">
        <v>80153075</v>
      </c>
      <c r="Y100" s="116">
        <f t="shared" si="67"/>
        <v>2006.3347934918647</v>
      </c>
      <c r="AA100" s="116">
        <f t="shared" si="68"/>
        <v>78.192394815479886</v>
      </c>
      <c r="AB100" s="115">
        <v>3766011</v>
      </c>
      <c r="AC100" s="116">
        <f t="shared" si="69"/>
        <v>94.268110137672096</v>
      </c>
      <c r="AE100" s="116">
        <f t="shared" si="70"/>
        <v>80.863973987211963</v>
      </c>
      <c r="AF100" s="115">
        <v>4467365</v>
      </c>
      <c r="AG100" s="116">
        <f t="shared" si="71"/>
        <v>111.82390488110137</v>
      </c>
      <c r="AI100" s="116">
        <f t="shared" si="72"/>
        <v>59.449268023938153</v>
      </c>
      <c r="AJ100" s="115">
        <v>0</v>
      </c>
      <c r="AK100" s="116">
        <f t="shared" si="73"/>
        <v>0</v>
      </c>
      <c r="AM100" s="116">
        <f t="shared" si="74"/>
        <v>0</v>
      </c>
      <c r="AN100" s="115">
        <f t="shared" si="75"/>
        <v>147483159</v>
      </c>
      <c r="AO100" s="115">
        <v>39950</v>
      </c>
      <c r="AP100" s="115">
        <f t="shared" si="76"/>
        <v>39950</v>
      </c>
      <c r="AQ100" s="115">
        <f t="shared" si="77"/>
        <v>39950</v>
      </c>
      <c r="AR100" s="115">
        <f t="shared" si="78"/>
        <v>39950</v>
      </c>
      <c r="AS100" s="115">
        <f t="shared" si="79"/>
        <v>39950</v>
      </c>
      <c r="AT100" s="115">
        <f t="shared" si="80"/>
        <v>39950</v>
      </c>
      <c r="AU100" s="115">
        <f t="shared" si="81"/>
        <v>39950</v>
      </c>
      <c r="AV100" s="115">
        <f t="shared" si="82"/>
        <v>39950</v>
      </c>
      <c r="AW100" s="115">
        <f t="shared" si="83"/>
        <v>39950</v>
      </c>
      <c r="AX100" s="115">
        <f t="shared" si="84"/>
        <v>0</v>
      </c>
    </row>
    <row r="101" spans="1:50" x14ac:dyDescent="0.2">
      <c r="A101" s="287">
        <v>47</v>
      </c>
      <c r="B101" s="287" t="s">
        <v>141</v>
      </c>
      <c r="C101" s="118">
        <v>10247885</v>
      </c>
      <c r="D101" s="119">
        <f t="shared" si="57"/>
        <v>128.92367401368759</v>
      </c>
      <c r="E101" s="306"/>
      <c r="F101" s="119">
        <f t="shared" si="58"/>
        <v>79.855821435031743</v>
      </c>
      <c r="G101" s="118">
        <v>8336251</v>
      </c>
      <c r="H101" s="119">
        <f t="shared" si="59"/>
        <v>104.87433323268921</v>
      </c>
      <c r="I101" s="306"/>
      <c r="J101" s="119">
        <f t="shared" si="60"/>
        <v>142.28998284497482</v>
      </c>
      <c r="K101" s="118">
        <v>42358080</v>
      </c>
      <c r="L101" s="119">
        <f t="shared" si="61"/>
        <v>532.88647342995171</v>
      </c>
      <c r="M101" s="306"/>
      <c r="N101" s="119">
        <f t="shared" si="62"/>
        <v>78.740871310074183</v>
      </c>
      <c r="O101" s="118">
        <v>12951374</v>
      </c>
      <c r="P101" s="119">
        <f t="shared" si="63"/>
        <v>162.93495873590982</v>
      </c>
      <c r="Q101" s="306"/>
      <c r="R101" s="119">
        <f t="shared" si="64"/>
        <v>83.679806473218662</v>
      </c>
      <c r="S101" s="118">
        <v>22911721</v>
      </c>
      <c r="T101" s="119">
        <f t="shared" si="65"/>
        <v>288.24125654186798</v>
      </c>
      <c r="U101" s="306"/>
      <c r="V101" s="119">
        <f t="shared" si="66"/>
        <v>62.429546096003548</v>
      </c>
      <c r="W101" s="118">
        <v>161392034</v>
      </c>
      <c r="X101" s="306"/>
      <c r="Y101" s="119">
        <f t="shared" si="67"/>
        <v>2030.3949526972624</v>
      </c>
      <c r="Z101" s="306"/>
      <c r="AA101" s="119">
        <f t="shared" si="68"/>
        <v>79.130085510978162</v>
      </c>
      <c r="AB101" s="118">
        <v>15941616</v>
      </c>
      <c r="AC101" s="119">
        <f t="shared" si="69"/>
        <v>200.55374396135267</v>
      </c>
      <c r="AD101" s="306"/>
      <c r="AE101" s="119">
        <f t="shared" si="70"/>
        <v>172.03668039005066</v>
      </c>
      <c r="AF101" s="118">
        <v>17044395</v>
      </c>
      <c r="AG101" s="119">
        <f t="shared" si="71"/>
        <v>214.42727204106279</v>
      </c>
      <c r="AH101" s="306"/>
      <c r="AI101" s="119">
        <f t="shared" si="72"/>
        <v>113.99659474210885</v>
      </c>
      <c r="AJ101" s="118">
        <v>0</v>
      </c>
      <c r="AK101" s="119">
        <f t="shared" si="73"/>
        <v>0</v>
      </c>
      <c r="AL101" s="306"/>
      <c r="AM101" s="119">
        <f t="shared" si="74"/>
        <v>0</v>
      </c>
      <c r="AN101" s="118">
        <f t="shared" si="75"/>
        <v>291183356</v>
      </c>
      <c r="AO101" s="118">
        <v>79488</v>
      </c>
      <c r="AP101" s="118">
        <f t="shared" si="76"/>
        <v>79488</v>
      </c>
      <c r="AQ101" s="118">
        <f t="shared" si="77"/>
        <v>79488</v>
      </c>
      <c r="AR101" s="118">
        <f t="shared" si="78"/>
        <v>79488</v>
      </c>
      <c r="AS101" s="118">
        <f t="shared" si="79"/>
        <v>79488</v>
      </c>
      <c r="AT101" s="118">
        <f t="shared" si="80"/>
        <v>79488</v>
      </c>
      <c r="AU101" s="118">
        <f t="shared" si="81"/>
        <v>79488</v>
      </c>
      <c r="AV101" s="118">
        <f t="shared" si="82"/>
        <v>79488</v>
      </c>
      <c r="AW101" s="118">
        <f t="shared" si="83"/>
        <v>79488</v>
      </c>
      <c r="AX101" s="118">
        <f t="shared" si="84"/>
        <v>0</v>
      </c>
    </row>
    <row r="102" spans="1:50" x14ac:dyDescent="0.2">
      <c r="A102" s="286">
        <v>48</v>
      </c>
      <c r="B102" s="286" t="s">
        <v>143</v>
      </c>
      <c r="C102" s="115">
        <v>2116102</v>
      </c>
      <c r="D102" s="116">
        <f t="shared" si="57"/>
        <v>317.58997448596728</v>
      </c>
      <c r="F102" s="116">
        <f t="shared" si="58"/>
        <v>196.71645635397513</v>
      </c>
      <c r="G102" s="115">
        <v>967877</v>
      </c>
      <c r="H102" s="116">
        <f t="shared" si="59"/>
        <v>145.26144379408674</v>
      </c>
      <c r="J102" s="116">
        <f t="shared" si="60"/>
        <v>197.08586179649049</v>
      </c>
      <c r="K102" s="115">
        <v>9810223</v>
      </c>
      <c r="L102" s="116">
        <f t="shared" si="61"/>
        <v>1472.3432387813298</v>
      </c>
      <c r="N102" s="116">
        <f t="shared" si="62"/>
        <v>217.55776374454746</v>
      </c>
      <c r="O102" s="115">
        <v>875924</v>
      </c>
      <c r="P102" s="116">
        <f t="shared" si="63"/>
        <v>131.46090349692329</v>
      </c>
      <c r="R102" s="116">
        <f t="shared" si="64"/>
        <v>67.515424858867618</v>
      </c>
      <c r="S102" s="115">
        <v>3043182</v>
      </c>
      <c r="T102" s="116">
        <f t="shared" si="65"/>
        <v>456.72850067537144</v>
      </c>
      <c r="V102" s="116">
        <f t="shared" si="66"/>
        <v>98.92183141426888</v>
      </c>
      <c r="W102" s="115">
        <v>14828159</v>
      </c>
      <c r="Y102" s="116">
        <f t="shared" si="67"/>
        <v>2225.4478463154737</v>
      </c>
      <c r="AA102" s="116">
        <f t="shared" si="68"/>
        <v>86.731834190794814</v>
      </c>
      <c r="AB102" s="115">
        <v>67275</v>
      </c>
      <c r="AC102" s="116">
        <f t="shared" si="69"/>
        <v>10.096803241782981</v>
      </c>
      <c r="AE102" s="116">
        <f t="shared" si="70"/>
        <v>8.6611223403666582</v>
      </c>
      <c r="AF102" s="115">
        <v>4720004</v>
      </c>
      <c r="AG102" s="116">
        <f t="shared" si="71"/>
        <v>708.39021461803998</v>
      </c>
      <c r="AI102" s="116">
        <f t="shared" si="72"/>
        <v>376.60355162110085</v>
      </c>
      <c r="AJ102" s="115">
        <v>43588</v>
      </c>
      <c r="AK102" s="116">
        <f t="shared" si="73"/>
        <v>6.541797988893892</v>
      </c>
      <c r="AM102" s="116">
        <f t="shared" si="74"/>
        <v>8.4667166634253022</v>
      </c>
      <c r="AN102" s="115">
        <f t="shared" si="75"/>
        <v>36472334</v>
      </c>
      <c r="AO102" s="115">
        <v>6663</v>
      </c>
      <c r="AP102" s="115">
        <f t="shared" si="76"/>
        <v>6663</v>
      </c>
      <c r="AQ102" s="115">
        <f t="shared" si="77"/>
        <v>6663</v>
      </c>
      <c r="AR102" s="115">
        <f t="shared" si="78"/>
        <v>6663</v>
      </c>
      <c r="AS102" s="115">
        <f t="shared" si="79"/>
        <v>6663</v>
      </c>
      <c r="AT102" s="115">
        <f t="shared" si="80"/>
        <v>6663</v>
      </c>
      <c r="AU102" s="115">
        <f t="shared" si="81"/>
        <v>6663</v>
      </c>
      <c r="AV102" s="115">
        <f t="shared" si="82"/>
        <v>6663</v>
      </c>
      <c r="AW102" s="115">
        <f t="shared" si="83"/>
        <v>6663</v>
      </c>
      <c r="AX102" s="115">
        <f t="shared" si="84"/>
        <v>6663</v>
      </c>
    </row>
    <row r="103" spans="1:50" x14ac:dyDescent="0.2">
      <c r="A103" s="287">
        <v>49</v>
      </c>
      <c r="B103" s="287" t="s">
        <v>145</v>
      </c>
      <c r="C103" s="118">
        <v>5652791</v>
      </c>
      <c r="D103" s="119">
        <f t="shared" si="57"/>
        <v>204.4778802676795</v>
      </c>
      <c r="E103" s="306"/>
      <c r="F103" s="119">
        <f t="shared" si="58"/>
        <v>126.6543884898597</v>
      </c>
      <c r="G103" s="118">
        <v>2840622</v>
      </c>
      <c r="H103" s="119">
        <f t="shared" si="59"/>
        <v>102.75355398806295</v>
      </c>
      <c r="I103" s="306"/>
      <c r="J103" s="119">
        <f t="shared" si="60"/>
        <v>139.41258059569131</v>
      </c>
      <c r="K103" s="118">
        <v>21716001</v>
      </c>
      <c r="L103" s="119">
        <f t="shared" si="61"/>
        <v>785.53087357569177</v>
      </c>
      <c r="M103" s="306"/>
      <c r="N103" s="119">
        <f t="shared" si="62"/>
        <v>116.07235032293303</v>
      </c>
      <c r="O103" s="118">
        <v>3662985</v>
      </c>
      <c r="P103" s="119">
        <f t="shared" si="63"/>
        <v>132.5008138903961</v>
      </c>
      <c r="Q103" s="306"/>
      <c r="R103" s="119">
        <f t="shared" si="64"/>
        <v>68.049499934900496</v>
      </c>
      <c r="S103" s="118">
        <v>10029828</v>
      </c>
      <c r="T103" s="119">
        <f t="shared" si="65"/>
        <v>362.80803038524147</v>
      </c>
      <c r="U103" s="306"/>
      <c r="V103" s="119">
        <f t="shared" si="66"/>
        <v>78.579801270210297</v>
      </c>
      <c r="W103" s="118">
        <v>59191591</v>
      </c>
      <c r="X103" s="306"/>
      <c r="Y103" s="119">
        <f t="shared" si="67"/>
        <v>2141.1318864170735</v>
      </c>
      <c r="Z103" s="306"/>
      <c r="AA103" s="119">
        <f t="shared" si="68"/>
        <v>83.445808923721842</v>
      </c>
      <c r="AB103" s="118">
        <v>3216462</v>
      </c>
      <c r="AC103" s="119">
        <f t="shared" si="69"/>
        <v>116.34877916440585</v>
      </c>
      <c r="AD103" s="306"/>
      <c r="AE103" s="119">
        <f t="shared" si="70"/>
        <v>99.804956713930366</v>
      </c>
      <c r="AF103" s="118">
        <v>2405481</v>
      </c>
      <c r="AG103" s="119">
        <f t="shared" si="71"/>
        <v>87.013239283776457</v>
      </c>
      <c r="AH103" s="306"/>
      <c r="AI103" s="119">
        <f t="shared" si="72"/>
        <v>46.259101659099052</v>
      </c>
      <c r="AJ103" s="118">
        <v>0</v>
      </c>
      <c r="AK103" s="119">
        <f t="shared" si="73"/>
        <v>0</v>
      </c>
      <c r="AL103" s="306"/>
      <c r="AM103" s="119">
        <f t="shared" si="74"/>
        <v>0</v>
      </c>
      <c r="AN103" s="118">
        <f t="shared" si="75"/>
        <v>108715761</v>
      </c>
      <c r="AO103" s="118">
        <v>27645</v>
      </c>
      <c r="AP103" s="118">
        <f t="shared" si="76"/>
        <v>27645</v>
      </c>
      <c r="AQ103" s="118">
        <f t="shared" si="77"/>
        <v>27645</v>
      </c>
      <c r="AR103" s="118">
        <f t="shared" si="78"/>
        <v>27645</v>
      </c>
      <c r="AS103" s="118">
        <f t="shared" si="79"/>
        <v>27645</v>
      </c>
      <c r="AT103" s="118">
        <f t="shared" si="80"/>
        <v>27645</v>
      </c>
      <c r="AU103" s="118">
        <f t="shared" si="81"/>
        <v>27645</v>
      </c>
      <c r="AV103" s="118">
        <f t="shared" si="82"/>
        <v>27645</v>
      </c>
      <c r="AW103" s="118">
        <f t="shared" si="83"/>
        <v>27645</v>
      </c>
      <c r="AX103" s="118">
        <f t="shared" si="84"/>
        <v>0</v>
      </c>
    </row>
    <row r="104" spans="1:50" x14ac:dyDescent="0.2">
      <c r="A104" s="286">
        <v>50</v>
      </c>
      <c r="B104" s="286" t="s">
        <v>147</v>
      </c>
      <c r="C104" s="115">
        <v>2935707</v>
      </c>
      <c r="D104" s="116">
        <f t="shared" si="57"/>
        <v>162.13105428839674</v>
      </c>
      <c r="F104" s="116">
        <f t="shared" si="58"/>
        <v>100.42460098486706</v>
      </c>
      <c r="G104" s="115">
        <v>1804145</v>
      </c>
      <c r="H104" s="116">
        <f t="shared" si="59"/>
        <v>99.637985309548796</v>
      </c>
      <c r="J104" s="116">
        <f t="shared" si="60"/>
        <v>135.18548136031862</v>
      </c>
      <c r="K104" s="115">
        <v>8540520</v>
      </c>
      <c r="L104" s="116">
        <f t="shared" si="61"/>
        <v>471.66952007510906</v>
      </c>
      <c r="N104" s="116">
        <f t="shared" si="62"/>
        <v>69.695274383804843</v>
      </c>
      <c r="O104" s="115">
        <v>2187315</v>
      </c>
      <c r="P104" s="116">
        <f t="shared" si="63"/>
        <v>120.79941459104214</v>
      </c>
      <c r="R104" s="116">
        <f t="shared" si="64"/>
        <v>62.039918955886229</v>
      </c>
      <c r="S104" s="115">
        <v>4624164</v>
      </c>
      <c r="T104" s="116">
        <f t="shared" si="65"/>
        <v>255.37990832274812</v>
      </c>
      <c r="V104" s="116">
        <f t="shared" si="66"/>
        <v>55.312178242299446</v>
      </c>
      <c r="W104" s="115">
        <v>33248807</v>
      </c>
      <c r="Y104" s="116">
        <f t="shared" si="67"/>
        <v>1836.2405147180648</v>
      </c>
      <c r="AA104" s="116">
        <f t="shared" si="68"/>
        <v>71.563352122865496</v>
      </c>
      <c r="AB104" s="115">
        <v>1178112</v>
      </c>
      <c r="AC104" s="116">
        <f t="shared" si="69"/>
        <v>65.063897940023196</v>
      </c>
      <c r="AE104" s="116">
        <f t="shared" si="70"/>
        <v>55.812356297849242</v>
      </c>
      <c r="AF104" s="115">
        <v>999879</v>
      </c>
      <c r="AG104" s="116">
        <f t="shared" si="71"/>
        <v>55.220577677141435</v>
      </c>
      <c r="AI104" s="116">
        <f t="shared" si="72"/>
        <v>29.357076434198877</v>
      </c>
      <c r="AJ104" s="115">
        <v>0</v>
      </c>
      <c r="AK104" s="116">
        <f t="shared" si="73"/>
        <v>0</v>
      </c>
      <c r="AM104" s="116">
        <f t="shared" si="74"/>
        <v>0</v>
      </c>
      <c r="AN104" s="115">
        <f t="shared" si="75"/>
        <v>55518649</v>
      </c>
      <c r="AO104" s="115">
        <v>18107</v>
      </c>
      <c r="AP104" s="115">
        <f t="shared" si="76"/>
        <v>18107</v>
      </c>
      <c r="AQ104" s="115">
        <f t="shared" si="77"/>
        <v>18107</v>
      </c>
      <c r="AR104" s="115">
        <f t="shared" si="78"/>
        <v>18107</v>
      </c>
      <c r="AS104" s="115">
        <f t="shared" si="79"/>
        <v>18107</v>
      </c>
      <c r="AT104" s="115">
        <f t="shared" si="80"/>
        <v>18107</v>
      </c>
      <c r="AU104" s="115">
        <f t="shared" si="81"/>
        <v>18107</v>
      </c>
      <c r="AV104" s="115">
        <f t="shared" si="82"/>
        <v>18107</v>
      </c>
      <c r="AW104" s="115">
        <f t="shared" si="83"/>
        <v>18107</v>
      </c>
      <c r="AX104" s="115">
        <f t="shared" si="84"/>
        <v>0</v>
      </c>
    </row>
    <row r="105" spans="1:50" x14ac:dyDescent="0.2">
      <c r="A105" s="287">
        <v>51</v>
      </c>
      <c r="B105" s="287" t="s">
        <v>149</v>
      </c>
      <c r="C105" s="118">
        <v>1815450</v>
      </c>
      <c r="D105" s="119">
        <f t="shared" si="57"/>
        <v>168.76917356140189</v>
      </c>
      <c r="E105" s="306"/>
      <c r="F105" s="119">
        <f t="shared" si="58"/>
        <v>104.5362776911426</v>
      </c>
      <c r="G105" s="118">
        <v>1144201</v>
      </c>
      <c r="H105" s="119">
        <f t="shared" si="59"/>
        <v>106.36803941619411</v>
      </c>
      <c r="I105" s="306"/>
      <c r="J105" s="119">
        <f t="shared" si="60"/>
        <v>144.31659336706295</v>
      </c>
      <c r="K105" s="118">
        <v>7910673</v>
      </c>
      <c r="L105" s="119">
        <f t="shared" si="61"/>
        <v>735.39769452449571</v>
      </c>
      <c r="M105" s="306"/>
      <c r="N105" s="119">
        <f t="shared" si="62"/>
        <v>108.66452445971181</v>
      </c>
      <c r="O105" s="118">
        <v>1687919</v>
      </c>
      <c r="P105" s="119">
        <f t="shared" si="63"/>
        <v>156.91354466858789</v>
      </c>
      <c r="Q105" s="306"/>
      <c r="R105" s="119">
        <f t="shared" si="64"/>
        <v>80.587340818470466</v>
      </c>
      <c r="S105" s="118">
        <v>4635602</v>
      </c>
      <c r="T105" s="119">
        <f t="shared" si="65"/>
        <v>430.93817978990427</v>
      </c>
      <c r="U105" s="306"/>
      <c r="V105" s="119">
        <f t="shared" si="66"/>
        <v>93.335961973278131</v>
      </c>
      <c r="W105" s="118">
        <v>18198110</v>
      </c>
      <c r="X105" s="306"/>
      <c r="Y105" s="119">
        <f t="shared" si="67"/>
        <v>1691.7458399181928</v>
      </c>
      <c r="Z105" s="306"/>
      <c r="AA105" s="119">
        <f t="shared" si="68"/>
        <v>65.931996529902847</v>
      </c>
      <c r="AB105" s="118">
        <v>193146</v>
      </c>
      <c r="AC105" s="119">
        <f t="shared" si="69"/>
        <v>17.955377893464721</v>
      </c>
      <c r="AD105" s="306"/>
      <c r="AE105" s="119">
        <f t="shared" si="70"/>
        <v>15.402273460104679</v>
      </c>
      <c r="AF105" s="118">
        <v>675906</v>
      </c>
      <c r="AG105" s="119">
        <f t="shared" si="71"/>
        <v>62.83406154132193</v>
      </c>
      <c r="AH105" s="306"/>
      <c r="AI105" s="119">
        <f t="shared" si="72"/>
        <v>33.404655020538229</v>
      </c>
      <c r="AJ105" s="118">
        <v>0</v>
      </c>
      <c r="AK105" s="119">
        <f t="shared" si="73"/>
        <v>0</v>
      </c>
      <c r="AL105" s="306"/>
      <c r="AM105" s="119">
        <f t="shared" si="74"/>
        <v>0</v>
      </c>
      <c r="AN105" s="118">
        <f t="shared" si="75"/>
        <v>36261007</v>
      </c>
      <c r="AO105" s="118">
        <v>10757</v>
      </c>
      <c r="AP105" s="118">
        <f t="shared" si="76"/>
        <v>10757</v>
      </c>
      <c r="AQ105" s="118">
        <f t="shared" si="77"/>
        <v>10757</v>
      </c>
      <c r="AR105" s="118">
        <f t="shared" si="78"/>
        <v>10757</v>
      </c>
      <c r="AS105" s="118">
        <f t="shared" si="79"/>
        <v>10757</v>
      </c>
      <c r="AT105" s="118">
        <f t="shared" si="80"/>
        <v>10757</v>
      </c>
      <c r="AU105" s="118">
        <f t="shared" si="81"/>
        <v>10757</v>
      </c>
      <c r="AV105" s="118">
        <f t="shared" si="82"/>
        <v>10757</v>
      </c>
      <c r="AW105" s="118">
        <f t="shared" si="83"/>
        <v>10757</v>
      </c>
      <c r="AX105" s="118">
        <f t="shared" si="84"/>
        <v>0</v>
      </c>
    </row>
    <row r="106" spans="1:50" x14ac:dyDescent="0.2">
      <c r="A106" s="286">
        <v>52</v>
      </c>
      <c r="B106" s="286" t="s">
        <v>151</v>
      </c>
      <c r="C106" s="115">
        <v>0</v>
      </c>
      <c r="D106" s="116">
        <f t="shared" si="57"/>
        <v>0</v>
      </c>
      <c r="F106" s="116">
        <f t="shared" si="58"/>
        <v>0</v>
      </c>
      <c r="G106" s="115">
        <v>0</v>
      </c>
      <c r="H106" s="116">
        <f t="shared" si="59"/>
        <v>0</v>
      </c>
      <c r="J106" s="116">
        <f t="shared" si="60"/>
        <v>0</v>
      </c>
      <c r="K106" s="115">
        <v>0</v>
      </c>
      <c r="L106" s="116">
        <f t="shared" si="61"/>
        <v>0</v>
      </c>
      <c r="N106" s="116">
        <f t="shared" si="62"/>
        <v>0</v>
      </c>
      <c r="O106" s="115">
        <v>0</v>
      </c>
      <c r="P106" s="116">
        <f t="shared" si="63"/>
        <v>0</v>
      </c>
      <c r="R106" s="116">
        <f t="shared" si="64"/>
        <v>0</v>
      </c>
      <c r="S106" s="115">
        <v>0</v>
      </c>
      <c r="T106" s="116">
        <f t="shared" si="65"/>
        <v>0</v>
      </c>
      <c r="V106" s="116">
        <f t="shared" si="66"/>
        <v>0</v>
      </c>
      <c r="W106" s="115">
        <v>0</v>
      </c>
      <c r="Y106" s="116">
        <f t="shared" si="67"/>
        <v>0</v>
      </c>
      <c r="AA106" s="116">
        <f t="shared" si="68"/>
        <v>0</v>
      </c>
      <c r="AB106" s="115">
        <v>0</v>
      </c>
      <c r="AC106" s="116">
        <f t="shared" si="69"/>
        <v>0</v>
      </c>
      <c r="AE106" s="116">
        <f t="shared" si="70"/>
        <v>0</v>
      </c>
      <c r="AF106" s="115">
        <v>0</v>
      </c>
      <c r="AG106" s="116">
        <f t="shared" si="71"/>
        <v>0</v>
      </c>
      <c r="AI106" s="116">
        <f t="shared" si="72"/>
        <v>0</v>
      </c>
      <c r="AJ106" s="115">
        <v>0</v>
      </c>
      <c r="AK106" s="116">
        <f t="shared" si="73"/>
        <v>0</v>
      </c>
      <c r="AM106" s="116">
        <f t="shared" si="74"/>
        <v>0</v>
      </c>
      <c r="AN106" s="115">
        <f t="shared" si="75"/>
        <v>0</v>
      </c>
      <c r="AO106" s="115">
        <v>0</v>
      </c>
      <c r="AP106" s="115">
        <f t="shared" si="76"/>
        <v>0</v>
      </c>
      <c r="AQ106" s="115">
        <f t="shared" si="77"/>
        <v>0</v>
      </c>
      <c r="AR106" s="115">
        <f t="shared" si="78"/>
        <v>0</v>
      </c>
      <c r="AS106" s="115">
        <f t="shared" si="79"/>
        <v>0</v>
      </c>
      <c r="AT106" s="115">
        <f t="shared" si="80"/>
        <v>0</v>
      </c>
      <c r="AU106" s="115">
        <f t="shared" si="81"/>
        <v>0</v>
      </c>
      <c r="AV106" s="115">
        <f t="shared" si="82"/>
        <v>0</v>
      </c>
      <c r="AW106" s="115">
        <f t="shared" si="83"/>
        <v>0</v>
      </c>
      <c r="AX106" s="115">
        <f t="shared" si="84"/>
        <v>0</v>
      </c>
    </row>
    <row r="107" spans="1:50" x14ac:dyDescent="0.2">
      <c r="A107" s="287">
        <v>53</v>
      </c>
      <c r="B107" s="287" t="s">
        <v>153</v>
      </c>
      <c r="C107" s="118">
        <v>92961326</v>
      </c>
      <c r="D107" s="119">
        <f t="shared" si="57"/>
        <v>215.68452875366003</v>
      </c>
      <c r="E107" s="306"/>
      <c r="F107" s="119">
        <f t="shared" si="58"/>
        <v>133.59582982891601</v>
      </c>
      <c r="G107" s="118">
        <v>27292232</v>
      </c>
      <c r="H107" s="119">
        <f t="shared" si="59"/>
        <v>63.322162568502527</v>
      </c>
      <c r="I107" s="306"/>
      <c r="J107" s="119">
        <f t="shared" si="60"/>
        <v>85.913389366565156</v>
      </c>
      <c r="K107" s="118">
        <v>310067513</v>
      </c>
      <c r="L107" s="119">
        <f t="shared" si="61"/>
        <v>719.40416838744704</v>
      </c>
      <c r="M107" s="306"/>
      <c r="N107" s="119">
        <f t="shared" si="62"/>
        <v>106.30127403744866</v>
      </c>
      <c r="O107" s="118">
        <v>86425525</v>
      </c>
      <c r="P107" s="119">
        <f t="shared" si="63"/>
        <v>200.52046839255138</v>
      </c>
      <c r="Q107" s="306"/>
      <c r="R107" s="119">
        <f t="shared" si="64"/>
        <v>102.98289648328098</v>
      </c>
      <c r="S107" s="118">
        <v>145705620</v>
      </c>
      <c r="T107" s="119">
        <f t="shared" si="65"/>
        <v>338.05937736365621</v>
      </c>
      <c r="U107" s="306"/>
      <c r="V107" s="119">
        <f t="shared" si="66"/>
        <v>73.219544403578738</v>
      </c>
      <c r="W107" s="118">
        <v>1702711793</v>
      </c>
      <c r="X107" s="306"/>
      <c r="Y107" s="119">
        <f t="shared" si="67"/>
        <v>3950.5524122634024</v>
      </c>
      <c r="Z107" s="306"/>
      <c r="AA107" s="119">
        <f t="shared" si="68"/>
        <v>153.96391218502737</v>
      </c>
      <c r="AB107" s="118">
        <v>96660537</v>
      </c>
      <c r="AC107" s="119">
        <f t="shared" si="69"/>
        <v>224.26726542089901</v>
      </c>
      <c r="AD107" s="306"/>
      <c r="AE107" s="119">
        <f t="shared" si="70"/>
        <v>192.37833760211814</v>
      </c>
      <c r="AF107" s="118">
        <v>82746264</v>
      </c>
      <c r="AG107" s="119">
        <f t="shared" si="71"/>
        <v>191.98401878396123</v>
      </c>
      <c r="AH107" s="306"/>
      <c r="AI107" s="119">
        <f t="shared" si="72"/>
        <v>102.06502269023676</v>
      </c>
      <c r="AJ107" s="118">
        <v>0</v>
      </c>
      <c r="AK107" s="119">
        <f t="shared" si="73"/>
        <v>0</v>
      </c>
      <c r="AL107" s="306"/>
      <c r="AM107" s="119">
        <f t="shared" si="74"/>
        <v>0</v>
      </c>
      <c r="AN107" s="118">
        <f t="shared" si="75"/>
        <v>2544570810</v>
      </c>
      <c r="AO107" s="118">
        <v>431006</v>
      </c>
      <c r="AP107" s="118">
        <f t="shared" si="76"/>
        <v>431006</v>
      </c>
      <c r="AQ107" s="118">
        <f t="shared" si="77"/>
        <v>431006</v>
      </c>
      <c r="AR107" s="118">
        <f t="shared" si="78"/>
        <v>431006</v>
      </c>
      <c r="AS107" s="118">
        <f t="shared" si="79"/>
        <v>431006</v>
      </c>
      <c r="AT107" s="118">
        <f t="shared" si="80"/>
        <v>431006</v>
      </c>
      <c r="AU107" s="118">
        <f t="shared" si="81"/>
        <v>431006</v>
      </c>
      <c r="AV107" s="118">
        <f t="shared" si="82"/>
        <v>431006</v>
      </c>
      <c r="AW107" s="118">
        <f t="shared" si="83"/>
        <v>431006</v>
      </c>
      <c r="AX107" s="118">
        <f t="shared" si="84"/>
        <v>0</v>
      </c>
    </row>
    <row r="108" spans="1:50" x14ac:dyDescent="0.2">
      <c r="A108" s="286">
        <v>54</v>
      </c>
      <c r="B108" s="286" t="s">
        <v>155</v>
      </c>
      <c r="C108" s="115">
        <v>4632703</v>
      </c>
      <c r="D108" s="116">
        <f t="shared" si="57"/>
        <v>116.61933291378226</v>
      </c>
      <c r="F108" s="116">
        <f t="shared" si="58"/>
        <v>72.234465052918068</v>
      </c>
      <c r="G108" s="115">
        <v>2654511</v>
      </c>
      <c r="H108" s="116">
        <f t="shared" si="59"/>
        <v>66.822177470106979</v>
      </c>
      <c r="J108" s="116">
        <f t="shared" si="60"/>
        <v>90.662092361429316</v>
      </c>
      <c r="K108" s="115">
        <v>27992963</v>
      </c>
      <c r="L108" s="116">
        <f t="shared" si="61"/>
        <v>704.66867212083071</v>
      </c>
      <c r="N108" s="116">
        <f t="shared" si="62"/>
        <v>104.12391380581907</v>
      </c>
      <c r="O108" s="115">
        <v>6077441</v>
      </c>
      <c r="P108" s="116">
        <f t="shared" si="63"/>
        <v>152.9878162366268</v>
      </c>
      <c r="R108" s="116">
        <f t="shared" si="64"/>
        <v>78.571173152540865</v>
      </c>
      <c r="S108" s="115">
        <v>14524389</v>
      </c>
      <c r="T108" s="116">
        <f t="shared" si="65"/>
        <v>365.6233857772184</v>
      </c>
      <c r="V108" s="116">
        <f t="shared" si="66"/>
        <v>79.189572963994621</v>
      </c>
      <c r="W108" s="115">
        <v>87521129</v>
      </c>
      <c r="Y108" s="116">
        <f t="shared" si="67"/>
        <v>2203.1750534927628</v>
      </c>
      <c r="AA108" s="116">
        <f t="shared" si="68"/>
        <v>85.863802087834685</v>
      </c>
      <c r="AB108" s="115">
        <v>1905172</v>
      </c>
      <c r="AC108" s="116">
        <f t="shared" si="69"/>
        <v>47.959018250471992</v>
      </c>
      <c r="AE108" s="116">
        <f t="shared" si="70"/>
        <v>41.139647316516786</v>
      </c>
      <c r="AF108" s="115">
        <v>4025358</v>
      </c>
      <c r="AG108" s="116">
        <f t="shared" si="71"/>
        <v>101.33059786028949</v>
      </c>
      <c r="AI108" s="116">
        <f t="shared" si="72"/>
        <v>53.870680670894068</v>
      </c>
      <c r="AJ108" s="115">
        <v>0</v>
      </c>
      <c r="AK108" s="116">
        <f t="shared" si="73"/>
        <v>0</v>
      </c>
      <c r="AM108" s="116">
        <f t="shared" si="74"/>
        <v>0</v>
      </c>
      <c r="AN108" s="115">
        <f t="shared" si="75"/>
        <v>149333666</v>
      </c>
      <c r="AO108" s="115">
        <v>39725</v>
      </c>
      <c r="AP108" s="115">
        <f t="shared" si="76"/>
        <v>39725</v>
      </c>
      <c r="AQ108" s="115">
        <f t="shared" si="77"/>
        <v>39725</v>
      </c>
      <c r="AR108" s="115">
        <f t="shared" si="78"/>
        <v>39725</v>
      </c>
      <c r="AS108" s="115">
        <f t="shared" si="79"/>
        <v>39725</v>
      </c>
      <c r="AT108" s="115">
        <f t="shared" si="80"/>
        <v>39725</v>
      </c>
      <c r="AU108" s="115">
        <f t="shared" si="81"/>
        <v>39725</v>
      </c>
      <c r="AV108" s="115">
        <f t="shared" si="82"/>
        <v>39725</v>
      </c>
      <c r="AW108" s="115">
        <f t="shared" si="83"/>
        <v>39725</v>
      </c>
      <c r="AX108" s="115">
        <f t="shared" si="84"/>
        <v>0</v>
      </c>
    </row>
    <row r="109" spans="1:50" x14ac:dyDescent="0.2">
      <c r="A109" s="287">
        <v>55</v>
      </c>
      <c r="B109" s="287" t="s">
        <v>157</v>
      </c>
      <c r="C109" s="118">
        <v>1400819</v>
      </c>
      <c r="D109" s="119">
        <f t="shared" si="57"/>
        <v>117.14492390031778</v>
      </c>
      <c r="E109" s="306"/>
      <c r="F109" s="119">
        <f t="shared" si="58"/>
        <v>72.560018139189765</v>
      </c>
      <c r="G109" s="118">
        <v>1318889</v>
      </c>
      <c r="H109" s="119">
        <f t="shared" si="59"/>
        <v>110.29344371968557</v>
      </c>
      <c r="I109" s="306"/>
      <c r="J109" s="119">
        <f t="shared" si="60"/>
        <v>149.64245045512777</v>
      </c>
      <c r="K109" s="118">
        <v>5630998</v>
      </c>
      <c r="L109" s="119">
        <f t="shared" si="61"/>
        <v>470.89797625020907</v>
      </c>
      <c r="M109" s="306"/>
      <c r="N109" s="119">
        <f t="shared" si="62"/>
        <v>69.581268800898044</v>
      </c>
      <c r="O109" s="118">
        <v>577559</v>
      </c>
      <c r="P109" s="119">
        <f t="shared" si="63"/>
        <v>48.298963037297206</v>
      </c>
      <c r="Q109" s="306"/>
      <c r="R109" s="119">
        <f t="shared" si="64"/>
        <v>24.80528372286885</v>
      </c>
      <c r="S109" s="118">
        <v>6423609</v>
      </c>
      <c r="T109" s="119">
        <f t="shared" si="65"/>
        <v>537.18088309081782</v>
      </c>
      <c r="U109" s="306"/>
      <c r="V109" s="119">
        <f t="shared" si="66"/>
        <v>116.34683773292147</v>
      </c>
      <c r="W109" s="118">
        <v>26018473</v>
      </c>
      <c r="X109" s="306"/>
      <c r="Y109" s="119">
        <f t="shared" si="67"/>
        <v>2175.8214584378657</v>
      </c>
      <c r="Z109" s="306"/>
      <c r="AA109" s="119">
        <f t="shared" si="68"/>
        <v>84.797757123109335</v>
      </c>
      <c r="AB109" s="118">
        <v>0</v>
      </c>
      <c r="AC109" s="119">
        <f t="shared" si="69"/>
        <v>0</v>
      </c>
      <c r="AD109" s="306"/>
      <c r="AE109" s="119">
        <f t="shared" si="70"/>
        <v>0</v>
      </c>
      <c r="AF109" s="118">
        <v>782575</v>
      </c>
      <c r="AG109" s="119">
        <f t="shared" si="71"/>
        <v>65.443636059541731</v>
      </c>
      <c r="AH109" s="306"/>
      <c r="AI109" s="119">
        <f t="shared" si="72"/>
        <v>34.791990717024952</v>
      </c>
      <c r="AJ109" s="118">
        <v>0</v>
      </c>
      <c r="AK109" s="119">
        <f t="shared" si="73"/>
        <v>0</v>
      </c>
      <c r="AL109" s="306"/>
      <c r="AM109" s="119">
        <f t="shared" si="74"/>
        <v>0</v>
      </c>
      <c r="AN109" s="118">
        <f t="shared" si="75"/>
        <v>42152922</v>
      </c>
      <c r="AO109" s="118">
        <v>11958</v>
      </c>
      <c r="AP109" s="118">
        <f t="shared" si="76"/>
        <v>11958</v>
      </c>
      <c r="AQ109" s="118">
        <f t="shared" si="77"/>
        <v>11958</v>
      </c>
      <c r="AR109" s="118">
        <f t="shared" si="78"/>
        <v>11958</v>
      </c>
      <c r="AS109" s="118">
        <f t="shared" si="79"/>
        <v>11958</v>
      </c>
      <c r="AT109" s="118">
        <f t="shared" si="80"/>
        <v>11958</v>
      </c>
      <c r="AU109" s="118">
        <f t="shared" si="81"/>
        <v>11958</v>
      </c>
      <c r="AV109" s="118">
        <f t="shared" si="82"/>
        <v>0</v>
      </c>
      <c r="AW109" s="118">
        <f t="shared" si="83"/>
        <v>11958</v>
      </c>
      <c r="AX109" s="118">
        <f t="shared" si="84"/>
        <v>0</v>
      </c>
    </row>
    <row r="110" spans="1:50" x14ac:dyDescent="0.2">
      <c r="A110" s="286">
        <v>56</v>
      </c>
      <c r="B110" s="286" t="s">
        <v>159</v>
      </c>
      <c r="C110" s="115">
        <v>2620071</v>
      </c>
      <c r="D110" s="116">
        <f t="shared" si="57"/>
        <v>186.92095312834417</v>
      </c>
      <c r="F110" s="116">
        <f t="shared" si="58"/>
        <v>115.77956003563976</v>
      </c>
      <c r="G110" s="115">
        <v>2532955</v>
      </c>
      <c r="H110" s="116">
        <f t="shared" si="59"/>
        <v>180.70592851537418</v>
      </c>
      <c r="J110" s="116">
        <f t="shared" si="60"/>
        <v>245.17575154817038</v>
      </c>
      <c r="K110" s="115">
        <v>7890992</v>
      </c>
      <c r="L110" s="116">
        <f t="shared" si="61"/>
        <v>562.95869301562391</v>
      </c>
      <c r="N110" s="116">
        <f t="shared" si="62"/>
        <v>83.184430849430683</v>
      </c>
      <c r="O110" s="115">
        <v>1322559</v>
      </c>
      <c r="P110" s="116">
        <f t="shared" si="63"/>
        <v>94.353927373903119</v>
      </c>
      <c r="R110" s="116">
        <f t="shared" si="64"/>
        <v>48.458099132879454</v>
      </c>
      <c r="S110" s="115">
        <v>6708150</v>
      </c>
      <c r="T110" s="116">
        <f t="shared" si="65"/>
        <v>478.57244774202752</v>
      </c>
      <c r="V110" s="116">
        <f t="shared" si="66"/>
        <v>103.65296434325117</v>
      </c>
      <c r="W110" s="115">
        <v>27271715</v>
      </c>
      <c r="Y110" s="116">
        <f t="shared" si="67"/>
        <v>1945.6171077976742</v>
      </c>
      <c r="AA110" s="116">
        <f t="shared" si="68"/>
        <v>75.826059312809662</v>
      </c>
      <c r="AB110" s="115">
        <v>844613</v>
      </c>
      <c r="AC110" s="116">
        <f t="shared" si="69"/>
        <v>60.256331597346083</v>
      </c>
      <c r="AE110" s="116">
        <f t="shared" si="70"/>
        <v>51.688385645331849</v>
      </c>
      <c r="AF110" s="115">
        <v>674878</v>
      </c>
      <c r="AG110" s="116">
        <f t="shared" si="71"/>
        <v>48.147107084254834</v>
      </c>
      <c r="AI110" s="116">
        <f t="shared" si="72"/>
        <v>25.596586675027279</v>
      </c>
      <c r="AJ110" s="115">
        <v>0</v>
      </c>
      <c r="AK110" s="116">
        <f t="shared" si="73"/>
        <v>0</v>
      </c>
      <c r="AM110" s="116">
        <f t="shared" si="74"/>
        <v>0</v>
      </c>
      <c r="AN110" s="115">
        <f t="shared" si="75"/>
        <v>49865933</v>
      </c>
      <c r="AO110" s="115">
        <v>14017</v>
      </c>
      <c r="AP110" s="115">
        <f t="shared" si="76"/>
        <v>14017</v>
      </c>
      <c r="AQ110" s="115">
        <f t="shared" si="77"/>
        <v>14017</v>
      </c>
      <c r="AR110" s="115">
        <f t="shared" si="78"/>
        <v>14017</v>
      </c>
      <c r="AS110" s="115">
        <f t="shared" si="79"/>
        <v>14017</v>
      </c>
      <c r="AT110" s="115">
        <f t="shared" si="80"/>
        <v>14017</v>
      </c>
      <c r="AU110" s="115">
        <f t="shared" si="81"/>
        <v>14017</v>
      </c>
      <c r="AV110" s="115">
        <f t="shared" si="82"/>
        <v>14017</v>
      </c>
      <c r="AW110" s="115">
        <f t="shared" si="83"/>
        <v>14017</v>
      </c>
      <c r="AX110" s="115">
        <f t="shared" si="84"/>
        <v>0</v>
      </c>
    </row>
    <row r="111" spans="1:50" x14ac:dyDescent="0.2">
      <c r="A111" s="287">
        <v>57</v>
      </c>
      <c r="B111" s="287" t="s">
        <v>161</v>
      </c>
      <c r="C111" s="118">
        <v>2338939</v>
      </c>
      <c r="D111" s="119">
        <f t="shared" si="57"/>
        <v>276.92860525692635</v>
      </c>
      <c r="E111" s="306"/>
      <c r="F111" s="119">
        <f t="shared" si="58"/>
        <v>171.53064726732552</v>
      </c>
      <c r="G111" s="118">
        <v>1031029</v>
      </c>
      <c r="H111" s="119">
        <f t="shared" si="59"/>
        <v>122.07305233246507</v>
      </c>
      <c r="I111" s="306"/>
      <c r="J111" s="119">
        <f t="shared" si="60"/>
        <v>165.62462889447986</v>
      </c>
      <c r="K111" s="118">
        <v>4086258</v>
      </c>
      <c r="L111" s="119">
        <f t="shared" si="61"/>
        <v>483.80985081695479</v>
      </c>
      <c r="M111" s="306"/>
      <c r="N111" s="119">
        <f t="shared" si="62"/>
        <v>71.489165331068818</v>
      </c>
      <c r="O111" s="118">
        <v>1995474</v>
      </c>
      <c r="P111" s="119">
        <f t="shared" si="63"/>
        <v>236.26260951929908</v>
      </c>
      <c r="Q111" s="306"/>
      <c r="R111" s="119">
        <f t="shared" si="64"/>
        <v>121.3392730130867</v>
      </c>
      <c r="S111" s="118">
        <v>4227267</v>
      </c>
      <c r="T111" s="119">
        <f t="shared" si="65"/>
        <v>500.50520956665878</v>
      </c>
      <c r="U111" s="306"/>
      <c r="V111" s="119">
        <f t="shared" si="66"/>
        <v>108.40333346726516</v>
      </c>
      <c r="W111" s="118">
        <v>18010829</v>
      </c>
      <c r="X111" s="306"/>
      <c r="Y111" s="119">
        <f t="shared" si="67"/>
        <v>2132.468505801563</v>
      </c>
      <c r="Z111" s="306"/>
      <c r="AA111" s="119">
        <f t="shared" si="68"/>
        <v>83.108173111532295</v>
      </c>
      <c r="AB111" s="118">
        <v>572158</v>
      </c>
      <c r="AC111" s="119">
        <f t="shared" si="69"/>
        <v>67.743073644328675</v>
      </c>
      <c r="AD111" s="306"/>
      <c r="AE111" s="119">
        <f t="shared" si="70"/>
        <v>58.110575644176734</v>
      </c>
      <c r="AF111" s="118">
        <v>5844679</v>
      </c>
      <c r="AG111" s="119">
        <f t="shared" si="71"/>
        <v>692.00556476438555</v>
      </c>
      <c r="AH111" s="306"/>
      <c r="AI111" s="119">
        <f t="shared" si="72"/>
        <v>367.89293253063033</v>
      </c>
      <c r="AJ111" s="118">
        <v>0</v>
      </c>
      <c r="AK111" s="119">
        <f t="shared" si="73"/>
        <v>0</v>
      </c>
      <c r="AL111" s="306"/>
      <c r="AM111" s="119">
        <f t="shared" si="74"/>
        <v>0</v>
      </c>
      <c r="AN111" s="118">
        <f t="shared" si="75"/>
        <v>38106633</v>
      </c>
      <c r="AO111" s="118">
        <v>8446</v>
      </c>
      <c r="AP111" s="118">
        <f t="shared" si="76"/>
        <v>8446</v>
      </c>
      <c r="AQ111" s="118">
        <f t="shared" si="77"/>
        <v>8446</v>
      </c>
      <c r="AR111" s="118">
        <f t="shared" si="78"/>
        <v>8446</v>
      </c>
      <c r="AS111" s="118">
        <f t="shared" si="79"/>
        <v>8446</v>
      </c>
      <c r="AT111" s="118">
        <f t="shared" si="80"/>
        <v>8446</v>
      </c>
      <c r="AU111" s="118">
        <f t="shared" si="81"/>
        <v>8446</v>
      </c>
      <c r="AV111" s="118">
        <f t="shared" si="82"/>
        <v>8446</v>
      </c>
      <c r="AW111" s="118">
        <f t="shared" si="83"/>
        <v>8446</v>
      </c>
      <c r="AX111" s="118">
        <f t="shared" si="84"/>
        <v>0</v>
      </c>
    </row>
    <row r="112" spans="1:50" x14ac:dyDescent="0.2">
      <c r="A112" s="286">
        <v>58</v>
      </c>
      <c r="B112" s="286" t="s">
        <v>163</v>
      </c>
      <c r="C112" s="115">
        <v>4341454</v>
      </c>
      <c r="D112" s="116">
        <f t="shared" si="57"/>
        <v>143.85678783259883</v>
      </c>
      <c r="F112" s="116">
        <f t="shared" si="58"/>
        <v>89.105449788513027</v>
      </c>
      <c r="G112" s="115">
        <v>2684060</v>
      </c>
      <c r="H112" s="116">
        <f t="shared" si="59"/>
        <v>88.938003247291164</v>
      </c>
      <c r="J112" s="116">
        <f t="shared" si="60"/>
        <v>120.66810406551247</v>
      </c>
      <c r="K112" s="115">
        <v>20957316</v>
      </c>
      <c r="L112" s="116">
        <f t="shared" si="61"/>
        <v>694.43374531959307</v>
      </c>
      <c r="N112" s="116">
        <f t="shared" si="62"/>
        <v>102.61157094423916</v>
      </c>
      <c r="O112" s="115">
        <v>3863751</v>
      </c>
      <c r="P112" s="116">
        <f t="shared" si="63"/>
        <v>128.02780078862784</v>
      </c>
      <c r="R112" s="116">
        <f t="shared" si="64"/>
        <v>65.752258915465134</v>
      </c>
      <c r="S112" s="115">
        <v>12138602</v>
      </c>
      <c r="T112" s="116">
        <f t="shared" si="65"/>
        <v>402.22015308658337</v>
      </c>
      <c r="V112" s="116">
        <f t="shared" si="66"/>
        <v>87.115987104410536</v>
      </c>
      <c r="W112" s="115">
        <v>66247871</v>
      </c>
      <c r="Y112" s="116">
        <f t="shared" si="67"/>
        <v>2195.1645515093278</v>
      </c>
      <c r="AA112" s="116">
        <f t="shared" si="68"/>
        <v>85.55161075476768</v>
      </c>
      <c r="AB112" s="115">
        <v>966779</v>
      </c>
      <c r="AC112" s="116">
        <f t="shared" si="69"/>
        <v>32.03482554093906</v>
      </c>
      <c r="AE112" s="116">
        <f t="shared" si="70"/>
        <v>27.479741510084114</v>
      </c>
      <c r="AF112" s="115">
        <v>59758640</v>
      </c>
      <c r="AG112" s="116">
        <f t="shared" si="71"/>
        <v>1980.1398323337421</v>
      </c>
      <c r="AI112" s="116">
        <f t="shared" si="72"/>
        <v>1052.7075024114931</v>
      </c>
      <c r="AJ112" s="115">
        <v>0</v>
      </c>
      <c r="AK112" s="116">
        <f t="shared" si="73"/>
        <v>0</v>
      </c>
      <c r="AM112" s="116">
        <f t="shared" si="74"/>
        <v>0</v>
      </c>
      <c r="AN112" s="115">
        <f t="shared" si="75"/>
        <v>170958473</v>
      </c>
      <c r="AO112" s="115">
        <v>30179</v>
      </c>
      <c r="AP112" s="115">
        <f t="shared" si="76"/>
        <v>30179</v>
      </c>
      <c r="AQ112" s="115">
        <f t="shared" si="77"/>
        <v>30179</v>
      </c>
      <c r="AR112" s="115">
        <f t="shared" si="78"/>
        <v>30179</v>
      </c>
      <c r="AS112" s="115">
        <f t="shared" si="79"/>
        <v>30179</v>
      </c>
      <c r="AT112" s="115">
        <f t="shared" si="80"/>
        <v>30179</v>
      </c>
      <c r="AU112" s="115">
        <f t="shared" si="81"/>
        <v>30179</v>
      </c>
      <c r="AV112" s="115">
        <f t="shared" si="82"/>
        <v>30179</v>
      </c>
      <c r="AW112" s="115">
        <f t="shared" si="83"/>
        <v>30179</v>
      </c>
      <c r="AX112" s="115">
        <f t="shared" si="84"/>
        <v>0</v>
      </c>
    </row>
    <row r="113" spans="1:50" x14ac:dyDescent="0.2">
      <c r="A113" s="287">
        <v>59</v>
      </c>
      <c r="B113" s="287" t="s">
        <v>165</v>
      </c>
      <c r="C113" s="118">
        <v>2676342</v>
      </c>
      <c r="D113" s="119">
        <f t="shared" si="57"/>
        <v>248.29223490119676</v>
      </c>
      <c r="E113" s="306"/>
      <c r="F113" s="119">
        <f t="shared" si="58"/>
        <v>153.79316890914751</v>
      </c>
      <c r="G113" s="118">
        <v>1003215</v>
      </c>
      <c r="H113" s="119">
        <f t="shared" si="59"/>
        <v>93.071249652101315</v>
      </c>
      <c r="I113" s="306"/>
      <c r="J113" s="119">
        <f t="shared" si="60"/>
        <v>126.27595435553151</v>
      </c>
      <c r="K113" s="118">
        <v>6034558</v>
      </c>
      <c r="L113" s="119">
        <f t="shared" si="61"/>
        <v>559.84395584005938</v>
      </c>
      <c r="M113" s="306"/>
      <c r="N113" s="119">
        <f t="shared" si="62"/>
        <v>82.724188131076033</v>
      </c>
      <c r="O113" s="118">
        <v>4464271</v>
      </c>
      <c r="P113" s="119">
        <f t="shared" si="63"/>
        <v>414.16374431765468</v>
      </c>
      <c r="Q113" s="306"/>
      <c r="R113" s="119">
        <f t="shared" si="64"/>
        <v>212.7053779103253</v>
      </c>
      <c r="S113" s="118">
        <v>4006334</v>
      </c>
      <c r="T113" s="119">
        <f t="shared" si="65"/>
        <v>371.67956211151312</v>
      </c>
      <c r="U113" s="306"/>
      <c r="V113" s="119">
        <f t="shared" si="66"/>
        <v>80.501267008641065</v>
      </c>
      <c r="W113" s="118">
        <v>22904031</v>
      </c>
      <c r="X113" s="306"/>
      <c r="Y113" s="119">
        <f t="shared" si="67"/>
        <v>2124.8753131088229</v>
      </c>
      <c r="Z113" s="306"/>
      <c r="AA113" s="119">
        <f t="shared" si="68"/>
        <v>82.812245471306596</v>
      </c>
      <c r="AB113" s="118">
        <v>312277</v>
      </c>
      <c r="AC113" s="119">
        <f t="shared" si="69"/>
        <v>28.970869282864829</v>
      </c>
      <c r="AD113" s="306"/>
      <c r="AE113" s="119">
        <f t="shared" si="70"/>
        <v>24.851454183765302</v>
      </c>
      <c r="AF113" s="118">
        <v>2487995</v>
      </c>
      <c r="AG113" s="119">
        <f t="shared" si="71"/>
        <v>230.81872158827349</v>
      </c>
      <c r="AH113" s="306"/>
      <c r="AI113" s="119">
        <f t="shared" si="72"/>
        <v>122.71082877345575</v>
      </c>
      <c r="AJ113" s="118">
        <v>0</v>
      </c>
      <c r="AK113" s="119">
        <f t="shared" si="73"/>
        <v>0</v>
      </c>
      <c r="AL113" s="306"/>
      <c r="AM113" s="119">
        <f t="shared" si="74"/>
        <v>0</v>
      </c>
      <c r="AN113" s="118">
        <f t="shared" si="75"/>
        <v>43889023</v>
      </c>
      <c r="AO113" s="118">
        <v>10779</v>
      </c>
      <c r="AP113" s="118">
        <f t="shared" si="76"/>
        <v>10779</v>
      </c>
      <c r="AQ113" s="118">
        <f t="shared" si="77"/>
        <v>10779</v>
      </c>
      <c r="AR113" s="118">
        <f t="shared" si="78"/>
        <v>10779</v>
      </c>
      <c r="AS113" s="118">
        <f t="shared" si="79"/>
        <v>10779</v>
      </c>
      <c r="AT113" s="118">
        <f t="shared" si="80"/>
        <v>10779</v>
      </c>
      <c r="AU113" s="118">
        <f t="shared" si="81"/>
        <v>10779</v>
      </c>
      <c r="AV113" s="118">
        <f t="shared" si="82"/>
        <v>10779</v>
      </c>
      <c r="AW113" s="118">
        <f t="shared" si="83"/>
        <v>10779</v>
      </c>
      <c r="AX113" s="118">
        <f t="shared" si="84"/>
        <v>0</v>
      </c>
    </row>
    <row r="114" spans="1:50" x14ac:dyDescent="0.2">
      <c r="A114" s="286">
        <v>60</v>
      </c>
      <c r="B114" s="286" t="s">
        <v>167</v>
      </c>
      <c r="C114" s="115">
        <v>11919633</v>
      </c>
      <c r="D114" s="116">
        <f t="shared" si="57"/>
        <v>116.78930247597026</v>
      </c>
      <c r="F114" s="116">
        <f t="shared" si="58"/>
        <v>72.339744855959012</v>
      </c>
      <c r="G114" s="115">
        <v>4447374</v>
      </c>
      <c r="H114" s="116">
        <f t="shared" si="59"/>
        <v>43.575645937233617</v>
      </c>
      <c r="J114" s="116">
        <f t="shared" si="60"/>
        <v>59.121976957990498</v>
      </c>
      <c r="K114" s="115">
        <v>24388766</v>
      </c>
      <c r="L114" s="116">
        <f t="shared" si="61"/>
        <v>238.96263998981001</v>
      </c>
      <c r="N114" s="116">
        <f t="shared" si="62"/>
        <v>35.309821925563675</v>
      </c>
      <c r="O114" s="115">
        <v>9786869</v>
      </c>
      <c r="P114" s="116">
        <f t="shared" si="63"/>
        <v>95.892348693428445</v>
      </c>
      <c r="R114" s="116">
        <f t="shared" si="64"/>
        <v>49.248198441774917</v>
      </c>
      <c r="S114" s="115">
        <v>34437135</v>
      </c>
      <c r="T114" s="116">
        <f t="shared" si="65"/>
        <v>337.41718188142386</v>
      </c>
      <c r="V114" s="116">
        <f t="shared" si="66"/>
        <v>73.08045268249181</v>
      </c>
      <c r="W114" s="115">
        <v>146349725</v>
      </c>
      <c r="Y114" s="116">
        <f t="shared" si="67"/>
        <v>1433.9436709418876</v>
      </c>
      <c r="AA114" s="116">
        <f t="shared" si="68"/>
        <v>55.884735700717592</v>
      </c>
      <c r="AB114" s="115">
        <v>4784594</v>
      </c>
      <c r="AC114" s="116">
        <f t="shared" si="69"/>
        <v>46.879748385769297</v>
      </c>
      <c r="AE114" s="116">
        <f t="shared" si="70"/>
        <v>40.213840592089589</v>
      </c>
      <c r="AF114" s="115">
        <v>3005746</v>
      </c>
      <c r="AG114" s="116">
        <f t="shared" si="71"/>
        <v>29.450485493969293</v>
      </c>
      <c r="AI114" s="116">
        <f t="shared" si="72"/>
        <v>15.656847321041603</v>
      </c>
      <c r="AJ114" s="115">
        <v>0</v>
      </c>
      <c r="AK114" s="116">
        <f t="shared" si="73"/>
        <v>0</v>
      </c>
      <c r="AM114" s="116">
        <f t="shared" si="74"/>
        <v>0</v>
      </c>
      <c r="AN114" s="115">
        <f t="shared" si="75"/>
        <v>239119842</v>
      </c>
      <c r="AO114" s="115">
        <v>102061</v>
      </c>
      <c r="AP114" s="115">
        <f t="shared" si="76"/>
        <v>102061</v>
      </c>
      <c r="AQ114" s="115">
        <f t="shared" si="77"/>
        <v>102061</v>
      </c>
      <c r="AR114" s="115">
        <f t="shared" si="78"/>
        <v>102061</v>
      </c>
      <c r="AS114" s="115">
        <f t="shared" si="79"/>
        <v>102061</v>
      </c>
      <c r="AT114" s="115">
        <f t="shared" si="80"/>
        <v>102061</v>
      </c>
      <c r="AU114" s="115">
        <f t="shared" si="81"/>
        <v>102061</v>
      </c>
      <c r="AV114" s="115">
        <f t="shared" si="82"/>
        <v>102061</v>
      </c>
      <c r="AW114" s="115">
        <f t="shared" si="83"/>
        <v>102061</v>
      </c>
      <c r="AX114" s="115">
        <f t="shared" si="84"/>
        <v>0</v>
      </c>
    </row>
    <row r="115" spans="1:50" x14ac:dyDescent="0.2">
      <c r="A115" s="287">
        <v>61</v>
      </c>
      <c r="B115" s="287" t="s">
        <v>169</v>
      </c>
      <c r="C115" s="118">
        <v>2555614</v>
      </c>
      <c r="D115" s="119">
        <f t="shared" si="57"/>
        <v>172.52507932221698</v>
      </c>
      <c r="E115" s="306"/>
      <c r="F115" s="119">
        <f t="shared" si="58"/>
        <v>106.86270022026332</v>
      </c>
      <c r="G115" s="118">
        <v>1656084</v>
      </c>
      <c r="H115" s="119">
        <f t="shared" si="59"/>
        <v>111.79936542226423</v>
      </c>
      <c r="I115" s="306"/>
      <c r="J115" s="119">
        <f t="shared" si="60"/>
        <v>151.68563458436907</v>
      </c>
      <c r="K115" s="118">
        <v>5877681</v>
      </c>
      <c r="L115" s="119">
        <f t="shared" si="61"/>
        <v>396.79207452912982</v>
      </c>
      <c r="M115" s="306"/>
      <c r="N115" s="119">
        <f t="shared" si="62"/>
        <v>58.631162987218488</v>
      </c>
      <c r="O115" s="118">
        <v>3529953</v>
      </c>
      <c r="P115" s="119">
        <f t="shared" si="63"/>
        <v>238.30101937487342</v>
      </c>
      <c r="Q115" s="306"/>
      <c r="R115" s="119">
        <f t="shared" si="64"/>
        <v>122.3861554227974</v>
      </c>
      <c r="S115" s="118">
        <v>8558688</v>
      </c>
      <c r="T115" s="119">
        <f t="shared" si="65"/>
        <v>577.78221832174438</v>
      </c>
      <c r="U115" s="306"/>
      <c r="V115" s="119">
        <f t="shared" si="66"/>
        <v>125.14059251934029</v>
      </c>
      <c r="W115" s="118">
        <v>34073631</v>
      </c>
      <c r="X115" s="306"/>
      <c r="Y115" s="119">
        <f t="shared" si="67"/>
        <v>2300.2518733544857</v>
      </c>
      <c r="Z115" s="306"/>
      <c r="AA115" s="119">
        <f t="shared" si="68"/>
        <v>89.647153226778016</v>
      </c>
      <c r="AB115" s="118">
        <v>641101</v>
      </c>
      <c r="AC115" s="119">
        <f t="shared" si="69"/>
        <v>43.27961925335854</v>
      </c>
      <c r="AD115" s="306"/>
      <c r="AE115" s="119">
        <f t="shared" si="70"/>
        <v>37.125619685902912</v>
      </c>
      <c r="AF115" s="118">
        <v>1280021</v>
      </c>
      <c r="AG115" s="119">
        <f t="shared" si="71"/>
        <v>86.412002970363872</v>
      </c>
      <c r="AH115" s="306"/>
      <c r="AI115" s="119">
        <f t="shared" si="72"/>
        <v>45.939464647855402</v>
      </c>
      <c r="AJ115" s="118">
        <v>0</v>
      </c>
      <c r="AK115" s="119">
        <f t="shared" si="73"/>
        <v>0</v>
      </c>
      <c r="AL115" s="306"/>
      <c r="AM115" s="119">
        <f t="shared" si="74"/>
        <v>0</v>
      </c>
      <c r="AN115" s="118">
        <f t="shared" si="75"/>
        <v>58172773</v>
      </c>
      <c r="AO115" s="118">
        <v>14813</v>
      </c>
      <c r="AP115" s="118">
        <f t="shared" si="76"/>
        <v>14813</v>
      </c>
      <c r="AQ115" s="118">
        <f t="shared" si="77"/>
        <v>14813</v>
      </c>
      <c r="AR115" s="118">
        <f t="shared" si="78"/>
        <v>14813</v>
      </c>
      <c r="AS115" s="118">
        <f t="shared" si="79"/>
        <v>14813</v>
      </c>
      <c r="AT115" s="118">
        <f t="shared" si="80"/>
        <v>14813</v>
      </c>
      <c r="AU115" s="118">
        <f t="shared" si="81"/>
        <v>14813</v>
      </c>
      <c r="AV115" s="118">
        <f t="shared" si="82"/>
        <v>14813</v>
      </c>
      <c r="AW115" s="118">
        <f t="shared" si="83"/>
        <v>14813</v>
      </c>
      <c r="AX115" s="118">
        <f t="shared" si="84"/>
        <v>0</v>
      </c>
    </row>
    <row r="116" spans="1:50" x14ac:dyDescent="0.2">
      <c r="A116" s="286">
        <v>62</v>
      </c>
      <c r="B116" s="286" t="s">
        <v>259</v>
      </c>
      <c r="C116" s="115">
        <v>6574712</v>
      </c>
      <c r="D116" s="116">
        <f t="shared" si="57"/>
        <v>265.02386326991291</v>
      </c>
      <c r="F116" s="116">
        <f t="shared" si="58"/>
        <v>164.15680411851685</v>
      </c>
      <c r="G116" s="115">
        <v>2070371</v>
      </c>
      <c r="H116" s="116">
        <f t="shared" si="59"/>
        <v>83.455780393421477</v>
      </c>
      <c r="J116" s="116">
        <f t="shared" si="60"/>
        <v>113.23000770976562</v>
      </c>
      <c r="K116" s="115">
        <v>15313443</v>
      </c>
      <c r="L116" s="116">
        <f t="shared" si="61"/>
        <v>617.27841825217672</v>
      </c>
      <c r="N116" s="116">
        <f t="shared" si="62"/>
        <v>91.210873080023788</v>
      </c>
      <c r="O116" s="115">
        <v>2604830</v>
      </c>
      <c r="P116" s="116">
        <f t="shared" si="63"/>
        <v>104.99959690422445</v>
      </c>
      <c r="R116" s="116">
        <f t="shared" si="64"/>
        <v>53.92548055296507</v>
      </c>
      <c r="S116" s="115">
        <v>3366719</v>
      </c>
      <c r="T116" s="116">
        <f t="shared" si="65"/>
        <v>135.7110206385037</v>
      </c>
      <c r="V116" s="116">
        <f t="shared" si="66"/>
        <v>29.393354443195452</v>
      </c>
      <c r="W116" s="115">
        <v>49299131</v>
      </c>
      <c r="Y116" s="116">
        <f t="shared" si="67"/>
        <v>1987.2271444695259</v>
      </c>
      <c r="AA116" s="116">
        <f t="shared" si="68"/>
        <v>77.447717087118306</v>
      </c>
      <c r="AB116" s="115">
        <v>930902</v>
      </c>
      <c r="AC116" s="116">
        <f t="shared" si="69"/>
        <v>37.52426636568849</v>
      </c>
      <c r="AE116" s="116">
        <f t="shared" si="70"/>
        <v>32.188629801242122</v>
      </c>
      <c r="AF116" s="115">
        <v>1801801</v>
      </c>
      <c r="AG116" s="116">
        <f t="shared" si="71"/>
        <v>72.629837149306681</v>
      </c>
      <c r="AI116" s="116">
        <f t="shared" si="72"/>
        <v>38.612411718362686</v>
      </c>
      <c r="AJ116" s="115">
        <v>0</v>
      </c>
      <c r="AK116" s="116">
        <f t="shared" si="73"/>
        <v>0</v>
      </c>
      <c r="AM116" s="116">
        <f t="shared" si="74"/>
        <v>0</v>
      </c>
      <c r="AN116" s="115">
        <f t="shared" si="75"/>
        <v>81961909</v>
      </c>
      <c r="AO116" s="115">
        <v>24808</v>
      </c>
      <c r="AP116" s="115">
        <f t="shared" si="76"/>
        <v>24808</v>
      </c>
      <c r="AQ116" s="115">
        <f t="shared" si="77"/>
        <v>24808</v>
      </c>
      <c r="AR116" s="115">
        <f t="shared" si="78"/>
        <v>24808</v>
      </c>
      <c r="AS116" s="115">
        <f t="shared" si="79"/>
        <v>24808</v>
      </c>
      <c r="AT116" s="115">
        <f t="shared" si="80"/>
        <v>24808</v>
      </c>
      <c r="AU116" s="115">
        <f t="shared" si="81"/>
        <v>24808</v>
      </c>
      <c r="AV116" s="115">
        <f t="shared" si="82"/>
        <v>24808</v>
      </c>
      <c r="AW116" s="115">
        <f t="shared" si="83"/>
        <v>24808</v>
      </c>
      <c r="AX116" s="115">
        <f t="shared" si="84"/>
        <v>0</v>
      </c>
    </row>
    <row r="117" spans="1:50" x14ac:dyDescent="0.2">
      <c r="A117" s="287">
        <v>63</v>
      </c>
      <c r="B117" s="287" t="s">
        <v>173</v>
      </c>
      <c r="C117" s="118">
        <v>2463774</v>
      </c>
      <c r="D117" s="119">
        <f t="shared" si="57"/>
        <v>204.64938948417642</v>
      </c>
      <c r="E117" s="306"/>
      <c r="F117" s="119">
        <f t="shared" si="58"/>
        <v>126.76062196072391</v>
      </c>
      <c r="G117" s="118">
        <v>1719382</v>
      </c>
      <c r="H117" s="119">
        <f t="shared" si="59"/>
        <v>142.81767588670155</v>
      </c>
      <c r="I117" s="306"/>
      <c r="J117" s="119">
        <f t="shared" si="60"/>
        <v>193.77023934721657</v>
      </c>
      <c r="K117" s="118">
        <v>12357880</v>
      </c>
      <c r="L117" s="119">
        <f t="shared" si="61"/>
        <v>1026.4872497715758</v>
      </c>
      <c r="M117" s="306"/>
      <c r="N117" s="119">
        <f t="shared" si="62"/>
        <v>151.67677256930844</v>
      </c>
      <c r="O117" s="118">
        <v>5682946</v>
      </c>
      <c r="P117" s="119">
        <f t="shared" si="63"/>
        <v>472.04468809701802</v>
      </c>
      <c r="Q117" s="306"/>
      <c r="R117" s="119">
        <f t="shared" si="64"/>
        <v>242.43175591736073</v>
      </c>
      <c r="S117" s="118">
        <v>6377778</v>
      </c>
      <c r="T117" s="119">
        <f t="shared" si="65"/>
        <v>529.75978071268378</v>
      </c>
      <c r="U117" s="306"/>
      <c r="V117" s="119">
        <f t="shared" si="66"/>
        <v>114.7395173286282</v>
      </c>
      <c r="W117" s="118">
        <v>22234934</v>
      </c>
      <c r="X117" s="306"/>
      <c r="Y117" s="119">
        <f t="shared" si="67"/>
        <v>1846.9087133482847</v>
      </c>
      <c r="Z117" s="306"/>
      <c r="AA117" s="119">
        <f t="shared" si="68"/>
        <v>71.979121216822293</v>
      </c>
      <c r="AB117" s="118">
        <v>724256</v>
      </c>
      <c r="AC117" s="119">
        <f t="shared" si="69"/>
        <v>60.159149431015862</v>
      </c>
      <c r="AD117" s="306"/>
      <c r="AE117" s="119">
        <f t="shared" si="70"/>
        <v>51.605021969549327</v>
      </c>
      <c r="AF117" s="118">
        <v>2107189</v>
      </c>
      <c r="AG117" s="119">
        <f t="shared" si="71"/>
        <v>175.03023506935793</v>
      </c>
      <c r="AH117" s="306"/>
      <c r="AI117" s="119">
        <f t="shared" si="72"/>
        <v>93.051833308762511</v>
      </c>
      <c r="AJ117" s="118">
        <v>0</v>
      </c>
      <c r="AK117" s="119">
        <f t="shared" si="73"/>
        <v>0</v>
      </c>
      <c r="AL117" s="306"/>
      <c r="AM117" s="119">
        <f t="shared" si="74"/>
        <v>0</v>
      </c>
      <c r="AN117" s="118">
        <f t="shared" si="75"/>
        <v>53668139</v>
      </c>
      <c r="AO117" s="118">
        <v>12039</v>
      </c>
      <c r="AP117" s="118">
        <f t="shared" si="76"/>
        <v>12039</v>
      </c>
      <c r="AQ117" s="118">
        <f t="shared" si="77"/>
        <v>12039</v>
      </c>
      <c r="AR117" s="118">
        <f t="shared" si="78"/>
        <v>12039</v>
      </c>
      <c r="AS117" s="118">
        <f t="shared" si="79"/>
        <v>12039</v>
      </c>
      <c r="AT117" s="118">
        <f t="shared" si="80"/>
        <v>12039</v>
      </c>
      <c r="AU117" s="118">
        <f t="shared" si="81"/>
        <v>12039</v>
      </c>
      <c r="AV117" s="118">
        <f t="shared" si="82"/>
        <v>12039</v>
      </c>
      <c r="AW117" s="118">
        <f t="shared" si="83"/>
        <v>12039</v>
      </c>
      <c r="AX117" s="118">
        <f t="shared" si="84"/>
        <v>0</v>
      </c>
    </row>
    <row r="118" spans="1:50" x14ac:dyDescent="0.2">
      <c r="A118" s="286">
        <v>64</v>
      </c>
      <c r="B118" s="286" t="s">
        <v>175</v>
      </c>
      <c r="C118" s="115">
        <v>2367875</v>
      </c>
      <c r="D118" s="116">
        <f t="shared" si="57"/>
        <v>201.04219731703176</v>
      </c>
      <c r="F118" s="116">
        <f t="shared" si="58"/>
        <v>124.5263132056789</v>
      </c>
      <c r="G118" s="115">
        <v>1454882</v>
      </c>
      <c r="H118" s="116">
        <f t="shared" si="59"/>
        <v>123.52538631346579</v>
      </c>
      <c r="J118" s="116">
        <f t="shared" si="60"/>
        <v>167.59510699786154</v>
      </c>
      <c r="K118" s="115">
        <v>8730031</v>
      </c>
      <c r="L118" s="116">
        <f t="shared" si="61"/>
        <v>741.21506197996268</v>
      </c>
      <c r="N118" s="116">
        <f t="shared" si="62"/>
        <v>109.52411577045757</v>
      </c>
      <c r="O118" s="115">
        <v>1939668</v>
      </c>
      <c r="P118" s="116">
        <f t="shared" si="63"/>
        <v>164.68568517575139</v>
      </c>
      <c r="R118" s="116">
        <f t="shared" si="64"/>
        <v>84.578941016290798</v>
      </c>
      <c r="S118" s="115">
        <v>4874099</v>
      </c>
      <c r="T118" s="116">
        <f t="shared" si="65"/>
        <v>413.83078621158091</v>
      </c>
      <c r="V118" s="116">
        <f t="shared" si="66"/>
        <v>89.630708850273919</v>
      </c>
      <c r="W118" s="115">
        <v>23819911</v>
      </c>
      <c r="Y118" s="116">
        <f t="shared" si="67"/>
        <v>2022.407114960095</v>
      </c>
      <c r="AA118" s="116">
        <f t="shared" si="68"/>
        <v>78.81877746603341</v>
      </c>
      <c r="AB118" s="115">
        <v>248307</v>
      </c>
      <c r="AC118" s="116">
        <f t="shared" si="69"/>
        <v>21.082272032603157</v>
      </c>
      <c r="AE118" s="116">
        <f t="shared" si="70"/>
        <v>18.084549427648543</v>
      </c>
      <c r="AF118" s="115">
        <v>434981</v>
      </c>
      <c r="AG118" s="116">
        <f t="shared" si="71"/>
        <v>36.931652232976738</v>
      </c>
      <c r="AI118" s="116">
        <f t="shared" si="72"/>
        <v>19.63408176900613</v>
      </c>
      <c r="AJ118" s="115">
        <v>0</v>
      </c>
      <c r="AK118" s="116">
        <f t="shared" si="73"/>
        <v>0</v>
      </c>
      <c r="AM118" s="116">
        <f t="shared" si="74"/>
        <v>0</v>
      </c>
      <c r="AN118" s="115">
        <f t="shared" si="75"/>
        <v>43869754</v>
      </c>
      <c r="AO118" s="115">
        <v>11778</v>
      </c>
      <c r="AP118" s="115">
        <f t="shared" si="76"/>
        <v>11778</v>
      </c>
      <c r="AQ118" s="115">
        <f t="shared" si="77"/>
        <v>11778</v>
      </c>
      <c r="AR118" s="115">
        <f t="shared" si="78"/>
        <v>11778</v>
      </c>
      <c r="AS118" s="115">
        <f t="shared" si="79"/>
        <v>11778</v>
      </c>
      <c r="AT118" s="115">
        <f t="shared" si="80"/>
        <v>11778</v>
      </c>
      <c r="AU118" s="115">
        <f t="shared" si="81"/>
        <v>11778</v>
      </c>
      <c r="AV118" s="115">
        <f t="shared" si="82"/>
        <v>11778</v>
      </c>
      <c r="AW118" s="115">
        <f t="shared" si="83"/>
        <v>11778</v>
      </c>
      <c r="AX118" s="115">
        <f t="shared" si="84"/>
        <v>0</v>
      </c>
    </row>
    <row r="119" spans="1:50" x14ac:dyDescent="0.2">
      <c r="A119" s="287">
        <v>65</v>
      </c>
      <c r="B119" s="287" t="s">
        <v>177</v>
      </c>
      <c r="C119" s="118">
        <v>1646078</v>
      </c>
      <c r="D119" s="119">
        <f t="shared" ref="D119:D149" si="85">IFERROR(C119/$AO119,0)</f>
        <v>105.46373654536136</v>
      </c>
      <c r="E119" s="306"/>
      <c r="F119" s="119">
        <f t="shared" ref="F119:F149" si="86">IF(D119,D119/D$150*100,0)</f>
        <v>65.324645592581177</v>
      </c>
      <c r="G119" s="118">
        <v>1070317</v>
      </c>
      <c r="H119" s="119">
        <f t="shared" ref="H119:H149" si="87">IFERROR(G119/$AO119,0)</f>
        <v>68.574897488467457</v>
      </c>
      <c r="I119" s="306"/>
      <c r="J119" s="119">
        <f t="shared" ref="J119:J149" si="88">IF(H119,H119/H$150*100,0)</f>
        <v>93.040124179674251</v>
      </c>
      <c r="K119" s="118">
        <v>7725551</v>
      </c>
      <c r="L119" s="119">
        <f t="shared" ref="L119:L149" si="89">IFERROR(K119/$AO119,0)</f>
        <v>494.97379548949255</v>
      </c>
      <c r="M119" s="306"/>
      <c r="N119" s="119">
        <f t="shared" ref="N119:N149" si="90">IF(L119,L119/L$150*100,0)</f>
        <v>73.138782603421362</v>
      </c>
      <c r="O119" s="118">
        <v>1570105</v>
      </c>
      <c r="P119" s="119">
        <f t="shared" ref="P119:P149" si="91">IFERROR(O119/$AO119,0)</f>
        <v>100.59616863147104</v>
      </c>
      <c r="Q119" s="306"/>
      <c r="R119" s="119">
        <f t="shared" ref="R119:R149" si="92">IF(P119,P119/P$150*100,0)</f>
        <v>51.66397676923782</v>
      </c>
      <c r="S119" s="118">
        <v>4761925</v>
      </c>
      <c r="T119" s="119">
        <f t="shared" ref="T119:T149" si="93">IFERROR(S119/$AO119,0)</f>
        <v>305.09514351614558</v>
      </c>
      <c r="U119" s="306"/>
      <c r="V119" s="119">
        <f t="shared" ref="V119:V149" si="94">IF(T119,T119/T$150*100,0)</f>
        <v>66.079892775659616</v>
      </c>
      <c r="W119" s="118">
        <v>29901895</v>
      </c>
      <c r="X119" s="306"/>
      <c r="Y119" s="119">
        <f t="shared" ref="Y119:Y149" si="95">IFERROR(W119/$AO119,0)</f>
        <v>1915.8056765761148</v>
      </c>
      <c r="Z119" s="306"/>
      <c r="AA119" s="119">
        <f t="shared" ref="AA119:AA149" si="96">IF(Y119,Y119/Y$150*100,0)</f>
        <v>74.664225700766409</v>
      </c>
      <c r="AB119" s="118">
        <v>449679</v>
      </c>
      <c r="AC119" s="119">
        <f t="shared" ref="AC119:AC149" si="97">IFERROR(AB119/$AO119,0)</f>
        <v>28.810802152742184</v>
      </c>
      <c r="AD119" s="306"/>
      <c r="AE119" s="119">
        <f t="shared" ref="AE119:AE149" si="98">IF(AC119,AC119/AC$150*100,0)</f>
        <v>24.714147259636434</v>
      </c>
      <c r="AF119" s="118">
        <v>1250158</v>
      </c>
      <c r="AG119" s="119">
        <f t="shared" ref="AG119:AG149" si="99">IFERROR(AF119/$AO119,0)</f>
        <v>80.097257816504353</v>
      </c>
      <c r="AH119" s="306"/>
      <c r="AI119" s="119">
        <f t="shared" ref="AI119:AI149" si="100">IF(AG119,AG119/AG$150*100,0)</f>
        <v>42.582338302162</v>
      </c>
      <c r="AJ119" s="118">
        <v>0</v>
      </c>
      <c r="AK119" s="119">
        <f t="shared" ref="AK119:AK149" si="101">IFERROR(AJ119/$AO119,0)</f>
        <v>0</v>
      </c>
      <c r="AL119" s="306"/>
      <c r="AM119" s="119">
        <f t="shared" ref="AM119:AM149" si="102">IF(AK119,AK119/AK$150*100,0)</f>
        <v>0</v>
      </c>
      <c r="AN119" s="118">
        <f t="shared" ref="AN119:AN149" si="103">(C119+G119+K119+O119+S119+W119+AB119+AF119+AJ119)</f>
        <v>48375708</v>
      </c>
      <c r="AO119" s="118">
        <v>15608</v>
      </c>
      <c r="AP119" s="118">
        <f t="shared" ref="AP119:AP149" si="104">IF(C119,AO119,0)</f>
        <v>15608</v>
      </c>
      <c r="AQ119" s="118">
        <f t="shared" ref="AQ119:AQ149" si="105">IF(G119,AO119,0)</f>
        <v>15608</v>
      </c>
      <c r="AR119" s="118">
        <f t="shared" ref="AR119:AR149" si="106">IF(K119,AO119,0)</f>
        <v>15608</v>
      </c>
      <c r="AS119" s="118">
        <f t="shared" ref="AS119:AS149" si="107">IF(O119,AO119,0)</f>
        <v>15608</v>
      </c>
      <c r="AT119" s="118">
        <f t="shared" ref="AT119:AT149" si="108">IF(S119,AO119,0)</f>
        <v>15608</v>
      </c>
      <c r="AU119" s="118">
        <f t="shared" ref="AU119:AU149" si="109">IF(W119,AO119,0)</f>
        <v>15608</v>
      </c>
      <c r="AV119" s="118">
        <f t="shared" ref="AV119:AV149" si="110">IF(AB119,AO119,0)</f>
        <v>15608</v>
      </c>
      <c r="AW119" s="118">
        <f t="shared" ref="AW119:AW149" si="111">IF(AF119,AO119,0)</f>
        <v>15608</v>
      </c>
      <c r="AX119" s="118">
        <f t="shared" ref="AX119:AX149" si="112">IF(AJ119,$AO119,0)</f>
        <v>0</v>
      </c>
    </row>
    <row r="120" spans="1:50" x14ac:dyDescent="0.2">
      <c r="A120" s="286">
        <v>66</v>
      </c>
      <c r="B120" s="286" t="s">
        <v>179</v>
      </c>
      <c r="C120" s="115">
        <v>3915617</v>
      </c>
      <c r="D120" s="116">
        <f t="shared" si="85"/>
        <v>105.51664016815327</v>
      </c>
      <c r="F120" s="116">
        <f t="shared" si="86"/>
        <v>65.357414300789799</v>
      </c>
      <c r="G120" s="115">
        <v>2699166</v>
      </c>
      <c r="H120" s="116">
        <f t="shared" si="87"/>
        <v>72.736155649572879</v>
      </c>
      <c r="J120" s="116">
        <f t="shared" si="88"/>
        <v>98.685979882455896</v>
      </c>
      <c r="K120" s="115">
        <v>23064031</v>
      </c>
      <c r="L120" s="116">
        <f t="shared" si="89"/>
        <v>621.52122126707809</v>
      </c>
      <c r="N120" s="116">
        <f t="shared" si="90"/>
        <v>91.837802121851425</v>
      </c>
      <c r="O120" s="115">
        <v>5267551</v>
      </c>
      <c r="P120" s="116">
        <f t="shared" si="91"/>
        <v>141.94807189630549</v>
      </c>
      <c r="R120" s="116">
        <f t="shared" si="92"/>
        <v>72.90140358878979</v>
      </c>
      <c r="S120" s="115">
        <v>16414688</v>
      </c>
      <c r="T120" s="116">
        <f t="shared" si="93"/>
        <v>442.33711498558301</v>
      </c>
      <c r="V120" s="116">
        <f t="shared" si="94"/>
        <v>95.804832525612184</v>
      </c>
      <c r="W120" s="115">
        <v>72444613</v>
      </c>
      <c r="Y120" s="116">
        <f t="shared" si="95"/>
        <v>1952.2114042415587</v>
      </c>
      <c r="AA120" s="116">
        <f t="shared" si="96"/>
        <v>76.083057214028898</v>
      </c>
      <c r="AB120" s="115">
        <v>2243090</v>
      </c>
      <c r="AC120" s="116">
        <f t="shared" si="97"/>
        <v>60.445983454148589</v>
      </c>
      <c r="AE120" s="116">
        <f t="shared" si="98"/>
        <v>51.851070595658179</v>
      </c>
      <c r="AF120" s="115">
        <v>5040947</v>
      </c>
      <c r="AG120" s="116">
        <f t="shared" si="99"/>
        <v>135.84162871540596</v>
      </c>
      <c r="AI120" s="116">
        <f t="shared" si="100"/>
        <v>72.217880451385327</v>
      </c>
      <c r="AJ120" s="115">
        <v>0</v>
      </c>
      <c r="AK120" s="116">
        <f t="shared" si="101"/>
        <v>0</v>
      </c>
      <c r="AM120" s="116">
        <f t="shared" si="102"/>
        <v>0</v>
      </c>
      <c r="AN120" s="115">
        <f t="shared" si="103"/>
        <v>131089703</v>
      </c>
      <c r="AO120" s="115">
        <v>37109</v>
      </c>
      <c r="AP120" s="115">
        <f t="shared" si="104"/>
        <v>37109</v>
      </c>
      <c r="AQ120" s="115">
        <f t="shared" si="105"/>
        <v>37109</v>
      </c>
      <c r="AR120" s="115">
        <f t="shared" si="106"/>
        <v>37109</v>
      </c>
      <c r="AS120" s="115">
        <f t="shared" si="107"/>
        <v>37109</v>
      </c>
      <c r="AT120" s="115">
        <f t="shared" si="108"/>
        <v>37109</v>
      </c>
      <c r="AU120" s="115">
        <f t="shared" si="109"/>
        <v>37109</v>
      </c>
      <c r="AV120" s="115">
        <f t="shared" si="110"/>
        <v>37109</v>
      </c>
      <c r="AW120" s="115">
        <f t="shared" si="111"/>
        <v>37109</v>
      </c>
      <c r="AX120" s="115">
        <f t="shared" si="112"/>
        <v>0</v>
      </c>
    </row>
    <row r="121" spans="1:50" x14ac:dyDescent="0.2">
      <c r="A121" s="287">
        <v>67</v>
      </c>
      <c r="B121" s="287" t="s">
        <v>260</v>
      </c>
      <c r="C121" s="118">
        <v>3254993</v>
      </c>
      <c r="D121" s="119">
        <f t="shared" si="85"/>
        <v>139.25699495165568</v>
      </c>
      <c r="E121" s="306"/>
      <c r="F121" s="119">
        <f t="shared" si="86"/>
        <v>86.256320319089667</v>
      </c>
      <c r="G121" s="118">
        <v>1802029</v>
      </c>
      <c r="H121" s="119">
        <f t="shared" si="87"/>
        <v>77.095447933601434</v>
      </c>
      <c r="I121" s="306"/>
      <c r="J121" s="119">
        <f t="shared" si="88"/>
        <v>104.60052165059668</v>
      </c>
      <c r="K121" s="118">
        <v>13681343</v>
      </c>
      <c r="L121" s="119">
        <f t="shared" si="89"/>
        <v>585.32313681868743</v>
      </c>
      <c r="M121" s="306"/>
      <c r="N121" s="119">
        <f t="shared" si="90"/>
        <v>86.489066788270847</v>
      </c>
      <c r="O121" s="118">
        <v>3181598</v>
      </c>
      <c r="P121" s="119">
        <f t="shared" si="91"/>
        <v>136.11696757080517</v>
      </c>
      <c r="Q121" s="306"/>
      <c r="R121" s="119">
        <f t="shared" si="92"/>
        <v>69.906676826229941</v>
      </c>
      <c r="S121" s="118">
        <v>7626014</v>
      </c>
      <c r="T121" s="119">
        <f t="shared" si="93"/>
        <v>326.2605459057072</v>
      </c>
      <c r="U121" s="306"/>
      <c r="V121" s="119">
        <f t="shared" si="94"/>
        <v>70.664061190591809</v>
      </c>
      <c r="W121" s="118">
        <v>45344153</v>
      </c>
      <c r="X121" s="306"/>
      <c r="Y121" s="119">
        <f t="shared" si="95"/>
        <v>1939.93980491144</v>
      </c>
      <c r="Z121" s="306"/>
      <c r="AA121" s="119">
        <f t="shared" si="96"/>
        <v>75.604799177059888</v>
      </c>
      <c r="AB121" s="118">
        <v>474754</v>
      </c>
      <c r="AC121" s="119">
        <f t="shared" si="97"/>
        <v>20.311200479164885</v>
      </c>
      <c r="AD121" s="306"/>
      <c r="AE121" s="119">
        <f t="shared" si="98"/>
        <v>17.423117794528384</v>
      </c>
      <c r="AF121" s="118">
        <v>3161405</v>
      </c>
      <c r="AG121" s="119">
        <f t="shared" si="99"/>
        <v>135.25305895439377</v>
      </c>
      <c r="AH121" s="306"/>
      <c r="AI121" s="119">
        <f t="shared" si="100"/>
        <v>71.904977396261259</v>
      </c>
      <c r="AJ121" s="118">
        <v>0</v>
      </c>
      <c r="AK121" s="119">
        <f t="shared" si="101"/>
        <v>0</v>
      </c>
      <c r="AL121" s="306"/>
      <c r="AM121" s="119">
        <f t="shared" si="102"/>
        <v>0</v>
      </c>
      <c r="AN121" s="118">
        <f t="shared" si="103"/>
        <v>78526289</v>
      </c>
      <c r="AO121" s="118">
        <v>23374</v>
      </c>
      <c r="AP121" s="118">
        <f t="shared" si="104"/>
        <v>23374</v>
      </c>
      <c r="AQ121" s="118">
        <f t="shared" si="105"/>
        <v>23374</v>
      </c>
      <c r="AR121" s="118">
        <f t="shared" si="106"/>
        <v>23374</v>
      </c>
      <c r="AS121" s="118">
        <f t="shared" si="107"/>
        <v>23374</v>
      </c>
      <c r="AT121" s="118">
        <f t="shared" si="108"/>
        <v>23374</v>
      </c>
      <c r="AU121" s="118">
        <f t="shared" si="109"/>
        <v>23374</v>
      </c>
      <c r="AV121" s="118">
        <f t="shared" si="110"/>
        <v>23374</v>
      </c>
      <c r="AW121" s="118">
        <f t="shared" si="111"/>
        <v>23374</v>
      </c>
      <c r="AX121" s="118">
        <f t="shared" si="112"/>
        <v>0</v>
      </c>
    </row>
    <row r="122" spans="1:50" x14ac:dyDescent="0.2">
      <c r="A122" s="286">
        <v>68</v>
      </c>
      <c r="B122" s="286" t="s">
        <v>183</v>
      </c>
      <c r="C122" s="115">
        <v>1741765</v>
      </c>
      <c r="D122" s="116">
        <f t="shared" si="85"/>
        <v>101.97687353629976</v>
      </c>
      <c r="F122" s="116">
        <f t="shared" si="86"/>
        <v>63.164869182621921</v>
      </c>
      <c r="G122" s="115">
        <v>2103113</v>
      </c>
      <c r="H122" s="116">
        <f t="shared" si="87"/>
        <v>123.13307962529274</v>
      </c>
      <c r="J122" s="116">
        <f t="shared" si="88"/>
        <v>167.06283842261101</v>
      </c>
      <c r="K122" s="115">
        <v>8455701</v>
      </c>
      <c r="L122" s="116">
        <f t="shared" si="89"/>
        <v>495.06446135831379</v>
      </c>
      <c r="N122" s="116">
        <f t="shared" si="90"/>
        <v>73.152179658638616</v>
      </c>
      <c r="O122" s="115">
        <v>1966141</v>
      </c>
      <c r="P122" s="116">
        <f t="shared" si="91"/>
        <v>115.11364168618267</v>
      </c>
      <c r="R122" s="116">
        <f t="shared" si="92"/>
        <v>59.11983121031853</v>
      </c>
      <c r="S122" s="115">
        <v>8562360</v>
      </c>
      <c r="T122" s="116">
        <f t="shared" si="93"/>
        <v>501.30913348946137</v>
      </c>
      <c r="V122" s="116">
        <f t="shared" si="94"/>
        <v>108.57745359912421</v>
      </c>
      <c r="W122" s="115">
        <v>38382758</v>
      </c>
      <c r="Y122" s="116">
        <f t="shared" si="95"/>
        <v>2247.234074941452</v>
      </c>
      <c r="AA122" s="116">
        <f t="shared" si="96"/>
        <v>87.580903546412159</v>
      </c>
      <c r="AB122" s="115">
        <v>609337</v>
      </c>
      <c r="AC122" s="116">
        <f t="shared" si="97"/>
        <v>35.675468384074939</v>
      </c>
      <c r="AE122" s="116">
        <f t="shared" si="98"/>
        <v>30.602715416467969</v>
      </c>
      <c r="AF122" s="115">
        <v>1395729</v>
      </c>
      <c r="AG122" s="116">
        <f t="shared" si="99"/>
        <v>81.717154566744725</v>
      </c>
      <c r="AI122" s="116">
        <f t="shared" si="100"/>
        <v>43.443528726325241</v>
      </c>
      <c r="AJ122" s="115">
        <v>0</v>
      </c>
      <c r="AK122" s="116">
        <f t="shared" si="101"/>
        <v>0</v>
      </c>
      <c r="AM122" s="116">
        <f t="shared" si="102"/>
        <v>0</v>
      </c>
      <c r="AN122" s="115">
        <f t="shared" si="103"/>
        <v>63216904</v>
      </c>
      <c r="AO122" s="115">
        <v>17080</v>
      </c>
      <c r="AP122" s="115">
        <f t="shared" si="104"/>
        <v>17080</v>
      </c>
      <c r="AQ122" s="115">
        <f t="shared" si="105"/>
        <v>17080</v>
      </c>
      <c r="AR122" s="115">
        <f t="shared" si="106"/>
        <v>17080</v>
      </c>
      <c r="AS122" s="115">
        <f t="shared" si="107"/>
        <v>17080</v>
      </c>
      <c r="AT122" s="115">
        <f t="shared" si="108"/>
        <v>17080</v>
      </c>
      <c r="AU122" s="115">
        <f t="shared" si="109"/>
        <v>17080</v>
      </c>
      <c r="AV122" s="115">
        <f t="shared" si="110"/>
        <v>17080</v>
      </c>
      <c r="AW122" s="115">
        <f t="shared" si="111"/>
        <v>17080</v>
      </c>
      <c r="AX122" s="115">
        <f t="shared" si="112"/>
        <v>0</v>
      </c>
    </row>
    <row r="123" spans="1:50" x14ac:dyDescent="0.2">
      <c r="A123" s="287">
        <v>69</v>
      </c>
      <c r="B123" s="287" t="s">
        <v>185</v>
      </c>
      <c r="C123" s="118">
        <v>6417241</v>
      </c>
      <c r="D123" s="119">
        <f t="shared" si="85"/>
        <v>108.09623353434625</v>
      </c>
      <c r="E123" s="306"/>
      <c r="F123" s="119">
        <f t="shared" si="86"/>
        <v>66.955224391152484</v>
      </c>
      <c r="G123" s="118">
        <v>2500434</v>
      </c>
      <c r="H123" s="119">
        <f t="shared" si="87"/>
        <v>42.118956978742041</v>
      </c>
      <c r="I123" s="306"/>
      <c r="J123" s="119">
        <f t="shared" si="88"/>
        <v>57.145590167007555</v>
      </c>
      <c r="K123" s="118">
        <v>22619249</v>
      </c>
      <c r="L123" s="119">
        <f t="shared" si="89"/>
        <v>381.01352626082269</v>
      </c>
      <c r="M123" s="306"/>
      <c r="N123" s="119">
        <f t="shared" si="90"/>
        <v>56.299678326597089</v>
      </c>
      <c r="O123" s="118">
        <v>7415404</v>
      </c>
      <c r="P123" s="119">
        <f t="shared" si="91"/>
        <v>124.9099484553448</v>
      </c>
      <c r="Q123" s="306"/>
      <c r="R123" s="119">
        <f t="shared" si="92"/>
        <v>64.150998621877221</v>
      </c>
      <c r="S123" s="118">
        <v>24141185</v>
      </c>
      <c r="T123" s="119">
        <f t="shared" si="93"/>
        <v>406.6500185291244</v>
      </c>
      <c r="U123" s="306"/>
      <c r="V123" s="119">
        <f t="shared" si="94"/>
        <v>88.075442014377742</v>
      </c>
      <c r="W123" s="118">
        <v>122800075</v>
      </c>
      <c r="X123" s="306"/>
      <c r="Y123" s="119">
        <f t="shared" si="95"/>
        <v>2068.5253343664722</v>
      </c>
      <c r="Z123" s="306"/>
      <c r="AA123" s="119">
        <f t="shared" si="96"/>
        <v>80.616131542585237</v>
      </c>
      <c r="AB123" s="118">
        <v>2278719</v>
      </c>
      <c r="AC123" s="119">
        <f t="shared" si="97"/>
        <v>38.384243506384124</v>
      </c>
      <c r="AD123" s="306"/>
      <c r="AE123" s="119">
        <f t="shared" si="98"/>
        <v>32.926325391333492</v>
      </c>
      <c r="AF123" s="118">
        <v>6167763</v>
      </c>
      <c r="AG123" s="119">
        <f t="shared" si="99"/>
        <v>103.89386180642119</v>
      </c>
      <c r="AH123" s="306"/>
      <c r="AI123" s="119">
        <f t="shared" si="100"/>
        <v>55.23339614315114</v>
      </c>
      <c r="AJ123" s="118">
        <v>0</v>
      </c>
      <c r="AK123" s="119">
        <f t="shared" si="101"/>
        <v>0</v>
      </c>
      <c r="AL123" s="306"/>
      <c r="AM123" s="119">
        <f t="shared" si="102"/>
        <v>0</v>
      </c>
      <c r="AN123" s="118">
        <f t="shared" si="103"/>
        <v>194340070</v>
      </c>
      <c r="AO123" s="118">
        <v>59366</v>
      </c>
      <c r="AP123" s="118">
        <f t="shared" si="104"/>
        <v>59366</v>
      </c>
      <c r="AQ123" s="118">
        <f t="shared" si="105"/>
        <v>59366</v>
      </c>
      <c r="AR123" s="118">
        <f t="shared" si="106"/>
        <v>59366</v>
      </c>
      <c r="AS123" s="118">
        <f t="shared" si="107"/>
        <v>59366</v>
      </c>
      <c r="AT123" s="118">
        <f t="shared" si="108"/>
        <v>59366</v>
      </c>
      <c r="AU123" s="118">
        <f t="shared" si="109"/>
        <v>59366</v>
      </c>
      <c r="AV123" s="118">
        <f t="shared" si="110"/>
        <v>59366</v>
      </c>
      <c r="AW123" s="118">
        <f t="shared" si="111"/>
        <v>59366</v>
      </c>
      <c r="AX123" s="118">
        <f t="shared" si="112"/>
        <v>0</v>
      </c>
    </row>
    <row r="124" spans="1:50" x14ac:dyDescent="0.2">
      <c r="A124" s="286">
        <v>70</v>
      </c>
      <c r="B124" s="286" t="s">
        <v>187</v>
      </c>
      <c r="C124" s="115">
        <v>5555279</v>
      </c>
      <c r="D124" s="116">
        <f t="shared" si="85"/>
        <v>177.11713693607524</v>
      </c>
      <c r="F124" s="116">
        <f t="shared" si="86"/>
        <v>109.70703843538982</v>
      </c>
      <c r="G124" s="115">
        <v>2392539</v>
      </c>
      <c r="H124" s="116">
        <f t="shared" si="87"/>
        <v>76.280535628885701</v>
      </c>
      <c r="J124" s="116">
        <f t="shared" si="88"/>
        <v>103.49487592886521</v>
      </c>
      <c r="K124" s="115">
        <v>12658602</v>
      </c>
      <c r="L124" s="116">
        <f t="shared" si="89"/>
        <v>403.59005260640839</v>
      </c>
      <c r="N124" s="116">
        <f t="shared" si="90"/>
        <v>59.63565220516832</v>
      </c>
      <c r="O124" s="115">
        <v>3075031</v>
      </c>
      <c r="P124" s="116">
        <f t="shared" si="91"/>
        <v>98.040204049099316</v>
      </c>
      <c r="R124" s="116">
        <f t="shared" si="92"/>
        <v>50.351289650005562</v>
      </c>
      <c r="S124" s="115">
        <v>9259864</v>
      </c>
      <c r="T124" s="116">
        <f t="shared" si="93"/>
        <v>295.22920452733939</v>
      </c>
      <c r="V124" s="116">
        <f t="shared" si="94"/>
        <v>63.943050533603362</v>
      </c>
      <c r="W124" s="115">
        <v>57960988</v>
      </c>
      <c r="Y124" s="116">
        <f t="shared" si="95"/>
        <v>1847.9511557468516</v>
      </c>
      <c r="AA124" s="116">
        <f t="shared" si="96"/>
        <v>72.019748069262647</v>
      </c>
      <c r="AB124" s="115">
        <v>826857</v>
      </c>
      <c r="AC124" s="116">
        <f t="shared" si="97"/>
        <v>26.362410329985654</v>
      </c>
      <c r="AE124" s="116">
        <f t="shared" si="98"/>
        <v>22.613896258775796</v>
      </c>
      <c r="AF124" s="115">
        <v>2012619</v>
      </c>
      <c r="AG124" s="116">
        <f t="shared" si="99"/>
        <v>64.167670970827359</v>
      </c>
      <c r="AI124" s="116">
        <f t="shared" si="100"/>
        <v>34.113645683118087</v>
      </c>
      <c r="AJ124" s="115">
        <v>0</v>
      </c>
      <c r="AK124" s="116">
        <f t="shared" si="101"/>
        <v>0</v>
      </c>
      <c r="AM124" s="116">
        <f t="shared" si="102"/>
        <v>0</v>
      </c>
      <c r="AN124" s="115">
        <f t="shared" si="103"/>
        <v>93741779</v>
      </c>
      <c r="AO124" s="115">
        <v>31365</v>
      </c>
      <c r="AP124" s="115">
        <f t="shared" si="104"/>
        <v>31365</v>
      </c>
      <c r="AQ124" s="115">
        <f t="shared" si="105"/>
        <v>31365</v>
      </c>
      <c r="AR124" s="115">
        <f t="shared" si="106"/>
        <v>31365</v>
      </c>
      <c r="AS124" s="115">
        <f t="shared" si="107"/>
        <v>31365</v>
      </c>
      <c r="AT124" s="115">
        <f t="shared" si="108"/>
        <v>31365</v>
      </c>
      <c r="AU124" s="115">
        <f t="shared" si="109"/>
        <v>31365</v>
      </c>
      <c r="AV124" s="115">
        <f t="shared" si="110"/>
        <v>31365</v>
      </c>
      <c r="AW124" s="115">
        <f t="shared" si="111"/>
        <v>31365</v>
      </c>
      <c r="AX124" s="115">
        <f t="shared" si="112"/>
        <v>0</v>
      </c>
    </row>
    <row r="125" spans="1:50" x14ac:dyDescent="0.2">
      <c r="A125" s="287">
        <v>71</v>
      </c>
      <c r="B125" s="287" t="s">
        <v>189</v>
      </c>
      <c r="C125" s="118">
        <v>2979744</v>
      </c>
      <c r="D125" s="119">
        <f t="shared" si="85"/>
        <v>135.71433776644199</v>
      </c>
      <c r="E125" s="306"/>
      <c r="F125" s="119">
        <f t="shared" si="86"/>
        <v>84.061984781010608</v>
      </c>
      <c r="G125" s="118">
        <v>1901295</v>
      </c>
      <c r="H125" s="119">
        <f t="shared" si="87"/>
        <v>86.595691382765537</v>
      </c>
      <c r="I125" s="306"/>
      <c r="J125" s="119">
        <f t="shared" si="88"/>
        <v>117.49013377719176</v>
      </c>
      <c r="K125" s="118">
        <v>9869106</v>
      </c>
      <c r="L125" s="119">
        <f t="shared" si="89"/>
        <v>449.49471670613957</v>
      </c>
      <c r="M125" s="306"/>
      <c r="N125" s="119">
        <f t="shared" si="90"/>
        <v>66.418660272803677</v>
      </c>
      <c r="O125" s="118">
        <v>3507682</v>
      </c>
      <c r="P125" s="119">
        <f t="shared" si="91"/>
        <v>159.7596101293496</v>
      </c>
      <c r="Q125" s="306"/>
      <c r="R125" s="119">
        <f t="shared" si="92"/>
        <v>82.04901735992199</v>
      </c>
      <c r="S125" s="118">
        <v>6634882</v>
      </c>
      <c r="T125" s="119">
        <f t="shared" si="93"/>
        <v>302.18992530515578</v>
      </c>
      <c r="U125" s="306"/>
      <c r="V125" s="119">
        <f t="shared" si="94"/>
        <v>65.450657889585656</v>
      </c>
      <c r="W125" s="118">
        <v>31410733</v>
      </c>
      <c r="X125" s="306"/>
      <c r="Y125" s="119">
        <f t="shared" si="95"/>
        <v>1430.6218345782474</v>
      </c>
      <c r="Z125" s="306"/>
      <c r="AA125" s="119">
        <f t="shared" si="96"/>
        <v>55.755274585204504</v>
      </c>
      <c r="AB125" s="118">
        <v>353972</v>
      </c>
      <c r="AC125" s="119">
        <f t="shared" si="97"/>
        <v>16.121880123884132</v>
      </c>
      <c r="AD125" s="306"/>
      <c r="AE125" s="119">
        <f t="shared" si="98"/>
        <v>13.829483725289304</v>
      </c>
      <c r="AF125" s="118">
        <v>952742</v>
      </c>
      <c r="AG125" s="119">
        <f t="shared" si="99"/>
        <v>43.393241027509568</v>
      </c>
      <c r="AH125" s="306"/>
      <c r="AI125" s="119">
        <f t="shared" si="100"/>
        <v>23.069275026790301</v>
      </c>
      <c r="AJ125" s="118">
        <v>0</v>
      </c>
      <c r="AK125" s="119">
        <f t="shared" si="101"/>
        <v>0</v>
      </c>
      <c r="AL125" s="306"/>
      <c r="AM125" s="119">
        <f t="shared" si="102"/>
        <v>0</v>
      </c>
      <c r="AN125" s="118">
        <f t="shared" si="103"/>
        <v>57610156</v>
      </c>
      <c r="AO125" s="118">
        <v>21956</v>
      </c>
      <c r="AP125" s="118">
        <f t="shared" si="104"/>
        <v>21956</v>
      </c>
      <c r="AQ125" s="118">
        <f t="shared" si="105"/>
        <v>21956</v>
      </c>
      <c r="AR125" s="118">
        <f t="shared" si="106"/>
        <v>21956</v>
      </c>
      <c r="AS125" s="118">
        <f t="shared" si="107"/>
        <v>21956</v>
      </c>
      <c r="AT125" s="118">
        <f t="shared" si="108"/>
        <v>21956</v>
      </c>
      <c r="AU125" s="118">
        <f t="shared" si="109"/>
        <v>21956</v>
      </c>
      <c r="AV125" s="118">
        <f t="shared" si="110"/>
        <v>21956</v>
      </c>
      <c r="AW125" s="118">
        <f t="shared" si="111"/>
        <v>21956</v>
      </c>
      <c r="AX125" s="118">
        <f t="shared" si="112"/>
        <v>0</v>
      </c>
    </row>
    <row r="126" spans="1:50" x14ac:dyDescent="0.2">
      <c r="A126" s="286">
        <v>72</v>
      </c>
      <c r="B126" s="286" t="s">
        <v>191</v>
      </c>
      <c r="C126" s="115">
        <v>6245676</v>
      </c>
      <c r="D126" s="116">
        <f t="shared" si="85"/>
        <v>144.25859799053009</v>
      </c>
      <c r="F126" s="116">
        <f t="shared" si="86"/>
        <v>89.354332551651879</v>
      </c>
      <c r="G126" s="115">
        <v>2911311</v>
      </c>
      <c r="H126" s="116">
        <f t="shared" si="87"/>
        <v>67.24358470955076</v>
      </c>
      <c r="J126" s="116">
        <f t="shared" si="88"/>
        <v>91.23384358999887</v>
      </c>
      <c r="K126" s="115">
        <v>22919046</v>
      </c>
      <c r="L126" s="116">
        <f t="shared" si="89"/>
        <v>529.36934980944682</v>
      </c>
      <c r="N126" s="116">
        <f t="shared" si="90"/>
        <v>78.221170788120133</v>
      </c>
      <c r="O126" s="115">
        <v>3593176</v>
      </c>
      <c r="P126" s="116">
        <f t="shared" si="91"/>
        <v>82.992862917195978</v>
      </c>
      <c r="R126" s="116">
        <f t="shared" si="92"/>
        <v>42.62330663381897</v>
      </c>
      <c r="S126" s="115">
        <v>8147657</v>
      </c>
      <c r="T126" s="116">
        <f t="shared" si="93"/>
        <v>188.18932902182701</v>
      </c>
      <c r="V126" s="116">
        <f t="shared" si="94"/>
        <v>40.759516982044552</v>
      </c>
      <c r="W126" s="115">
        <v>88557867</v>
      </c>
      <c r="Y126" s="116">
        <f t="shared" si="95"/>
        <v>2045.4525233860722</v>
      </c>
      <c r="AA126" s="116">
        <f t="shared" si="96"/>
        <v>79.716920527786229</v>
      </c>
      <c r="AB126" s="115">
        <v>1918077</v>
      </c>
      <c r="AC126" s="116">
        <f t="shared" si="97"/>
        <v>44.30250606305578</v>
      </c>
      <c r="AE126" s="116">
        <f t="shared" si="98"/>
        <v>38.003060553768201</v>
      </c>
      <c r="AF126" s="115">
        <v>2066616</v>
      </c>
      <c r="AG126" s="116">
        <f t="shared" si="99"/>
        <v>47.733364129807136</v>
      </c>
      <c r="AI126" s="116">
        <f t="shared" si="100"/>
        <v>25.376627303923843</v>
      </c>
      <c r="AJ126" s="115">
        <v>0</v>
      </c>
      <c r="AK126" s="116">
        <f t="shared" si="101"/>
        <v>0</v>
      </c>
      <c r="AM126" s="116">
        <f t="shared" si="102"/>
        <v>0</v>
      </c>
      <c r="AN126" s="115">
        <f t="shared" si="103"/>
        <v>136359426</v>
      </c>
      <c r="AO126" s="115">
        <v>43295</v>
      </c>
      <c r="AP126" s="115">
        <f t="shared" si="104"/>
        <v>43295</v>
      </c>
      <c r="AQ126" s="115">
        <f t="shared" si="105"/>
        <v>43295</v>
      </c>
      <c r="AR126" s="115">
        <f t="shared" si="106"/>
        <v>43295</v>
      </c>
      <c r="AS126" s="115">
        <f t="shared" si="107"/>
        <v>43295</v>
      </c>
      <c r="AT126" s="115">
        <f t="shared" si="108"/>
        <v>43295</v>
      </c>
      <c r="AU126" s="115">
        <f t="shared" si="109"/>
        <v>43295</v>
      </c>
      <c r="AV126" s="115">
        <f t="shared" si="110"/>
        <v>43295</v>
      </c>
      <c r="AW126" s="115">
        <f t="shared" si="111"/>
        <v>43295</v>
      </c>
      <c r="AX126" s="115">
        <f t="shared" si="112"/>
        <v>0</v>
      </c>
    </row>
    <row r="127" spans="1:50" x14ac:dyDescent="0.2">
      <c r="A127" s="287">
        <v>73</v>
      </c>
      <c r="B127" s="287" t="s">
        <v>193</v>
      </c>
      <c r="C127" s="118">
        <v>62934000</v>
      </c>
      <c r="D127" s="119">
        <f t="shared" si="85"/>
        <v>128.35160352827205</v>
      </c>
      <c r="E127" s="306"/>
      <c r="F127" s="119">
        <f t="shared" si="86"/>
        <v>79.501478767704853</v>
      </c>
      <c r="G127" s="118">
        <v>31641000</v>
      </c>
      <c r="H127" s="119">
        <f t="shared" si="87"/>
        <v>64.5306684342018</v>
      </c>
      <c r="I127" s="306"/>
      <c r="J127" s="119">
        <f t="shared" si="88"/>
        <v>87.553049649476037</v>
      </c>
      <c r="K127" s="118">
        <v>375518000</v>
      </c>
      <c r="L127" s="119">
        <f t="shared" si="89"/>
        <v>765.8553000560853</v>
      </c>
      <c r="M127" s="306"/>
      <c r="N127" s="119">
        <f t="shared" si="90"/>
        <v>113.16502975897262</v>
      </c>
      <c r="O127" s="118">
        <v>66799000</v>
      </c>
      <c r="P127" s="119">
        <f t="shared" si="91"/>
        <v>136.23413042369856</v>
      </c>
      <c r="Q127" s="306"/>
      <c r="R127" s="119">
        <f t="shared" si="92"/>
        <v>69.966849087186276</v>
      </c>
      <c r="S127" s="118">
        <v>192167000</v>
      </c>
      <c r="T127" s="119">
        <f t="shared" si="93"/>
        <v>391.91760566970885</v>
      </c>
      <c r="U127" s="306"/>
      <c r="V127" s="119">
        <f t="shared" si="94"/>
        <v>84.884580793653612</v>
      </c>
      <c r="W127" s="118">
        <v>1488146000</v>
      </c>
      <c r="X127" s="306"/>
      <c r="Y127" s="119">
        <f t="shared" si="95"/>
        <v>3035.0196298373526</v>
      </c>
      <c r="Z127" s="306"/>
      <c r="AA127" s="119">
        <f t="shared" si="96"/>
        <v>118.28307715082059</v>
      </c>
      <c r="AB127" s="118">
        <v>69790000</v>
      </c>
      <c r="AC127" s="119">
        <f t="shared" si="97"/>
        <v>142.33416611431193</v>
      </c>
      <c r="AD127" s="306"/>
      <c r="AE127" s="119">
        <f t="shared" si="98"/>
        <v>122.09543916124011</v>
      </c>
      <c r="AF127" s="118">
        <v>69716000</v>
      </c>
      <c r="AG127" s="119">
        <f t="shared" si="99"/>
        <v>142.18324580635294</v>
      </c>
      <c r="AH127" s="306"/>
      <c r="AI127" s="119">
        <f t="shared" si="100"/>
        <v>75.589292803205367</v>
      </c>
      <c r="AJ127" s="118">
        <v>0</v>
      </c>
      <c r="AK127" s="119">
        <f t="shared" si="101"/>
        <v>0</v>
      </c>
      <c r="AL127" s="306"/>
      <c r="AM127" s="119">
        <f t="shared" si="102"/>
        <v>0</v>
      </c>
      <c r="AN127" s="118">
        <f t="shared" si="103"/>
        <v>2356711000</v>
      </c>
      <c r="AO127" s="118">
        <v>490325</v>
      </c>
      <c r="AP127" s="118">
        <f t="shared" si="104"/>
        <v>490325</v>
      </c>
      <c r="AQ127" s="118">
        <f t="shared" si="105"/>
        <v>490325</v>
      </c>
      <c r="AR127" s="118">
        <f t="shared" si="106"/>
        <v>490325</v>
      </c>
      <c r="AS127" s="118">
        <f t="shared" si="107"/>
        <v>490325</v>
      </c>
      <c r="AT127" s="118">
        <f t="shared" si="108"/>
        <v>490325</v>
      </c>
      <c r="AU127" s="118">
        <f t="shared" si="109"/>
        <v>490325</v>
      </c>
      <c r="AV127" s="118">
        <f t="shared" si="110"/>
        <v>490325</v>
      </c>
      <c r="AW127" s="118">
        <f t="shared" si="111"/>
        <v>490325</v>
      </c>
      <c r="AX127" s="118">
        <f t="shared" si="112"/>
        <v>0</v>
      </c>
    </row>
    <row r="128" spans="1:50" x14ac:dyDescent="0.2">
      <c r="A128" s="286">
        <v>74</v>
      </c>
      <c r="B128" s="286" t="s">
        <v>195</v>
      </c>
      <c r="C128" s="115">
        <v>0</v>
      </c>
      <c r="D128" s="116">
        <f t="shared" si="85"/>
        <v>0</v>
      </c>
      <c r="F128" s="116">
        <f t="shared" si="86"/>
        <v>0</v>
      </c>
      <c r="G128" s="115">
        <v>0</v>
      </c>
      <c r="H128" s="116">
        <f t="shared" si="87"/>
        <v>0</v>
      </c>
      <c r="J128" s="116">
        <f t="shared" si="88"/>
        <v>0</v>
      </c>
      <c r="K128" s="115">
        <v>0</v>
      </c>
      <c r="L128" s="116">
        <f t="shared" si="89"/>
        <v>0</v>
      </c>
      <c r="N128" s="116">
        <f t="shared" si="90"/>
        <v>0</v>
      </c>
      <c r="O128" s="115">
        <v>0</v>
      </c>
      <c r="P128" s="116">
        <f t="shared" si="91"/>
        <v>0</v>
      </c>
      <c r="R128" s="116">
        <f t="shared" si="92"/>
        <v>0</v>
      </c>
      <c r="S128" s="115">
        <v>0</v>
      </c>
      <c r="T128" s="116">
        <f t="shared" si="93"/>
        <v>0</v>
      </c>
      <c r="V128" s="116">
        <f t="shared" si="94"/>
        <v>0</v>
      </c>
      <c r="W128" s="115">
        <v>0</v>
      </c>
      <c r="Y128" s="116">
        <f t="shared" si="95"/>
        <v>0</v>
      </c>
      <c r="AA128" s="116">
        <f t="shared" si="96"/>
        <v>0</v>
      </c>
      <c r="AB128" s="115">
        <v>0</v>
      </c>
      <c r="AC128" s="116">
        <f t="shared" si="97"/>
        <v>0</v>
      </c>
      <c r="AE128" s="116">
        <f t="shared" si="98"/>
        <v>0</v>
      </c>
      <c r="AF128" s="115">
        <v>0</v>
      </c>
      <c r="AG128" s="116">
        <f t="shared" si="99"/>
        <v>0</v>
      </c>
      <c r="AI128" s="116">
        <f t="shared" si="100"/>
        <v>0</v>
      </c>
      <c r="AJ128" s="115">
        <v>0</v>
      </c>
      <c r="AK128" s="116">
        <f t="shared" si="101"/>
        <v>0</v>
      </c>
      <c r="AM128" s="116">
        <f t="shared" si="102"/>
        <v>0</v>
      </c>
      <c r="AN128" s="115">
        <f t="shared" si="103"/>
        <v>0</v>
      </c>
      <c r="AO128" s="115">
        <v>0</v>
      </c>
      <c r="AP128" s="115">
        <f t="shared" si="104"/>
        <v>0</v>
      </c>
      <c r="AQ128" s="115">
        <f t="shared" si="105"/>
        <v>0</v>
      </c>
      <c r="AR128" s="115">
        <f t="shared" si="106"/>
        <v>0</v>
      </c>
      <c r="AS128" s="115">
        <f t="shared" si="107"/>
        <v>0</v>
      </c>
      <c r="AT128" s="115">
        <f t="shared" si="108"/>
        <v>0</v>
      </c>
      <c r="AU128" s="115">
        <f t="shared" si="109"/>
        <v>0</v>
      </c>
      <c r="AV128" s="115">
        <f t="shared" si="110"/>
        <v>0</v>
      </c>
      <c r="AW128" s="115">
        <f t="shared" si="111"/>
        <v>0</v>
      </c>
      <c r="AX128" s="115">
        <f t="shared" si="112"/>
        <v>0</v>
      </c>
    </row>
    <row r="129" spans="1:50" x14ac:dyDescent="0.2">
      <c r="A129" s="287">
        <v>75</v>
      </c>
      <c r="B129" s="287" t="s">
        <v>197</v>
      </c>
      <c r="C129" s="118">
        <v>4611745</v>
      </c>
      <c r="D129" s="119">
        <f t="shared" si="85"/>
        <v>623.71449824181764</v>
      </c>
      <c r="E129" s="306"/>
      <c r="F129" s="119">
        <f t="shared" si="86"/>
        <v>386.33116825968733</v>
      </c>
      <c r="G129" s="118">
        <v>1460601</v>
      </c>
      <c r="H129" s="119">
        <f t="shared" si="87"/>
        <v>197.53868001081958</v>
      </c>
      <c r="I129" s="306"/>
      <c r="J129" s="119">
        <f t="shared" si="88"/>
        <v>268.01386500922541</v>
      </c>
      <c r="K129" s="118">
        <v>4645380</v>
      </c>
      <c r="L129" s="119">
        <f t="shared" si="89"/>
        <v>628.26345685691103</v>
      </c>
      <c r="M129" s="306"/>
      <c r="N129" s="119">
        <f t="shared" si="90"/>
        <v>92.83405466604556</v>
      </c>
      <c r="O129" s="118">
        <v>1043091</v>
      </c>
      <c r="P129" s="119">
        <f t="shared" si="91"/>
        <v>141.07262645388153</v>
      </c>
      <c r="Q129" s="306"/>
      <c r="R129" s="119">
        <f t="shared" si="92"/>
        <v>72.451794089586883</v>
      </c>
      <c r="S129" s="118">
        <v>4083263</v>
      </c>
      <c r="T129" s="119">
        <f t="shared" si="93"/>
        <v>552.24005950770891</v>
      </c>
      <c r="U129" s="306"/>
      <c r="V129" s="119">
        <f t="shared" si="94"/>
        <v>119.60847196101676</v>
      </c>
      <c r="W129" s="118">
        <v>16833044</v>
      </c>
      <c r="X129" s="306"/>
      <c r="Y129" s="119">
        <f t="shared" si="95"/>
        <v>2276.5815526102247</v>
      </c>
      <c r="Z129" s="306"/>
      <c r="AA129" s="119">
        <f t="shared" si="96"/>
        <v>88.724655610204721</v>
      </c>
      <c r="AB129" s="118">
        <v>477704</v>
      </c>
      <c r="AC129" s="119">
        <f t="shared" si="97"/>
        <v>64.60697863132269</v>
      </c>
      <c r="AD129" s="306"/>
      <c r="AE129" s="119">
        <f t="shared" si="98"/>
        <v>55.420407090009469</v>
      </c>
      <c r="AF129" s="118">
        <v>269874</v>
      </c>
      <c r="AG129" s="119">
        <f t="shared" si="99"/>
        <v>36.499053286448472</v>
      </c>
      <c r="AH129" s="306"/>
      <c r="AI129" s="119">
        <f t="shared" si="100"/>
        <v>19.404097931951103</v>
      </c>
      <c r="AJ129" s="118">
        <v>0</v>
      </c>
      <c r="AK129" s="119">
        <f t="shared" si="101"/>
        <v>0</v>
      </c>
      <c r="AL129" s="306"/>
      <c r="AM129" s="119">
        <f t="shared" si="102"/>
        <v>0</v>
      </c>
      <c r="AN129" s="118">
        <f t="shared" si="103"/>
        <v>33424702</v>
      </c>
      <c r="AO129" s="118">
        <v>7394</v>
      </c>
      <c r="AP129" s="118">
        <f t="shared" si="104"/>
        <v>7394</v>
      </c>
      <c r="AQ129" s="118">
        <f t="shared" si="105"/>
        <v>7394</v>
      </c>
      <c r="AR129" s="118">
        <f t="shared" si="106"/>
        <v>7394</v>
      </c>
      <c r="AS129" s="118">
        <f t="shared" si="107"/>
        <v>7394</v>
      </c>
      <c r="AT129" s="118">
        <f t="shared" si="108"/>
        <v>7394</v>
      </c>
      <c r="AU129" s="118">
        <f t="shared" si="109"/>
        <v>7394</v>
      </c>
      <c r="AV129" s="118">
        <f t="shared" si="110"/>
        <v>7394</v>
      </c>
      <c r="AW129" s="118">
        <f t="shared" si="111"/>
        <v>7394</v>
      </c>
      <c r="AX129" s="118">
        <f t="shared" si="112"/>
        <v>0</v>
      </c>
    </row>
    <row r="130" spans="1:50" x14ac:dyDescent="0.2">
      <c r="A130" s="286">
        <v>76</v>
      </c>
      <c r="B130" s="286" t="s">
        <v>70</v>
      </c>
      <c r="C130" s="115">
        <v>2454481</v>
      </c>
      <c r="D130" s="116">
        <f t="shared" si="85"/>
        <v>267.81025641025639</v>
      </c>
      <c r="F130" s="116">
        <f t="shared" si="86"/>
        <v>165.88270678740483</v>
      </c>
      <c r="G130" s="115">
        <v>1192082</v>
      </c>
      <c r="H130" s="116">
        <f t="shared" si="87"/>
        <v>130.06895799236224</v>
      </c>
      <c r="J130" s="116">
        <f t="shared" si="88"/>
        <v>176.47320589236608</v>
      </c>
      <c r="K130" s="115">
        <v>6612384</v>
      </c>
      <c r="L130" s="116">
        <f t="shared" si="89"/>
        <v>721.48216039279873</v>
      </c>
      <c r="N130" s="116">
        <f t="shared" si="90"/>
        <v>106.60832424276462</v>
      </c>
      <c r="O130" s="115">
        <v>1166818</v>
      </c>
      <c r="P130" s="116">
        <f t="shared" si="91"/>
        <v>127.31238406983088</v>
      </c>
      <c r="R130" s="116">
        <f t="shared" si="92"/>
        <v>65.384836644387832</v>
      </c>
      <c r="S130" s="115">
        <v>3105349</v>
      </c>
      <c r="T130" s="116">
        <f t="shared" si="93"/>
        <v>338.82695035460995</v>
      </c>
      <c r="V130" s="116">
        <f t="shared" si="94"/>
        <v>73.385791366264442</v>
      </c>
      <c r="W130" s="115">
        <v>20464637</v>
      </c>
      <c r="Y130" s="116">
        <f t="shared" si="95"/>
        <v>2232.9118385160937</v>
      </c>
      <c r="AA130" s="116">
        <f t="shared" si="96"/>
        <v>87.022726531865544</v>
      </c>
      <c r="AB130" s="115">
        <v>232215</v>
      </c>
      <c r="AC130" s="116">
        <f t="shared" si="97"/>
        <v>25.337152209492636</v>
      </c>
      <c r="AE130" s="116">
        <f t="shared" si="98"/>
        <v>21.734421260659825</v>
      </c>
      <c r="AF130" s="115">
        <v>2245201</v>
      </c>
      <c r="AG130" s="116">
        <f t="shared" si="99"/>
        <v>244.97555919258048</v>
      </c>
      <c r="AI130" s="116">
        <f t="shared" si="100"/>
        <v>130.23706955358833</v>
      </c>
      <c r="AJ130" s="115">
        <v>0</v>
      </c>
      <c r="AK130" s="116">
        <f t="shared" si="101"/>
        <v>0</v>
      </c>
      <c r="AM130" s="116">
        <f t="shared" si="102"/>
        <v>0</v>
      </c>
      <c r="AN130" s="115">
        <f t="shared" si="103"/>
        <v>37473167</v>
      </c>
      <c r="AO130" s="115">
        <v>9165</v>
      </c>
      <c r="AP130" s="115">
        <f t="shared" si="104"/>
        <v>9165</v>
      </c>
      <c r="AQ130" s="115">
        <f t="shared" si="105"/>
        <v>9165</v>
      </c>
      <c r="AR130" s="115">
        <f t="shared" si="106"/>
        <v>9165</v>
      </c>
      <c r="AS130" s="115">
        <f t="shared" si="107"/>
        <v>9165</v>
      </c>
      <c r="AT130" s="115">
        <f t="shared" si="108"/>
        <v>9165</v>
      </c>
      <c r="AU130" s="115">
        <f t="shared" si="109"/>
        <v>9165</v>
      </c>
      <c r="AV130" s="115">
        <f t="shared" si="110"/>
        <v>9165</v>
      </c>
      <c r="AW130" s="115">
        <f t="shared" si="111"/>
        <v>9165</v>
      </c>
      <c r="AX130" s="115">
        <f t="shared" si="112"/>
        <v>0</v>
      </c>
    </row>
    <row r="131" spans="1:50" x14ac:dyDescent="0.2">
      <c r="A131" s="287">
        <v>77</v>
      </c>
      <c r="B131" s="287" t="s">
        <v>72</v>
      </c>
      <c r="C131" s="118">
        <v>15072319</v>
      </c>
      <c r="D131" s="119">
        <f t="shared" si="85"/>
        <v>156.02007142487449</v>
      </c>
      <c r="E131" s="306"/>
      <c r="F131" s="119">
        <f t="shared" si="86"/>
        <v>96.639434605803402</v>
      </c>
      <c r="G131" s="118">
        <v>6257072</v>
      </c>
      <c r="H131" s="119">
        <f t="shared" si="87"/>
        <v>64.769649604057761</v>
      </c>
      <c r="I131" s="306"/>
      <c r="J131" s="119">
        <f t="shared" si="88"/>
        <v>87.877291296701856</v>
      </c>
      <c r="K131" s="118">
        <v>63783543</v>
      </c>
      <c r="L131" s="119">
        <f t="shared" si="89"/>
        <v>660.25094974380204</v>
      </c>
      <c r="M131" s="306"/>
      <c r="N131" s="119">
        <f t="shared" si="90"/>
        <v>97.560620616813097</v>
      </c>
      <c r="O131" s="118">
        <v>23837196</v>
      </c>
      <c r="P131" s="119">
        <f t="shared" si="91"/>
        <v>246.74909166192225</v>
      </c>
      <c r="Q131" s="306"/>
      <c r="R131" s="119">
        <f t="shared" si="92"/>
        <v>126.72489929665093</v>
      </c>
      <c r="S131" s="118">
        <v>31789160</v>
      </c>
      <c r="T131" s="119">
        <f t="shared" si="93"/>
        <v>329.06329900108688</v>
      </c>
      <c r="U131" s="306"/>
      <c r="V131" s="119">
        <f t="shared" si="94"/>
        <v>71.271103380398202</v>
      </c>
      <c r="W131" s="118">
        <v>192203382</v>
      </c>
      <c r="X131" s="306"/>
      <c r="Y131" s="119">
        <f t="shared" si="95"/>
        <v>1989.5800631437296</v>
      </c>
      <c r="Z131" s="306"/>
      <c r="AA131" s="119">
        <f t="shared" si="96"/>
        <v>77.539416810683321</v>
      </c>
      <c r="AB131" s="118">
        <v>15111527</v>
      </c>
      <c r="AC131" s="119">
        <f t="shared" si="97"/>
        <v>156.42593033486881</v>
      </c>
      <c r="AD131" s="306"/>
      <c r="AE131" s="119">
        <f t="shared" si="98"/>
        <v>134.18347247071083</v>
      </c>
      <c r="AF131" s="118">
        <v>5184135</v>
      </c>
      <c r="AG131" s="119">
        <f t="shared" si="99"/>
        <v>53.66321618963822</v>
      </c>
      <c r="AH131" s="306"/>
      <c r="AI131" s="119">
        <f t="shared" si="100"/>
        <v>28.529131813778228</v>
      </c>
      <c r="AJ131" s="118">
        <v>0</v>
      </c>
      <c r="AK131" s="119">
        <f t="shared" si="101"/>
        <v>0</v>
      </c>
      <c r="AL131" s="306"/>
      <c r="AM131" s="119">
        <f t="shared" si="102"/>
        <v>0</v>
      </c>
      <c r="AN131" s="118">
        <f t="shared" si="103"/>
        <v>353238334</v>
      </c>
      <c r="AO131" s="118">
        <v>96605</v>
      </c>
      <c r="AP131" s="118">
        <f t="shared" si="104"/>
        <v>96605</v>
      </c>
      <c r="AQ131" s="118">
        <f t="shared" si="105"/>
        <v>96605</v>
      </c>
      <c r="AR131" s="118">
        <f t="shared" si="106"/>
        <v>96605</v>
      </c>
      <c r="AS131" s="118">
        <f t="shared" si="107"/>
        <v>96605</v>
      </c>
      <c r="AT131" s="118">
        <f t="shared" si="108"/>
        <v>96605</v>
      </c>
      <c r="AU131" s="118">
        <f t="shared" si="109"/>
        <v>96605</v>
      </c>
      <c r="AV131" s="118">
        <f t="shared" si="110"/>
        <v>96605</v>
      </c>
      <c r="AW131" s="118">
        <f t="shared" si="111"/>
        <v>96605</v>
      </c>
      <c r="AX131" s="118">
        <f t="shared" si="112"/>
        <v>0</v>
      </c>
    </row>
    <row r="132" spans="1:50" x14ac:dyDescent="0.2">
      <c r="A132" s="286">
        <v>78</v>
      </c>
      <c r="B132" s="286" t="s">
        <v>201</v>
      </c>
      <c r="C132" s="115">
        <v>2623400</v>
      </c>
      <c r="D132" s="116">
        <f t="shared" si="85"/>
        <v>116.605920526269</v>
      </c>
      <c r="F132" s="116">
        <f t="shared" si="86"/>
        <v>72.226157368309558</v>
      </c>
      <c r="G132" s="115">
        <v>2145852</v>
      </c>
      <c r="H132" s="116">
        <f t="shared" si="87"/>
        <v>95.37967819361721</v>
      </c>
      <c r="J132" s="116">
        <f t="shared" si="88"/>
        <v>129.40795288602388</v>
      </c>
      <c r="K132" s="115">
        <v>15874875</v>
      </c>
      <c r="L132" s="116">
        <f t="shared" si="89"/>
        <v>705.61272113076723</v>
      </c>
      <c r="N132" s="116">
        <f t="shared" si="90"/>
        <v>104.2634092618087</v>
      </c>
      <c r="O132" s="115">
        <v>7305891</v>
      </c>
      <c r="P132" s="116">
        <f t="shared" si="91"/>
        <v>324.73513201173438</v>
      </c>
      <c r="R132" s="116">
        <f t="shared" si="92"/>
        <v>166.77681212563579</v>
      </c>
      <c r="S132" s="115">
        <v>10744658</v>
      </c>
      <c r="T132" s="116">
        <f t="shared" si="93"/>
        <v>477.58280736065427</v>
      </c>
      <c r="V132" s="116">
        <f t="shared" si="94"/>
        <v>103.43862028803632</v>
      </c>
      <c r="W132" s="115">
        <v>42071695</v>
      </c>
      <c r="Y132" s="116">
        <f t="shared" si="95"/>
        <v>1870.0193350520046</v>
      </c>
      <c r="AA132" s="116">
        <f t="shared" si="96"/>
        <v>72.879805819686311</v>
      </c>
      <c r="AB132" s="115">
        <v>2279018</v>
      </c>
      <c r="AC132" s="116">
        <f t="shared" si="97"/>
        <v>101.29869321717486</v>
      </c>
      <c r="AE132" s="116">
        <f t="shared" si="98"/>
        <v>86.894867005280929</v>
      </c>
      <c r="AF132" s="115">
        <v>3512563</v>
      </c>
      <c r="AG132" s="116">
        <f t="shared" si="99"/>
        <v>156.12778913681217</v>
      </c>
      <c r="AI132" s="116">
        <f t="shared" si="100"/>
        <v>83.002670960633594</v>
      </c>
      <c r="AJ132" s="115">
        <v>2209533</v>
      </c>
      <c r="AK132" s="116">
        <f t="shared" si="101"/>
        <v>98.210196461907728</v>
      </c>
      <c r="AM132" s="116">
        <f t="shared" si="102"/>
        <v>127.10846594682181</v>
      </c>
      <c r="AN132" s="115">
        <f t="shared" si="103"/>
        <v>88767485</v>
      </c>
      <c r="AO132" s="115">
        <v>22498</v>
      </c>
      <c r="AP132" s="115">
        <f t="shared" si="104"/>
        <v>22498</v>
      </c>
      <c r="AQ132" s="115">
        <f t="shared" si="105"/>
        <v>22498</v>
      </c>
      <c r="AR132" s="115">
        <f t="shared" si="106"/>
        <v>22498</v>
      </c>
      <c r="AS132" s="115">
        <f t="shared" si="107"/>
        <v>22498</v>
      </c>
      <c r="AT132" s="115">
        <f t="shared" si="108"/>
        <v>22498</v>
      </c>
      <c r="AU132" s="115">
        <f t="shared" si="109"/>
        <v>22498</v>
      </c>
      <c r="AV132" s="115">
        <f t="shared" si="110"/>
        <v>22498</v>
      </c>
      <c r="AW132" s="115">
        <f t="shared" si="111"/>
        <v>22498</v>
      </c>
      <c r="AX132" s="115">
        <f t="shared" si="112"/>
        <v>22498</v>
      </c>
    </row>
    <row r="133" spans="1:50" x14ac:dyDescent="0.2">
      <c r="A133" s="287">
        <v>79</v>
      </c>
      <c r="B133" s="287" t="s">
        <v>203</v>
      </c>
      <c r="C133" s="118">
        <v>6273000</v>
      </c>
      <c r="D133" s="119">
        <f t="shared" si="85"/>
        <v>74.54634041996934</v>
      </c>
      <c r="E133" s="306"/>
      <c r="F133" s="119">
        <f t="shared" si="86"/>
        <v>46.174291066046926</v>
      </c>
      <c r="G133" s="118">
        <v>4532302</v>
      </c>
      <c r="H133" s="119">
        <f t="shared" si="87"/>
        <v>53.860438032537523</v>
      </c>
      <c r="I133" s="306"/>
      <c r="J133" s="119">
        <f t="shared" si="88"/>
        <v>73.076038411310691</v>
      </c>
      <c r="K133" s="118">
        <v>41069476</v>
      </c>
      <c r="L133" s="119">
        <f t="shared" si="89"/>
        <v>488.05661386350403</v>
      </c>
      <c r="M133" s="306"/>
      <c r="N133" s="119">
        <f t="shared" si="90"/>
        <v>72.116679518810088</v>
      </c>
      <c r="O133" s="118">
        <v>11297200</v>
      </c>
      <c r="P133" s="119">
        <f t="shared" si="91"/>
        <v>134.25233811453492</v>
      </c>
      <c r="Q133" s="306"/>
      <c r="R133" s="119">
        <f t="shared" si="92"/>
        <v>68.949044202418008</v>
      </c>
      <c r="S133" s="118">
        <v>33581340</v>
      </c>
      <c r="T133" s="119">
        <f t="shared" si="93"/>
        <v>399.06998300633398</v>
      </c>
      <c r="U133" s="306"/>
      <c r="V133" s="119">
        <f t="shared" si="94"/>
        <v>86.433698626367445</v>
      </c>
      <c r="W133" s="118">
        <v>177099506</v>
      </c>
      <c r="X133" s="306"/>
      <c r="Y133" s="119">
        <f t="shared" si="95"/>
        <v>2104.5943029626019</v>
      </c>
      <c r="Z133" s="306"/>
      <c r="AA133" s="119">
        <f t="shared" si="96"/>
        <v>82.021838627067979</v>
      </c>
      <c r="AB133" s="118">
        <v>2498416</v>
      </c>
      <c r="AC133" s="119">
        <f t="shared" si="97"/>
        <v>29.690382535740174</v>
      </c>
      <c r="AD133" s="306"/>
      <c r="AE133" s="119">
        <f t="shared" si="98"/>
        <v>25.468658675072003</v>
      </c>
      <c r="AF133" s="118">
        <v>9527632</v>
      </c>
      <c r="AG133" s="119">
        <f t="shared" si="99"/>
        <v>113.22335381287954</v>
      </c>
      <c r="AH133" s="306"/>
      <c r="AI133" s="119">
        <f t="shared" si="100"/>
        <v>60.193261132742158</v>
      </c>
      <c r="AJ133" s="118">
        <v>0</v>
      </c>
      <c r="AK133" s="119">
        <f t="shared" si="101"/>
        <v>0</v>
      </c>
      <c r="AL133" s="306"/>
      <c r="AM133" s="119">
        <f t="shared" si="102"/>
        <v>0</v>
      </c>
      <c r="AN133" s="118">
        <f t="shared" si="103"/>
        <v>285878872</v>
      </c>
      <c r="AO133" s="118">
        <v>84149</v>
      </c>
      <c r="AP133" s="118">
        <f t="shared" si="104"/>
        <v>84149</v>
      </c>
      <c r="AQ133" s="118">
        <f t="shared" si="105"/>
        <v>84149</v>
      </c>
      <c r="AR133" s="118">
        <f t="shared" si="106"/>
        <v>84149</v>
      </c>
      <c r="AS133" s="118">
        <f t="shared" si="107"/>
        <v>84149</v>
      </c>
      <c r="AT133" s="118">
        <f t="shared" si="108"/>
        <v>84149</v>
      </c>
      <c r="AU133" s="118">
        <f t="shared" si="109"/>
        <v>84149</v>
      </c>
      <c r="AV133" s="118">
        <f t="shared" si="110"/>
        <v>84149</v>
      </c>
      <c r="AW133" s="118">
        <f t="shared" si="111"/>
        <v>84149</v>
      </c>
      <c r="AX133" s="118">
        <f t="shared" si="112"/>
        <v>0</v>
      </c>
    </row>
    <row r="134" spans="1:50" x14ac:dyDescent="0.2">
      <c r="A134" s="286">
        <v>80</v>
      </c>
      <c r="B134" s="286" t="s">
        <v>205</v>
      </c>
      <c r="C134" s="115">
        <v>2222529</v>
      </c>
      <c r="D134" s="116">
        <f t="shared" si="85"/>
        <v>87.715249822401134</v>
      </c>
      <c r="F134" s="116">
        <f t="shared" si="86"/>
        <v>54.331164392687128</v>
      </c>
      <c r="G134" s="115">
        <v>3164553</v>
      </c>
      <c r="H134" s="116">
        <f t="shared" si="87"/>
        <v>124.89355908122188</v>
      </c>
      <c r="J134" s="116">
        <f t="shared" si="88"/>
        <v>169.45139798586752</v>
      </c>
      <c r="K134" s="115">
        <v>9040899</v>
      </c>
      <c r="L134" s="116">
        <f t="shared" si="89"/>
        <v>356.81186360407293</v>
      </c>
      <c r="N134" s="116">
        <f t="shared" si="90"/>
        <v>52.723569530892291</v>
      </c>
      <c r="O134" s="115">
        <v>2886404</v>
      </c>
      <c r="P134" s="116">
        <f t="shared" si="91"/>
        <v>113.91601547083432</v>
      </c>
      <c r="R134" s="116">
        <f t="shared" si="92"/>
        <v>58.504756761562341</v>
      </c>
      <c r="S134" s="115">
        <v>15667686</v>
      </c>
      <c r="T134" s="116">
        <f t="shared" si="93"/>
        <v>618.34738337674639</v>
      </c>
      <c r="V134" s="116">
        <f t="shared" si="94"/>
        <v>133.9265132861178</v>
      </c>
      <c r="W134" s="115">
        <v>53786204</v>
      </c>
      <c r="Y134" s="116">
        <f t="shared" si="95"/>
        <v>2122.7485989423003</v>
      </c>
      <c r="AA134" s="116">
        <f t="shared" si="96"/>
        <v>82.729361560651299</v>
      </c>
      <c r="AB134" s="115">
        <v>657696</v>
      </c>
      <c r="AC134" s="116">
        <f t="shared" si="97"/>
        <v>25.956902675822874</v>
      </c>
      <c r="AE134" s="116">
        <f t="shared" si="98"/>
        <v>22.266048398561505</v>
      </c>
      <c r="AF134" s="115">
        <v>6496921</v>
      </c>
      <c r="AG134" s="116">
        <f t="shared" si="99"/>
        <v>256.41017444155023</v>
      </c>
      <c r="AI134" s="116">
        <f t="shared" si="100"/>
        <v>136.31608733971731</v>
      </c>
      <c r="AJ134" s="115">
        <v>0</v>
      </c>
      <c r="AK134" s="116">
        <f t="shared" si="101"/>
        <v>0</v>
      </c>
      <c r="AM134" s="116">
        <f t="shared" si="102"/>
        <v>0</v>
      </c>
      <c r="AN134" s="115">
        <f t="shared" si="103"/>
        <v>93922892</v>
      </c>
      <c r="AO134" s="115">
        <v>25338</v>
      </c>
      <c r="AP134" s="115">
        <f t="shared" si="104"/>
        <v>25338</v>
      </c>
      <c r="AQ134" s="115">
        <f t="shared" si="105"/>
        <v>25338</v>
      </c>
      <c r="AR134" s="115">
        <f t="shared" si="106"/>
        <v>25338</v>
      </c>
      <c r="AS134" s="115">
        <f t="shared" si="107"/>
        <v>25338</v>
      </c>
      <c r="AT134" s="115">
        <f t="shared" si="108"/>
        <v>25338</v>
      </c>
      <c r="AU134" s="115">
        <f t="shared" si="109"/>
        <v>25338</v>
      </c>
      <c r="AV134" s="115">
        <f t="shared" si="110"/>
        <v>25338</v>
      </c>
      <c r="AW134" s="115">
        <f t="shared" si="111"/>
        <v>25338</v>
      </c>
      <c r="AX134" s="115">
        <f t="shared" si="112"/>
        <v>0</v>
      </c>
    </row>
    <row r="135" spans="1:50" x14ac:dyDescent="0.2">
      <c r="A135" s="287">
        <v>81</v>
      </c>
      <c r="B135" s="287" t="s">
        <v>207</v>
      </c>
      <c r="C135" s="118">
        <v>0</v>
      </c>
      <c r="D135" s="119">
        <f t="shared" si="85"/>
        <v>0</v>
      </c>
      <c r="E135" s="306"/>
      <c r="F135" s="119">
        <f t="shared" si="86"/>
        <v>0</v>
      </c>
      <c r="G135" s="118">
        <v>0</v>
      </c>
      <c r="H135" s="119">
        <f t="shared" si="87"/>
        <v>0</v>
      </c>
      <c r="I135" s="306"/>
      <c r="J135" s="119">
        <f t="shared" si="88"/>
        <v>0</v>
      </c>
      <c r="K135" s="118">
        <v>0</v>
      </c>
      <c r="L135" s="119">
        <f t="shared" si="89"/>
        <v>0</v>
      </c>
      <c r="M135" s="306"/>
      <c r="N135" s="119">
        <f t="shared" si="90"/>
        <v>0</v>
      </c>
      <c r="O135" s="118">
        <v>0</v>
      </c>
      <c r="P135" s="119">
        <f t="shared" si="91"/>
        <v>0</v>
      </c>
      <c r="Q135" s="306"/>
      <c r="R135" s="119">
        <f t="shared" si="92"/>
        <v>0</v>
      </c>
      <c r="S135" s="118">
        <v>0</v>
      </c>
      <c r="T135" s="119">
        <f t="shared" si="93"/>
        <v>0</v>
      </c>
      <c r="U135" s="306"/>
      <c r="V135" s="119">
        <f t="shared" si="94"/>
        <v>0</v>
      </c>
      <c r="W135" s="118">
        <v>0</v>
      </c>
      <c r="X135" s="306"/>
      <c r="Y135" s="119">
        <f t="shared" si="95"/>
        <v>0</v>
      </c>
      <c r="Z135" s="306"/>
      <c r="AA135" s="119">
        <f t="shared" si="96"/>
        <v>0</v>
      </c>
      <c r="AB135" s="118">
        <v>0</v>
      </c>
      <c r="AC135" s="119">
        <f t="shared" si="97"/>
        <v>0</v>
      </c>
      <c r="AD135" s="306"/>
      <c r="AE135" s="119">
        <f t="shared" si="98"/>
        <v>0</v>
      </c>
      <c r="AF135" s="118">
        <v>0</v>
      </c>
      <c r="AG135" s="119">
        <f t="shared" si="99"/>
        <v>0</v>
      </c>
      <c r="AH135" s="306"/>
      <c r="AI135" s="119">
        <f t="shared" si="100"/>
        <v>0</v>
      </c>
      <c r="AJ135" s="118">
        <v>0</v>
      </c>
      <c r="AK135" s="119">
        <f t="shared" si="101"/>
        <v>0</v>
      </c>
      <c r="AL135" s="306"/>
      <c r="AM135" s="119">
        <f t="shared" si="102"/>
        <v>0</v>
      </c>
      <c r="AN135" s="118">
        <f t="shared" si="103"/>
        <v>0</v>
      </c>
      <c r="AO135" s="118">
        <v>0</v>
      </c>
      <c r="AP135" s="118">
        <f t="shared" si="104"/>
        <v>0</v>
      </c>
      <c r="AQ135" s="118">
        <f t="shared" si="105"/>
        <v>0</v>
      </c>
      <c r="AR135" s="118">
        <f t="shared" si="106"/>
        <v>0</v>
      </c>
      <c r="AS135" s="118">
        <f t="shared" si="107"/>
        <v>0</v>
      </c>
      <c r="AT135" s="118">
        <f t="shared" si="108"/>
        <v>0</v>
      </c>
      <c r="AU135" s="118">
        <f t="shared" si="109"/>
        <v>0</v>
      </c>
      <c r="AV135" s="118">
        <f t="shared" si="110"/>
        <v>0</v>
      </c>
      <c r="AW135" s="118">
        <f t="shared" si="111"/>
        <v>0</v>
      </c>
      <c r="AX135" s="118">
        <f t="shared" si="112"/>
        <v>0</v>
      </c>
    </row>
    <row r="136" spans="1:50" x14ac:dyDescent="0.2">
      <c r="A136" s="286">
        <v>82</v>
      </c>
      <c r="B136" s="286" t="s">
        <v>209</v>
      </c>
      <c r="C136" s="115">
        <v>3018950</v>
      </c>
      <c r="D136" s="116">
        <f t="shared" si="85"/>
        <v>67.779124851260633</v>
      </c>
      <c r="F136" s="116">
        <f t="shared" si="86"/>
        <v>41.982651615795177</v>
      </c>
      <c r="G136" s="115">
        <v>2478744</v>
      </c>
      <c r="H136" s="116">
        <f t="shared" si="87"/>
        <v>55.650838553243076</v>
      </c>
      <c r="J136" s="116">
        <f t="shared" si="88"/>
        <v>75.505193873129826</v>
      </c>
      <c r="K136" s="115">
        <v>28277662</v>
      </c>
      <c r="L136" s="116">
        <f t="shared" si="89"/>
        <v>634.86814395725287</v>
      </c>
      <c r="N136" s="116">
        <f t="shared" si="90"/>
        <v>93.809982641218099</v>
      </c>
      <c r="O136" s="115">
        <v>6857934</v>
      </c>
      <c r="P136" s="116">
        <f t="shared" si="91"/>
        <v>153.96901730989424</v>
      </c>
      <c r="R136" s="116">
        <f t="shared" si="92"/>
        <v>79.075096414677716</v>
      </c>
      <c r="S136" s="115">
        <v>15988409</v>
      </c>
      <c r="T136" s="116">
        <f t="shared" si="93"/>
        <v>358.95936328326712</v>
      </c>
      <c r="V136" s="116">
        <f t="shared" si="94"/>
        <v>77.74622684324072</v>
      </c>
      <c r="W136" s="115">
        <v>91298284</v>
      </c>
      <c r="Y136" s="116">
        <f t="shared" si="95"/>
        <v>2049.7582901147257</v>
      </c>
      <c r="AA136" s="116">
        <f t="shared" si="96"/>
        <v>79.884728120578004</v>
      </c>
      <c r="AB136" s="115">
        <v>2819627</v>
      </c>
      <c r="AC136" s="116">
        <f t="shared" si="97"/>
        <v>63.304079387530592</v>
      </c>
      <c r="AE136" s="116">
        <f t="shared" si="98"/>
        <v>54.302769212215019</v>
      </c>
      <c r="AF136" s="115">
        <v>1734017</v>
      </c>
      <c r="AG136" s="116">
        <f t="shared" si="99"/>
        <v>38.930805325430505</v>
      </c>
      <c r="AI136" s="116">
        <f t="shared" si="100"/>
        <v>20.696897346234778</v>
      </c>
      <c r="AJ136" s="115">
        <v>0</v>
      </c>
      <c r="AK136" s="116">
        <f t="shared" si="101"/>
        <v>0</v>
      </c>
      <c r="AM136" s="116">
        <f t="shared" si="102"/>
        <v>0</v>
      </c>
      <c r="AN136" s="115">
        <f t="shared" si="103"/>
        <v>152473627</v>
      </c>
      <c r="AO136" s="115">
        <v>44541</v>
      </c>
      <c r="AP136" s="115">
        <f t="shared" si="104"/>
        <v>44541</v>
      </c>
      <c r="AQ136" s="115">
        <f t="shared" si="105"/>
        <v>44541</v>
      </c>
      <c r="AR136" s="115">
        <f t="shared" si="106"/>
        <v>44541</v>
      </c>
      <c r="AS136" s="115">
        <f t="shared" si="107"/>
        <v>44541</v>
      </c>
      <c r="AT136" s="115">
        <f t="shared" si="108"/>
        <v>44541</v>
      </c>
      <c r="AU136" s="115">
        <f t="shared" si="109"/>
        <v>44541</v>
      </c>
      <c r="AV136" s="115">
        <f t="shared" si="110"/>
        <v>44541</v>
      </c>
      <c r="AW136" s="115">
        <f t="shared" si="111"/>
        <v>44541</v>
      </c>
      <c r="AX136" s="115">
        <f t="shared" si="112"/>
        <v>0</v>
      </c>
    </row>
    <row r="137" spans="1:50" x14ac:dyDescent="0.2">
      <c r="A137" s="287">
        <v>83</v>
      </c>
      <c r="B137" s="287" t="s">
        <v>211</v>
      </c>
      <c r="C137" s="118">
        <v>5520674</v>
      </c>
      <c r="D137" s="119">
        <f t="shared" si="85"/>
        <v>190.20409991386737</v>
      </c>
      <c r="E137" s="306"/>
      <c r="F137" s="119">
        <f t="shared" si="86"/>
        <v>117.8131538302279</v>
      </c>
      <c r="G137" s="118">
        <v>2465517</v>
      </c>
      <c r="H137" s="119">
        <f t="shared" si="87"/>
        <v>84.944599483204129</v>
      </c>
      <c r="I137" s="306"/>
      <c r="J137" s="119">
        <f t="shared" si="88"/>
        <v>115.24998758677154</v>
      </c>
      <c r="K137" s="118">
        <v>13100367</v>
      </c>
      <c r="L137" s="119">
        <f t="shared" si="89"/>
        <v>451.34770025839794</v>
      </c>
      <c r="M137" s="306"/>
      <c r="N137" s="119">
        <f t="shared" si="90"/>
        <v>66.69246256785712</v>
      </c>
      <c r="O137" s="118">
        <v>3149524</v>
      </c>
      <c r="P137" s="119">
        <f t="shared" si="91"/>
        <v>108.51073212747632</v>
      </c>
      <c r="Q137" s="306"/>
      <c r="R137" s="119">
        <f t="shared" si="92"/>
        <v>55.728722277530984</v>
      </c>
      <c r="S137" s="118">
        <v>30563147</v>
      </c>
      <c r="T137" s="119">
        <f t="shared" si="93"/>
        <v>1052.9938673557278</v>
      </c>
      <c r="U137" s="306"/>
      <c r="V137" s="119">
        <f t="shared" si="94"/>
        <v>228.0656487887077</v>
      </c>
      <c r="W137" s="118">
        <v>62156140</v>
      </c>
      <c r="X137" s="306"/>
      <c r="Y137" s="119">
        <f t="shared" si="95"/>
        <v>2141.4690783807064</v>
      </c>
      <c r="Z137" s="306"/>
      <c r="AA137" s="119">
        <f t="shared" si="96"/>
        <v>83.458950223585916</v>
      </c>
      <c r="AB137" s="118">
        <v>1349758</v>
      </c>
      <c r="AC137" s="119">
        <f t="shared" si="97"/>
        <v>46.503290267011195</v>
      </c>
      <c r="AD137" s="306"/>
      <c r="AE137" s="119">
        <f t="shared" si="98"/>
        <v>39.890911666516857</v>
      </c>
      <c r="AF137" s="118">
        <v>6738257</v>
      </c>
      <c r="AG137" s="119">
        <f t="shared" si="99"/>
        <v>232.15355727820844</v>
      </c>
      <c r="AH137" s="306"/>
      <c r="AI137" s="119">
        <f t="shared" si="100"/>
        <v>123.42047135643685</v>
      </c>
      <c r="AJ137" s="118">
        <v>0</v>
      </c>
      <c r="AK137" s="119">
        <f t="shared" si="101"/>
        <v>0</v>
      </c>
      <c r="AL137" s="306"/>
      <c r="AM137" s="119">
        <f t="shared" si="102"/>
        <v>0</v>
      </c>
      <c r="AN137" s="118">
        <f t="shared" si="103"/>
        <v>125043384</v>
      </c>
      <c r="AO137" s="118">
        <v>29025</v>
      </c>
      <c r="AP137" s="118">
        <f t="shared" si="104"/>
        <v>29025</v>
      </c>
      <c r="AQ137" s="118">
        <f t="shared" si="105"/>
        <v>29025</v>
      </c>
      <c r="AR137" s="118">
        <f t="shared" si="106"/>
        <v>29025</v>
      </c>
      <c r="AS137" s="118">
        <f t="shared" si="107"/>
        <v>29025</v>
      </c>
      <c r="AT137" s="118">
        <f t="shared" si="108"/>
        <v>29025</v>
      </c>
      <c r="AU137" s="118">
        <f t="shared" si="109"/>
        <v>29025</v>
      </c>
      <c r="AV137" s="118">
        <f t="shared" si="110"/>
        <v>29025</v>
      </c>
      <c r="AW137" s="118">
        <f t="shared" si="111"/>
        <v>29025</v>
      </c>
      <c r="AX137" s="118">
        <f t="shared" si="112"/>
        <v>0</v>
      </c>
    </row>
    <row r="138" spans="1:50" x14ac:dyDescent="0.2">
      <c r="A138" s="286">
        <v>84</v>
      </c>
      <c r="B138" s="286" t="s">
        <v>213</v>
      </c>
      <c r="C138" s="115">
        <v>2351238</v>
      </c>
      <c r="D138" s="116">
        <f t="shared" si="85"/>
        <v>131.2587506280355</v>
      </c>
      <c r="F138" s="116">
        <f t="shared" si="86"/>
        <v>81.302176905266705</v>
      </c>
      <c r="G138" s="115">
        <v>2247400</v>
      </c>
      <c r="H138" s="116">
        <f t="shared" si="87"/>
        <v>125.46195500474516</v>
      </c>
      <c r="J138" s="116">
        <f t="shared" si="88"/>
        <v>170.22257853800355</v>
      </c>
      <c r="K138" s="115">
        <v>11157986</v>
      </c>
      <c r="L138" s="116">
        <f t="shared" si="89"/>
        <v>622.89878858929274</v>
      </c>
      <c r="N138" s="116">
        <f t="shared" si="90"/>
        <v>92.041355517645613</v>
      </c>
      <c r="O138" s="115">
        <v>2471156</v>
      </c>
      <c r="P138" s="116">
        <f t="shared" si="91"/>
        <v>137.9532183330542</v>
      </c>
      <c r="R138" s="116">
        <f t="shared" si="92"/>
        <v>70.849734777779489</v>
      </c>
      <c r="S138" s="115">
        <v>7562067</v>
      </c>
      <c r="T138" s="116">
        <f t="shared" si="93"/>
        <v>422.1552503768213</v>
      </c>
      <c r="V138" s="116">
        <f t="shared" si="94"/>
        <v>91.43368641692534</v>
      </c>
      <c r="W138" s="115">
        <v>42911892</v>
      </c>
      <c r="Y138" s="116">
        <f t="shared" si="95"/>
        <v>2395.572600904371</v>
      </c>
      <c r="AA138" s="116">
        <f t="shared" si="96"/>
        <v>93.362064609891419</v>
      </c>
      <c r="AB138" s="115">
        <v>481748</v>
      </c>
      <c r="AC138" s="116">
        <f t="shared" si="97"/>
        <v>26.893764305253168</v>
      </c>
      <c r="AE138" s="116">
        <f t="shared" si="98"/>
        <v>23.069696146683626</v>
      </c>
      <c r="AF138" s="115">
        <v>1333274</v>
      </c>
      <c r="AG138" s="116">
        <f t="shared" si="99"/>
        <v>74.430525316809025</v>
      </c>
      <c r="AI138" s="116">
        <f t="shared" si="100"/>
        <v>39.569716809892121</v>
      </c>
      <c r="AJ138" s="115">
        <v>0</v>
      </c>
      <c r="AK138" s="116">
        <f t="shared" si="101"/>
        <v>0</v>
      </c>
      <c r="AM138" s="116">
        <f t="shared" si="102"/>
        <v>0</v>
      </c>
      <c r="AN138" s="115">
        <f t="shared" si="103"/>
        <v>70516761</v>
      </c>
      <c r="AO138" s="115">
        <v>17913</v>
      </c>
      <c r="AP138" s="115">
        <f t="shared" si="104"/>
        <v>17913</v>
      </c>
      <c r="AQ138" s="115">
        <f t="shared" si="105"/>
        <v>17913</v>
      </c>
      <c r="AR138" s="115">
        <f t="shared" si="106"/>
        <v>17913</v>
      </c>
      <c r="AS138" s="115">
        <f t="shared" si="107"/>
        <v>17913</v>
      </c>
      <c r="AT138" s="115">
        <f t="shared" si="108"/>
        <v>17913</v>
      </c>
      <c r="AU138" s="115">
        <f t="shared" si="109"/>
        <v>17913</v>
      </c>
      <c r="AV138" s="115">
        <f t="shared" si="110"/>
        <v>17913</v>
      </c>
      <c r="AW138" s="115">
        <f t="shared" si="111"/>
        <v>17913</v>
      </c>
      <c r="AX138" s="115">
        <f t="shared" si="112"/>
        <v>0</v>
      </c>
    </row>
    <row r="139" spans="1:50" x14ac:dyDescent="0.2">
      <c r="A139" s="287">
        <v>85</v>
      </c>
      <c r="B139" s="287" t="s">
        <v>215</v>
      </c>
      <c r="C139" s="118">
        <v>17419158</v>
      </c>
      <c r="D139" s="119">
        <f t="shared" si="85"/>
        <v>120.12135463717046</v>
      </c>
      <c r="E139" s="306"/>
      <c r="F139" s="119">
        <f t="shared" si="86"/>
        <v>74.403630829056283</v>
      </c>
      <c r="G139" s="118">
        <v>11196374</v>
      </c>
      <c r="H139" s="119">
        <f t="shared" si="87"/>
        <v>77.20945018722459</v>
      </c>
      <c r="I139" s="306"/>
      <c r="J139" s="119">
        <f t="shared" si="88"/>
        <v>104.75519609011216</v>
      </c>
      <c r="K139" s="118">
        <v>95367383</v>
      </c>
      <c r="L139" s="119">
        <f t="shared" si="89"/>
        <v>657.64712818850728</v>
      </c>
      <c r="M139" s="306"/>
      <c r="N139" s="119">
        <f t="shared" si="90"/>
        <v>97.175872291939712</v>
      </c>
      <c r="O139" s="118">
        <v>20018847</v>
      </c>
      <c r="P139" s="119">
        <f t="shared" si="91"/>
        <v>138.04863701875004</v>
      </c>
      <c r="Q139" s="306"/>
      <c r="R139" s="119">
        <f t="shared" si="92"/>
        <v>70.898739713337235</v>
      </c>
      <c r="S139" s="118">
        <v>41750100</v>
      </c>
      <c r="T139" s="119">
        <f t="shared" si="93"/>
        <v>287.90591188376214</v>
      </c>
      <c r="U139" s="306"/>
      <c r="V139" s="119">
        <f t="shared" si="94"/>
        <v>62.356914526732595</v>
      </c>
      <c r="W139" s="118">
        <v>337471798</v>
      </c>
      <c r="X139" s="306"/>
      <c r="Y139" s="119">
        <f t="shared" si="95"/>
        <v>2327.1830663457758</v>
      </c>
      <c r="Z139" s="306"/>
      <c r="AA139" s="119">
        <f t="shared" si="96"/>
        <v>90.696736019269892</v>
      </c>
      <c r="AB139" s="118">
        <v>9195510</v>
      </c>
      <c r="AC139" s="119">
        <f t="shared" si="97"/>
        <v>63.411625164640412</v>
      </c>
      <c r="AD139" s="306"/>
      <c r="AE139" s="119">
        <f t="shared" si="98"/>
        <v>54.395022880077271</v>
      </c>
      <c r="AF139" s="118">
        <v>10138208</v>
      </c>
      <c r="AG139" s="119">
        <f t="shared" si="99"/>
        <v>69.912407853089036</v>
      </c>
      <c r="AH139" s="306"/>
      <c r="AI139" s="119">
        <f t="shared" si="100"/>
        <v>37.167736872329414</v>
      </c>
      <c r="AJ139" s="118">
        <v>0</v>
      </c>
      <c r="AK139" s="119">
        <f t="shared" si="101"/>
        <v>0</v>
      </c>
      <c r="AL139" s="306"/>
      <c r="AM139" s="119">
        <f t="shared" si="102"/>
        <v>0</v>
      </c>
      <c r="AN139" s="118">
        <f t="shared" si="103"/>
        <v>542557378</v>
      </c>
      <c r="AO139" s="118">
        <v>145013</v>
      </c>
      <c r="AP139" s="118">
        <f t="shared" si="104"/>
        <v>145013</v>
      </c>
      <c r="AQ139" s="118">
        <f t="shared" si="105"/>
        <v>145013</v>
      </c>
      <c r="AR139" s="118">
        <f t="shared" si="106"/>
        <v>145013</v>
      </c>
      <c r="AS139" s="118">
        <f t="shared" si="107"/>
        <v>145013</v>
      </c>
      <c r="AT139" s="118">
        <f t="shared" si="108"/>
        <v>145013</v>
      </c>
      <c r="AU139" s="118">
        <f t="shared" si="109"/>
        <v>145013</v>
      </c>
      <c r="AV139" s="118">
        <f t="shared" si="110"/>
        <v>145013</v>
      </c>
      <c r="AW139" s="118">
        <f t="shared" si="111"/>
        <v>145013</v>
      </c>
      <c r="AX139" s="118">
        <f t="shared" si="112"/>
        <v>0</v>
      </c>
    </row>
    <row r="140" spans="1:50" x14ac:dyDescent="0.2">
      <c r="A140" s="286">
        <v>86</v>
      </c>
      <c r="B140" s="286" t="s">
        <v>217</v>
      </c>
      <c r="C140" s="115">
        <v>27629143</v>
      </c>
      <c r="D140" s="116">
        <f t="shared" si="85"/>
        <v>169.25577221129754</v>
      </c>
      <c r="F140" s="116">
        <f t="shared" si="86"/>
        <v>104.83767877355723</v>
      </c>
      <c r="G140" s="115">
        <v>10973528</v>
      </c>
      <c r="H140" s="116">
        <f t="shared" si="87"/>
        <v>67.223690417118462</v>
      </c>
      <c r="J140" s="116">
        <f t="shared" si="88"/>
        <v>91.206851680332818</v>
      </c>
      <c r="K140" s="115">
        <v>97646132</v>
      </c>
      <c r="L140" s="116">
        <f t="shared" si="89"/>
        <v>598.17894008172061</v>
      </c>
      <c r="N140" s="116">
        <f t="shared" si="90"/>
        <v>88.388678057828045</v>
      </c>
      <c r="O140" s="115">
        <v>13022924</v>
      </c>
      <c r="P140" s="116">
        <f t="shared" si="91"/>
        <v>79.778263772750378</v>
      </c>
      <c r="R140" s="116">
        <f t="shared" si="92"/>
        <v>40.972359308683046</v>
      </c>
      <c r="S140" s="115">
        <v>37646382</v>
      </c>
      <c r="T140" s="116">
        <f t="shared" si="93"/>
        <v>230.62124859868047</v>
      </c>
      <c r="V140" s="116">
        <f t="shared" si="94"/>
        <v>49.949754045767286</v>
      </c>
      <c r="W140" s="115">
        <v>432489186</v>
      </c>
      <c r="Y140" s="116">
        <f t="shared" si="95"/>
        <v>2649.4231525554555</v>
      </c>
      <c r="AA140" s="116">
        <f t="shared" si="96"/>
        <v>103.25532002429962</v>
      </c>
      <c r="AB140" s="115">
        <v>14920106</v>
      </c>
      <c r="AC140" s="116">
        <f t="shared" si="97"/>
        <v>91.400376135604844</v>
      </c>
      <c r="AE140" s="116">
        <f t="shared" si="98"/>
        <v>78.404007754657385</v>
      </c>
      <c r="AF140" s="115">
        <v>10746214</v>
      </c>
      <c r="AG140" s="116">
        <f t="shared" si="99"/>
        <v>65.831167796911274</v>
      </c>
      <c r="AI140" s="116">
        <f t="shared" si="100"/>
        <v>34.998015342503379</v>
      </c>
      <c r="AJ140" s="115">
        <v>0</v>
      </c>
      <c r="AK140" s="116">
        <f t="shared" si="101"/>
        <v>0</v>
      </c>
      <c r="AM140" s="116">
        <f t="shared" si="102"/>
        <v>0</v>
      </c>
      <c r="AN140" s="115">
        <f t="shared" si="103"/>
        <v>645073615</v>
      </c>
      <c r="AO140" s="115">
        <v>163239</v>
      </c>
      <c r="AP140" s="115">
        <f t="shared" si="104"/>
        <v>163239</v>
      </c>
      <c r="AQ140" s="115">
        <f t="shared" si="105"/>
        <v>163239</v>
      </c>
      <c r="AR140" s="115">
        <f t="shared" si="106"/>
        <v>163239</v>
      </c>
      <c r="AS140" s="115">
        <f t="shared" si="107"/>
        <v>163239</v>
      </c>
      <c r="AT140" s="115">
        <f t="shared" si="108"/>
        <v>163239</v>
      </c>
      <c r="AU140" s="115">
        <f t="shared" si="109"/>
        <v>163239</v>
      </c>
      <c r="AV140" s="115">
        <f t="shared" si="110"/>
        <v>163239</v>
      </c>
      <c r="AW140" s="115">
        <f t="shared" si="111"/>
        <v>163239</v>
      </c>
      <c r="AX140" s="115">
        <f t="shared" si="112"/>
        <v>0</v>
      </c>
    </row>
    <row r="141" spans="1:50" x14ac:dyDescent="0.2">
      <c r="A141" s="287">
        <v>87</v>
      </c>
      <c r="B141" s="287" t="s">
        <v>219</v>
      </c>
      <c r="C141" s="118">
        <v>3668842</v>
      </c>
      <c r="D141" s="119">
        <f t="shared" si="85"/>
        <v>565.13277880468263</v>
      </c>
      <c r="E141" s="306"/>
      <c r="F141" s="119">
        <f t="shared" si="86"/>
        <v>350.04542506691791</v>
      </c>
      <c r="G141" s="118">
        <v>1266161</v>
      </c>
      <c r="H141" s="119">
        <f t="shared" si="87"/>
        <v>195.03404189772027</v>
      </c>
      <c r="I141" s="306"/>
      <c r="J141" s="119">
        <f t="shared" si="88"/>
        <v>264.61565590352325</v>
      </c>
      <c r="K141" s="118">
        <v>5142644</v>
      </c>
      <c r="L141" s="119">
        <f t="shared" si="89"/>
        <v>792.15095502156498</v>
      </c>
      <c r="M141" s="306"/>
      <c r="N141" s="119">
        <f t="shared" si="90"/>
        <v>117.05055301184071</v>
      </c>
      <c r="O141" s="118">
        <v>1613048</v>
      </c>
      <c r="P141" s="119">
        <f t="shared" si="91"/>
        <v>248.46703635243375</v>
      </c>
      <c r="Q141" s="306"/>
      <c r="R141" s="119">
        <f t="shared" si="92"/>
        <v>127.60719785522303</v>
      </c>
      <c r="S141" s="118">
        <v>4485652</v>
      </c>
      <c r="T141" s="119">
        <f t="shared" si="93"/>
        <v>690.9507085643869</v>
      </c>
      <c r="U141" s="306"/>
      <c r="V141" s="119">
        <f t="shared" si="94"/>
        <v>149.65150939147776</v>
      </c>
      <c r="W141" s="118">
        <v>18896976</v>
      </c>
      <c r="X141" s="306"/>
      <c r="Y141" s="119">
        <f t="shared" si="95"/>
        <v>2910.8096118299445</v>
      </c>
      <c r="Z141" s="306"/>
      <c r="AA141" s="119">
        <f t="shared" si="96"/>
        <v>113.44227052194799</v>
      </c>
      <c r="AB141" s="118">
        <v>607459</v>
      </c>
      <c r="AC141" s="119">
        <f t="shared" si="97"/>
        <v>93.570394331484906</v>
      </c>
      <c r="AD141" s="306"/>
      <c r="AE141" s="119">
        <f t="shared" si="98"/>
        <v>80.265467528139112</v>
      </c>
      <c r="AF141" s="118">
        <v>1531893</v>
      </c>
      <c r="AG141" s="119">
        <f t="shared" si="99"/>
        <v>235.9662661737523</v>
      </c>
      <c r="AH141" s="306"/>
      <c r="AI141" s="119">
        <f t="shared" si="100"/>
        <v>125.44743288375469</v>
      </c>
      <c r="AJ141" s="118">
        <v>0</v>
      </c>
      <c r="AK141" s="119">
        <f t="shared" si="101"/>
        <v>0</v>
      </c>
      <c r="AL141" s="306"/>
      <c r="AM141" s="119">
        <f t="shared" si="102"/>
        <v>0</v>
      </c>
      <c r="AN141" s="118">
        <f t="shared" si="103"/>
        <v>37212675</v>
      </c>
      <c r="AO141" s="118">
        <v>6492</v>
      </c>
      <c r="AP141" s="118">
        <f t="shared" si="104"/>
        <v>6492</v>
      </c>
      <c r="AQ141" s="118">
        <f t="shared" si="105"/>
        <v>6492</v>
      </c>
      <c r="AR141" s="118">
        <f t="shared" si="106"/>
        <v>6492</v>
      </c>
      <c r="AS141" s="118">
        <f t="shared" si="107"/>
        <v>6492</v>
      </c>
      <c r="AT141" s="118">
        <f t="shared" si="108"/>
        <v>6492</v>
      </c>
      <c r="AU141" s="118">
        <f t="shared" si="109"/>
        <v>6492</v>
      </c>
      <c r="AV141" s="118">
        <f t="shared" si="110"/>
        <v>6492</v>
      </c>
      <c r="AW141" s="118">
        <f t="shared" si="111"/>
        <v>6492</v>
      </c>
      <c r="AX141" s="118">
        <f t="shared" si="112"/>
        <v>0</v>
      </c>
    </row>
    <row r="142" spans="1:50" x14ac:dyDescent="0.2">
      <c r="A142" s="286">
        <v>88</v>
      </c>
      <c r="B142" s="286" t="s">
        <v>221</v>
      </c>
      <c r="C142" s="115">
        <v>3237172</v>
      </c>
      <c r="D142" s="116">
        <f t="shared" si="85"/>
        <v>311.62610704659221</v>
      </c>
      <c r="F142" s="116">
        <f t="shared" si="86"/>
        <v>193.02241383661428</v>
      </c>
      <c r="G142" s="115">
        <v>1486373</v>
      </c>
      <c r="H142" s="116">
        <f t="shared" si="87"/>
        <v>143.08557951482479</v>
      </c>
      <c r="J142" s="116">
        <f t="shared" si="88"/>
        <v>194.13372201713909</v>
      </c>
      <c r="K142" s="115">
        <v>9067600</v>
      </c>
      <c r="L142" s="116">
        <f t="shared" si="89"/>
        <v>872.89179822872541</v>
      </c>
      <c r="N142" s="116">
        <f t="shared" si="90"/>
        <v>128.98105727763834</v>
      </c>
      <c r="O142" s="115">
        <v>1376487</v>
      </c>
      <c r="P142" s="116">
        <f t="shared" si="91"/>
        <v>132.50741239892184</v>
      </c>
      <c r="R142" s="116">
        <f t="shared" si="92"/>
        <v>68.052888783559666</v>
      </c>
      <c r="S142" s="115">
        <v>4668825</v>
      </c>
      <c r="T142" s="116">
        <f t="shared" si="93"/>
        <v>449.44407008086256</v>
      </c>
      <c r="V142" s="116">
        <f t="shared" si="94"/>
        <v>97.34411245398195</v>
      </c>
      <c r="W142" s="115">
        <v>24803361</v>
      </c>
      <c r="Y142" s="116">
        <f t="shared" si="95"/>
        <v>2387.6935887562572</v>
      </c>
      <c r="AA142" s="116">
        <f t="shared" si="96"/>
        <v>93.054997797991575</v>
      </c>
      <c r="AB142" s="115">
        <v>354344</v>
      </c>
      <c r="AC142" s="116">
        <f t="shared" si="97"/>
        <v>34.110897189064303</v>
      </c>
      <c r="AE142" s="116">
        <f t="shared" si="98"/>
        <v>29.260613148482424</v>
      </c>
      <c r="AF142" s="115">
        <v>1291907</v>
      </c>
      <c r="AG142" s="116">
        <f t="shared" si="99"/>
        <v>124.36532537543319</v>
      </c>
      <c r="AI142" s="116">
        <f t="shared" si="100"/>
        <v>66.116699904100017</v>
      </c>
      <c r="AJ142" s="115">
        <v>0</v>
      </c>
      <c r="AK142" s="116">
        <f t="shared" si="101"/>
        <v>0</v>
      </c>
      <c r="AM142" s="116">
        <f t="shared" si="102"/>
        <v>0</v>
      </c>
      <c r="AN142" s="115">
        <f t="shared" si="103"/>
        <v>46286069</v>
      </c>
      <c r="AO142" s="115">
        <v>10388</v>
      </c>
      <c r="AP142" s="115">
        <f t="shared" si="104"/>
        <v>10388</v>
      </c>
      <c r="AQ142" s="115">
        <f t="shared" si="105"/>
        <v>10388</v>
      </c>
      <c r="AR142" s="115">
        <f t="shared" si="106"/>
        <v>10388</v>
      </c>
      <c r="AS142" s="115">
        <f t="shared" si="107"/>
        <v>10388</v>
      </c>
      <c r="AT142" s="115">
        <f t="shared" si="108"/>
        <v>10388</v>
      </c>
      <c r="AU142" s="115">
        <f t="shared" si="109"/>
        <v>10388</v>
      </c>
      <c r="AV142" s="115">
        <f t="shared" si="110"/>
        <v>10388</v>
      </c>
      <c r="AW142" s="115">
        <f t="shared" si="111"/>
        <v>10388</v>
      </c>
      <c r="AX142" s="115">
        <f t="shared" si="112"/>
        <v>0</v>
      </c>
    </row>
    <row r="143" spans="1:50" x14ac:dyDescent="0.2">
      <c r="A143" s="287">
        <v>89</v>
      </c>
      <c r="B143" s="287" t="s">
        <v>223</v>
      </c>
      <c r="C143" s="118">
        <v>4158836</v>
      </c>
      <c r="D143" s="119">
        <f t="shared" si="85"/>
        <v>105.36701292120598</v>
      </c>
      <c r="E143" s="306"/>
      <c r="F143" s="119">
        <f t="shared" si="86"/>
        <v>65.264734606346934</v>
      </c>
      <c r="G143" s="118">
        <v>3314168</v>
      </c>
      <c r="H143" s="119">
        <f t="shared" si="87"/>
        <v>83.966759564225995</v>
      </c>
      <c r="I143" s="306"/>
      <c r="J143" s="119">
        <f t="shared" si="88"/>
        <v>113.92328713483329</v>
      </c>
      <c r="K143" s="118">
        <v>19670955</v>
      </c>
      <c r="L143" s="119">
        <f t="shared" si="89"/>
        <v>498.37737522168737</v>
      </c>
      <c r="M143" s="306"/>
      <c r="N143" s="119">
        <f t="shared" si="90"/>
        <v>73.64170554676673</v>
      </c>
      <c r="O143" s="118">
        <v>7651091</v>
      </c>
      <c r="P143" s="119">
        <f t="shared" si="91"/>
        <v>193.84573093488726</v>
      </c>
      <c r="Q143" s="306"/>
      <c r="R143" s="119">
        <f t="shared" si="92"/>
        <v>99.554898323462027</v>
      </c>
      <c r="S143" s="118">
        <v>30735254</v>
      </c>
      <c r="T143" s="119">
        <f t="shared" si="93"/>
        <v>778.69911325057001</v>
      </c>
      <c r="U143" s="306"/>
      <c r="V143" s="119">
        <f t="shared" si="94"/>
        <v>168.65674528633008</v>
      </c>
      <c r="W143" s="118">
        <v>77428903</v>
      </c>
      <c r="X143" s="306"/>
      <c r="Y143" s="119">
        <f t="shared" si="95"/>
        <v>1961.7153027615911</v>
      </c>
      <c r="Z143" s="306"/>
      <c r="AA143" s="119">
        <f t="shared" si="96"/>
        <v>76.453450324777506</v>
      </c>
      <c r="AB143" s="118">
        <v>2142729</v>
      </c>
      <c r="AC143" s="119">
        <f t="shared" si="97"/>
        <v>54.287534836584747</v>
      </c>
      <c r="AD143" s="306"/>
      <c r="AE143" s="119">
        <f t="shared" si="98"/>
        <v>46.568301819611065</v>
      </c>
      <c r="AF143" s="118">
        <v>2047548</v>
      </c>
      <c r="AG143" s="119">
        <f t="shared" si="99"/>
        <v>51.876057765391437</v>
      </c>
      <c r="AH143" s="306"/>
      <c r="AI143" s="119">
        <f t="shared" si="100"/>
        <v>27.579019579035101</v>
      </c>
      <c r="AJ143" s="118">
        <v>0</v>
      </c>
      <c r="AK143" s="119">
        <f t="shared" si="101"/>
        <v>0</v>
      </c>
      <c r="AL143" s="306"/>
      <c r="AM143" s="119">
        <f t="shared" si="102"/>
        <v>0</v>
      </c>
      <c r="AN143" s="118">
        <f t="shared" si="103"/>
        <v>147149484</v>
      </c>
      <c r="AO143" s="118">
        <v>39470</v>
      </c>
      <c r="AP143" s="118">
        <f t="shared" si="104"/>
        <v>39470</v>
      </c>
      <c r="AQ143" s="118">
        <f t="shared" si="105"/>
        <v>39470</v>
      </c>
      <c r="AR143" s="118">
        <f t="shared" si="106"/>
        <v>39470</v>
      </c>
      <c r="AS143" s="118">
        <f t="shared" si="107"/>
        <v>39470</v>
      </c>
      <c r="AT143" s="118">
        <f t="shared" si="108"/>
        <v>39470</v>
      </c>
      <c r="AU143" s="118">
        <f t="shared" si="109"/>
        <v>39470</v>
      </c>
      <c r="AV143" s="118">
        <f t="shared" si="110"/>
        <v>39470</v>
      </c>
      <c r="AW143" s="118">
        <f t="shared" si="111"/>
        <v>39470</v>
      </c>
      <c r="AX143" s="118">
        <f t="shared" si="112"/>
        <v>0</v>
      </c>
    </row>
    <row r="144" spans="1:50" x14ac:dyDescent="0.2">
      <c r="A144" s="286">
        <v>90</v>
      </c>
      <c r="B144" s="286" t="s">
        <v>225</v>
      </c>
      <c r="C144" s="115">
        <v>0</v>
      </c>
      <c r="D144" s="116">
        <f t="shared" si="85"/>
        <v>0</v>
      </c>
      <c r="F144" s="116">
        <f t="shared" si="86"/>
        <v>0</v>
      </c>
      <c r="G144" s="115">
        <v>0</v>
      </c>
      <c r="H144" s="116">
        <f t="shared" si="87"/>
        <v>0</v>
      </c>
      <c r="J144" s="116">
        <f t="shared" si="88"/>
        <v>0</v>
      </c>
      <c r="K144" s="115">
        <v>0</v>
      </c>
      <c r="L144" s="116">
        <f t="shared" si="89"/>
        <v>0</v>
      </c>
      <c r="N144" s="116">
        <f t="shared" si="90"/>
        <v>0</v>
      </c>
      <c r="O144" s="115">
        <v>0</v>
      </c>
      <c r="P144" s="116">
        <f t="shared" si="91"/>
        <v>0</v>
      </c>
      <c r="R144" s="116">
        <f t="shared" si="92"/>
        <v>0</v>
      </c>
      <c r="S144" s="115">
        <v>0</v>
      </c>
      <c r="T144" s="116">
        <f t="shared" si="93"/>
        <v>0</v>
      </c>
      <c r="V144" s="116">
        <f t="shared" si="94"/>
        <v>0</v>
      </c>
      <c r="W144" s="115">
        <v>0</v>
      </c>
      <c r="Y144" s="116">
        <f t="shared" si="95"/>
        <v>0</v>
      </c>
      <c r="AA144" s="116">
        <f t="shared" si="96"/>
        <v>0</v>
      </c>
      <c r="AB144" s="115">
        <v>0</v>
      </c>
      <c r="AC144" s="116">
        <f t="shared" si="97"/>
        <v>0</v>
      </c>
      <c r="AE144" s="116">
        <f t="shared" si="98"/>
        <v>0</v>
      </c>
      <c r="AF144" s="115">
        <v>0</v>
      </c>
      <c r="AG144" s="116">
        <f t="shared" si="99"/>
        <v>0</v>
      </c>
      <c r="AI144" s="116">
        <f t="shared" si="100"/>
        <v>0</v>
      </c>
      <c r="AJ144" s="115">
        <v>0</v>
      </c>
      <c r="AK144" s="116">
        <f t="shared" si="101"/>
        <v>0</v>
      </c>
      <c r="AM144" s="116">
        <f t="shared" si="102"/>
        <v>0</v>
      </c>
      <c r="AN144" s="115">
        <f t="shared" si="103"/>
        <v>0</v>
      </c>
      <c r="AO144" s="115">
        <v>0</v>
      </c>
      <c r="AP144" s="115">
        <f t="shared" si="104"/>
        <v>0</v>
      </c>
      <c r="AQ144" s="115">
        <f t="shared" si="105"/>
        <v>0</v>
      </c>
      <c r="AR144" s="115">
        <f t="shared" si="106"/>
        <v>0</v>
      </c>
      <c r="AS144" s="115">
        <f t="shared" si="107"/>
        <v>0</v>
      </c>
      <c r="AT144" s="115">
        <f t="shared" si="108"/>
        <v>0</v>
      </c>
      <c r="AU144" s="115">
        <f t="shared" si="109"/>
        <v>0</v>
      </c>
      <c r="AV144" s="115">
        <f t="shared" si="110"/>
        <v>0</v>
      </c>
      <c r="AW144" s="115">
        <f t="shared" si="111"/>
        <v>0</v>
      </c>
      <c r="AX144" s="115">
        <f t="shared" si="112"/>
        <v>0</v>
      </c>
    </row>
    <row r="145" spans="1:50" x14ac:dyDescent="0.2">
      <c r="A145" s="287">
        <v>91</v>
      </c>
      <c r="B145" s="287" t="s">
        <v>227</v>
      </c>
      <c r="C145" s="118">
        <v>5014610</v>
      </c>
      <c r="D145" s="119">
        <f t="shared" si="85"/>
        <v>93.341957820672704</v>
      </c>
      <c r="E145" s="306"/>
      <c r="F145" s="119">
        <f t="shared" si="86"/>
        <v>57.816369050516961</v>
      </c>
      <c r="G145" s="118">
        <v>3326622</v>
      </c>
      <c r="H145" s="119">
        <f t="shared" si="87"/>
        <v>61.921746737896243</v>
      </c>
      <c r="I145" s="306"/>
      <c r="J145" s="119">
        <f t="shared" si="88"/>
        <v>84.013352070779149</v>
      </c>
      <c r="K145" s="118">
        <v>17605489</v>
      </c>
      <c r="L145" s="119">
        <f t="shared" si="89"/>
        <v>327.70859780727062</v>
      </c>
      <c r="M145" s="306"/>
      <c r="N145" s="119">
        <f t="shared" si="90"/>
        <v>48.423185450848408</v>
      </c>
      <c r="O145" s="118">
        <v>4739982</v>
      </c>
      <c r="P145" s="119">
        <f t="shared" si="91"/>
        <v>88.230031829942476</v>
      </c>
      <c r="Q145" s="306"/>
      <c r="R145" s="119">
        <f t="shared" si="92"/>
        <v>45.313001248689837</v>
      </c>
      <c r="S145" s="118">
        <v>34604544</v>
      </c>
      <c r="T145" s="119">
        <f t="shared" si="93"/>
        <v>644.12903225806451</v>
      </c>
      <c r="U145" s="306"/>
      <c r="V145" s="119">
        <f t="shared" si="94"/>
        <v>139.51050447661356</v>
      </c>
      <c r="W145" s="118">
        <v>99653134</v>
      </c>
      <c r="X145" s="306"/>
      <c r="Y145" s="119">
        <f t="shared" si="95"/>
        <v>1854.9435809615993</v>
      </c>
      <c r="Z145" s="306"/>
      <c r="AA145" s="119">
        <f t="shared" si="96"/>
        <v>72.292262145618608</v>
      </c>
      <c r="AB145" s="118">
        <v>2685655</v>
      </c>
      <c r="AC145" s="119">
        <f t="shared" si="97"/>
        <v>49.990786069281313</v>
      </c>
      <c r="AD145" s="306"/>
      <c r="AE145" s="119">
        <f t="shared" si="98"/>
        <v>42.882514759263934</v>
      </c>
      <c r="AF145" s="118">
        <v>3559767</v>
      </c>
      <c r="AG145" s="119">
        <f t="shared" si="99"/>
        <v>66.261508106397628</v>
      </c>
      <c r="AH145" s="306"/>
      <c r="AI145" s="119">
        <f t="shared" si="100"/>
        <v>35.226798413773885</v>
      </c>
      <c r="AJ145" s="118">
        <v>0</v>
      </c>
      <c r="AK145" s="119">
        <f t="shared" si="101"/>
        <v>0</v>
      </c>
      <c r="AL145" s="306"/>
      <c r="AM145" s="119">
        <f t="shared" si="102"/>
        <v>0</v>
      </c>
      <c r="AN145" s="118">
        <f t="shared" si="103"/>
        <v>171189803</v>
      </c>
      <c r="AO145" s="118">
        <v>53723</v>
      </c>
      <c r="AP145" s="118">
        <f t="shared" si="104"/>
        <v>53723</v>
      </c>
      <c r="AQ145" s="118">
        <f t="shared" si="105"/>
        <v>53723</v>
      </c>
      <c r="AR145" s="118">
        <f t="shared" si="106"/>
        <v>53723</v>
      </c>
      <c r="AS145" s="118">
        <f t="shared" si="107"/>
        <v>53723</v>
      </c>
      <c r="AT145" s="118">
        <f t="shared" si="108"/>
        <v>53723</v>
      </c>
      <c r="AU145" s="118">
        <f t="shared" si="109"/>
        <v>53723</v>
      </c>
      <c r="AV145" s="118">
        <f t="shared" si="110"/>
        <v>53723</v>
      </c>
      <c r="AW145" s="118">
        <f t="shared" si="111"/>
        <v>53723</v>
      </c>
      <c r="AX145" s="118">
        <f t="shared" si="112"/>
        <v>0</v>
      </c>
    </row>
    <row r="146" spans="1:50" x14ac:dyDescent="0.2">
      <c r="A146" s="286">
        <v>92</v>
      </c>
      <c r="B146" s="286" t="s">
        <v>229</v>
      </c>
      <c r="C146" s="115">
        <v>0</v>
      </c>
      <c r="D146" s="116">
        <f t="shared" si="85"/>
        <v>0</v>
      </c>
      <c r="F146" s="116">
        <f t="shared" si="86"/>
        <v>0</v>
      </c>
      <c r="G146" s="115">
        <v>0</v>
      </c>
      <c r="H146" s="116">
        <f t="shared" si="87"/>
        <v>0</v>
      </c>
      <c r="J146" s="116">
        <f t="shared" si="88"/>
        <v>0</v>
      </c>
      <c r="K146" s="115">
        <v>0</v>
      </c>
      <c r="L146" s="116">
        <f t="shared" si="89"/>
        <v>0</v>
      </c>
      <c r="N146" s="116">
        <f t="shared" si="90"/>
        <v>0</v>
      </c>
      <c r="O146" s="115">
        <v>0</v>
      </c>
      <c r="P146" s="116">
        <f t="shared" si="91"/>
        <v>0</v>
      </c>
      <c r="R146" s="116">
        <f t="shared" si="92"/>
        <v>0</v>
      </c>
      <c r="S146" s="115">
        <v>0</v>
      </c>
      <c r="T146" s="116">
        <f t="shared" si="93"/>
        <v>0</v>
      </c>
      <c r="V146" s="116">
        <f t="shared" si="94"/>
        <v>0</v>
      </c>
      <c r="W146" s="115">
        <v>0</v>
      </c>
      <c r="Y146" s="116">
        <f t="shared" si="95"/>
        <v>0</v>
      </c>
      <c r="AA146" s="116">
        <f t="shared" si="96"/>
        <v>0</v>
      </c>
      <c r="AB146" s="115">
        <v>0</v>
      </c>
      <c r="AC146" s="116">
        <f t="shared" si="97"/>
        <v>0</v>
      </c>
      <c r="AE146" s="116">
        <f t="shared" si="98"/>
        <v>0</v>
      </c>
      <c r="AF146" s="115">
        <v>0</v>
      </c>
      <c r="AG146" s="116">
        <f t="shared" si="99"/>
        <v>0</v>
      </c>
      <c r="AI146" s="116">
        <f t="shared" si="100"/>
        <v>0</v>
      </c>
      <c r="AJ146" s="115">
        <v>0</v>
      </c>
      <c r="AK146" s="116">
        <f t="shared" si="101"/>
        <v>0</v>
      </c>
      <c r="AM146" s="116">
        <f t="shared" si="102"/>
        <v>0</v>
      </c>
      <c r="AN146" s="115">
        <f t="shared" si="103"/>
        <v>0</v>
      </c>
      <c r="AO146" s="115">
        <v>0</v>
      </c>
      <c r="AP146" s="115">
        <f t="shared" si="104"/>
        <v>0</v>
      </c>
      <c r="AQ146" s="115">
        <f t="shared" si="105"/>
        <v>0</v>
      </c>
      <c r="AR146" s="115">
        <f t="shared" si="106"/>
        <v>0</v>
      </c>
      <c r="AS146" s="115">
        <f t="shared" si="107"/>
        <v>0</v>
      </c>
      <c r="AT146" s="115">
        <f t="shared" si="108"/>
        <v>0</v>
      </c>
      <c r="AU146" s="115">
        <f t="shared" si="109"/>
        <v>0</v>
      </c>
      <c r="AV146" s="115">
        <f t="shared" si="110"/>
        <v>0</v>
      </c>
      <c r="AW146" s="115">
        <f t="shared" si="111"/>
        <v>0</v>
      </c>
      <c r="AX146" s="115">
        <f t="shared" si="112"/>
        <v>0</v>
      </c>
    </row>
    <row r="147" spans="1:50" x14ac:dyDescent="0.2">
      <c r="A147" s="287">
        <v>93</v>
      </c>
      <c r="B147" s="287" t="s">
        <v>231</v>
      </c>
      <c r="C147" s="118">
        <v>3875804</v>
      </c>
      <c r="D147" s="119">
        <f t="shared" si="85"/>
        <v>109.13146557792481</v>
      </c>
      <c r="E147" s="306"/>
      <c r="F147" s="119">
        <f t="shared" si="86"/>
        <v>67.596451115788454</v>
      </c>
      <c r="G147" s="118">
        <v>4704000</v>
      </c>
      <c r="H147" s="119">
        <f t="shared" si="87"/>
        <v>132.4510770097142</v>
      </c>
      <c r="I147" s="306"/>
      <c r="J147" s="119">
        <f t="shared" si="88"/>
        <v>179.7051851924075</v>
      </c>
      <c r="K147" s="118">
        <v>15316759</v>
      </c>
      <c r="L147" s="119">
        <f t="shared" si="89"/>
        <v>431.27577080107</v>
      </c>
      <c r="M147" s="306"/>
      <c r="N147" s="119">
        <f t="shared" si="90"/>
        <v>63.726575285765882</v>
      </c>
      <c r="O147" s="118">
        <v>5553893</v>
      </c>
      <c r="P147" s="119">
        <f t="shared" si="91"/>
        <v>156.38161340278756</v>
      </c>
      <c r="Q147" s="306"/>
      <c r="R147" s="119">
        <f t="shared" si="92"/>
        <v>80.314152635133013</v>
      </c>
      <c r="S147" s="118">
        <v>21788237</v>
      </c>
      <c r="T147" s="119">
        <f t="shared" si="93"/>
        <v>613.49393214134875</v>
      </c>
      <c r="U147" s="306"/>
      <c r="V147" s="119">
        <f t="shared" si="94"/>
        <v>132.87531485165306</v>
      </c>
      <c r="W147" s="118">
        <v>87658923</v>
      </c>
      <c r="X147" s="306"/>
      <c r="Y147" s="119">
        <f t="shared" si="95"/>
        <v>2468.2225256933689</v>
      </c>
      <c r="Z147" s="306"/>
      <c r="AA147" s="119">
        <f t="shared" si="96"/>
        <v>96.193432346145187</v>
      </c>
      <c r="AB147" s="118">
        <v>1351323</v>
      </c>
      <c r="AC147" s="119">
        <f t="shared" si="97"/>
        <v>38.049359425594822</v>
      </c>
      <c r="AD147" s="306"/>
      <c r="AE147" s="119">
        <f t="shared" si="98"/>
        <v>32.639059023543489</v>
      </c>
      <c r="AF147" s="118">
        <v>8517828</v>
      </c>
      <c r="AG147" s="119">
        <f t="shared" si="99"/>
        <v>239.83747712234268</v>
      </c>
      <c r="AH147" s="306"/>
      <c r="AI147" s="119">
        <f t="shared" si="100"/>
        <v>127.50549602780832</v>
      </c>
      <c r="AJ147" s="118">
        <v>0</v>
      </c>
      <c r="AK147" s="119">
        <f t="shared" si="101"/>
        <v>0</v>
      </c>
      <c r="AL147" s="306"/>
      <c r="AM147" s="119">
        <f t="shared" si="102"/>
        <v>0</v>
      </c>
      <c r="AN147" s="118">
        <f t="shared" si="103"/>
        <v>148766767</v>
      </c>
      <c r="AO147" s="118">
        <v>35515</v>
      </c>
      <c r="AP147" s="118">
        <f t="shared" si="104"/>
        <v>35515</v>
      </c>
      <c r="AQ147" s="118">
        <f t="shared" si="105"/>
        <v>35515</v>
      </c>
      <c r="AR147" s="118">
        <f t="shared" si="106"/>
        <v>35515</v>
      </c>
      <c r="AS147" s="118">
        <f t="shared" si="107"/>
        <v>35515</v>
      </c>
      <c r="AT147" s="118">
        <f t="shared" si="108"/>
        <v>35515</v>
      </c>
      <c r="AU147" s="118">
        <f t="shared" si="109"/>
        <v>35515</v>
      </c>
      <c r="AV147" s="118">
        <f t="shared" si="110"/>
        <v>35515</v>
      </c>
      <c r="AW147" s="118">
        <f t="shared" si="111"/>
        <v>35515</v>
      </c>
      <c r="AX147" s="118">
        <f t="shared" si="112"/>
        <v>0</v>
      </c>
    </row>
    <row r="148" spans="1:50" x14ac:dyDescent="0.2">
      <c r="A148" s="286">
        <v>94</v>
      </c>
      <c r="B148" s="286" t="s">
        <v>233</v>
      </c>
      <c r="C148" s="115">
        <v>1160617</v>
      </c>
      <c r="D148" s="116">
        <f t="shared" si="85"/>
        <v>41.538133925056371</v>
      </c>
      <c r="F148" s="116">
        <f t="shared" si="86"/>
        <v>25.728880524391272</v>
      </c>
      <c r="G148" s="115">
        <v>2308478</v>
      </c>
      <c r="H148" s="116">
        <f t="shared" si="87"/>
        <v>82.619734440428047</v>
      </c>
      <c r="J148" s="116">
        <f t="shared" si="88"/>
        <v>112.09568856186598</v>
      </c>
      <c r="K148" s="115">
        <v>9299322</v>
      </c>
      <c r="L148" s="116">
        <f t="shared" si="89"/>
        <v>332.81994202068643</v>
      </c>
      <c r="N148" s="116">
        <f t="shared" si="90"/>
        <v>49.178452692554764</v>
      </c>
      <c r="O148" s="115">
        <v>3595758</v>
      </c>
      <c r="P148" s="116">
        <f t="shared" si="91"/>
        <v>128.69109910167853</v>
      </c>
      <c r="R148" s="116">
        <f t="shared" si="92"/>
        <v>66.092914321160222</v>
      </c>
      <c r="S148" s="115">
        <v>26780610</v>
      </c>
      <c r="T148" s="116">
        <f t="shared" si="93"/>
        <v>958.46999033678105</v>
      </c>
      <c r="V148" s="116">
        <f t="shared" si="94"/>
        <v>207.59292809520019</v>
      </c>
      <c r="W148" s="115">
        <v>54297781</v>
      </c>
      <c r="Y148" s="116">
        <f t="shared" si="95"/>
        <v>1943.3012776922801</v>
      </c>
      <c r="AA148" s="116">
        <f t="shared" si="96"/>
        <v>75.735805032958694</v>
      </c>
      <c r="AB148" s="115">
        <v>705829</v>
      </c>
      <c r="AC148" s="116">
        <f t="shared" si="97"/>
        <v>25.261407966787157</v>
      </c>
      <c r="AE148" s="116">
        <f t="shared" si="98"/>
        <v>21.669447215217822</v>
      </c>
      <c r="AF148" s="115">
        <v>1789867</v>
      </c>
      <c r="AG148" s="116">
        <f t="shared" si="99"/>
        <v>64.058802476647216</v>
      </c>
      <c r="AI148" s="116">
        <f t="shared" si="100"/>
        <v>34.055767608687049</v>
      </c>
      <c r="AJ148" s="115">
        <v>0</v>
      </c>
      <c r="AK148" s="116">
        <f t="shared" si="101"/>
        <v>0</v>
      </c>
      <c r="AM148" s="116">
        <f t="shared" si="102"/>
        <v>0</v>
      </c>
      <c r="AN148" s="115">
        <f t="shared" si="103"/>
        <v>99938262</v>
      </c>
      <c r="AO148" s="115">
        <v>27941</v>
      </c>
      <c r="AP148" s="115">
        <f t="shared" si="104"/>
        <v>27941</v>
      </c>
      <c r="AQ148" s="115">
        <f t="shared" si="105"/>
        <v>27941</v>
      </c>
      <c r="AR148" s="115">
        <f t="shared" si="106"/>
        <v>27941</v>
      </c>
      <c r="AS148" s="115">
        <f t="shared" si="107"/>
        <v>27941</v>
      </c>
      <c r="AT148" s="115">
        <f t="shared" si="108"/>
        <v>27941</v>
      </c>
      <c r="AU148" s="115">
        <f t="shared" si="109"/>
        <v>27941</v>
      </c>
      <c r="AV148" s="115">
        <f t="shared" si="110"/>
        <v>27941</v>
      </c>
      <c r="AW148" s="115">
        <f t="shared" si="111"/>
        <v>27941</v>
      </c>
      <c r="AX148" s="115">
        <f t="shared" si="112"/>
        <v>0</v>
      </c>
    </row>
    <row r="149" spans="1:50" x14ac:dyDescent="0.2">
      <c r="A149" s="287">
        <v>95</v>
      </c>
      <c r="B149" s="287" t="s">
        <v>235</v>
      </c>
      <c r="C149" s="122">
        <v>12689945</v>
      </c>
      <c r="D149" s="119">
        <f t="shared" si="85"/>
        <v>177.50409142409535</v>
      </c>
      <c r="E149" s="306"/>
      <c r="F149" s="119">
        <f t="shared" si="86"/>
        <v>109.94671953923066</v>
      </c>
      <c r="G149" s="122">
        <v>4539730</v>
      </c>
      <c r="H149" s="119">
        <f t="shared" si="87"/>
        <v>63.500720370396273</v>
      </c>
      <c r="I149" s="306"/>
      <c r="J149" s="119">
        <f t="shared" si="88"/>
        <v>86.155650611858846</v>
      </c>
      <c r="K149" s="122">
        <v>49331894</v>
      </c>
      <c r="L149" s="119">
        <f t="shared" si="89"/>
        <v>690.04341805262197</v>
      </c>
      <c r="M149" s="306"/>
      <c r="N149" s="119">
        <f t="shared" si="90"/>
        <v>101.96284328539546</v>
      </c>
      <c r="O149" s="122">
        <v>15034993</v>
      </c>
      <c r="P149" s="119">
        <f t="shared" si="91"/>
        <v>210.30609447343022</v>
      </c>
      <c r="Q149" s="306"/>
      <c r="R149" s="119">
        <f t="shared" si="92"/>
        <v>108.00857852855927</v>
      </c>
      <c r="S149" s="122">
        <v>17169831</v>
      </c>
      <c r="T149" s="119">
        <f t="shared" si="93"/>
        <v>240.16772740624694</v>
      </c>
      <c r="U149" s="306"/>
      <c r="V149" s="119">
        <f t="shared" si="94"/>
        <v>52.017405102807842</v>
      </c>
      <c r="W149" s="122">
        <v>175464097</v>
      </c>
      <c r="X149" s="306"/>
      <c r="Y149" s="119">
        <f t="shared" si="95"/>
        <v>2454.3522541298903</v>
      </c>
      <c r="Z149" s="306"/>
      <c r="AA149" s="119">
        <f t="shared" si="96"/>
        <v>95.652869647533024</v>
      </c>
      <c r="AB149" s="122">
        <v>6268499</v>
      </c>
      <c r="AC149" s="119">
        <f t="shared" si="97"/>
        <v>87.682351624680024</v>
      </c>
      <c r="AD149" s="306"/>
      <c r="AE149" s="119">
        <f t="shared" si="98"/>
        <v>75.214655205888164</v>
      </c>
      <c r="AF149" s="122">
        <v>10925875</v>
      </c>
      <c r="AG149" s="119">
        <f t="shared" si="99"/>
        <v>152.82867773565903</v>
      </c>
      <c r="AH149" s="306"/>
      <c r="AI149" s="119">
        <f t="shared" si="100"/>
        <v>81.248754764123362</v>
      </c>
      <c r="AJ149" s="122">
        <v>0</v>
      </c>
      <c r="AK149" s="119">
        <f t="shared" si="101"/>
        <v>0</v>
      </c>
      <c r="AL149" s="306"/>
      <c r="AM149" s="123">
        <f t="shared" si="102"/>
        <v>0</v>
      </c>
      <c r="AN149" s="122">
        <f t="shared" si="103"/>
        <v>291424864</v>
      </c>
      <c r="AO149" s="122">
        <v>71491</v>
      </c>
      <c r="AP149" s="122">
        <f t="shared" si="104"/>
        <v>71491</v>
      </c>
      <c r="AQ149" s="122">
        <f t="shared" si="105"/>
        <v>71491</v>
      </c>
      <c r="AR149" s="122">
        <f t="shared" si="106"/>
        <v>71491</v>
      </c>
      <c r="AS149" s="122">
        <f t="shared" si="107"/>
        <v>71491</v>
      </c>
      <c r="AT149" s="122">
        <f t="shared" si="108"/>
        <v>71491</v>
      </c>
      <c r="AU149" s="122">
        <f t="shared" si="109"/>
        <v>71491</v>
      </c>
      <c r="AV149" s="122">
        <f t="shared" si="110"/>
        <v>71491</v>
      </c>
      <c r="AW149" s="122">
        <f t="shared" si="111"/>
        <v>71491</v>
      </c>
      <c r="AX149" s="122">
        <f t="shared" si="112"/>
        <v>0</v>
      </c>
    </row>
    <row r="150" spans="1:50" ht="13.5" thickBot="1" x14ac:dyDescent="0.25">
      <c r="A150" s="289">
        <f>A149</f>
        <v>95</v>
      </c>
      <c r="B150" s="290" t="s">
        <v>255</v>
      </c>
      <c r="C150" s="127">
        <f>SUM(C55:C149)</f>
        <v>945796817</v>
      </c>
      <c r="D150" s="251">
        <f>IF(C150=0,0,IF(ISNONTEXT(E150),C150/$AO150,C150/AP150))</f>
        <v>161.44555487238452</v>
      </c>
      <c r="E150" s="303"/>
      <c r="F150" s="252">
        <f>IF(D$150,D150/D$150*100,0)</f>
        <v>100</v>
      </c>
      <c r="G150" s="127">
        <f>SUM(G55:G149)</f>
        <v>431784096</v>
      </c>
      <c r="H150" s="251">
        <f>IF(G150=0,0,IF(ISNONTEXT(I150),G150/$AO150,G150/AQ150))</f>
        <v>73.704649572521191</v>
      </c>
      <c r="I150" s="303"/>
      <c r="J150" s="252">
        <f>IF(H$150,H150/H$150*100,0)</f>
        <v>100</v>
      </c>
      <c r="K150" s="127">
        <f>SUM(K55:K149)</f>
        <v>3964662622</v>
      </c>
      <c r="L150" s="251">
        <f>IF(K150=0,0,IF(ISNONTEXT(M150),K150/$AO150,K150/AR150))</f>
        <v>676.7596859977516</v>
      </c>
      <c r="M150" s="303"/>
      <c r="N150" s="252">
        <f>IF(L$150,L150/L$150*100,0)</f>
        <v>100</v>
      </c>
      <c r="O150" s="127">
        <f>SUM(O55:O149)</f>
        <v>1140684037</v>
      </c>
      <c r="P150" s="251">
        <f>IF(O150=0,0,IF(ISNONTEXT(Q150),O150/$AO150,O150/AS150))</f>
        <v>194.71239908765372</v>
      </c>
      <c r="Q150" s="303"/>
      <c r="R150" s="252">
        <f>IF(P$150,P150/P$150*100,0)</f>
        <v>100</v>
      </c>
      <c r="S150" s="127">
        <f>SUM(S55:S149)</f>
        <v>2704815965</v>
      </c>
      <c r="T150" s="251">
        <f>IF(S150=0,0,IF(ISNONTEXT(U150),S150/$AO150,S150/AT150))</f>
        <v>461.70647484544156</v>
      </c>
      <c r="U150" s="303"/>
      <c r="V150" s="252">
        <f>IF(T$150,T150/T$150*100,0)</f>
        <v>100</v>
      </c>
      <c r="W150" s="127">
        <f>SUM(W55:W149)</f>
        <v>15031788144</v>
      </c>
      <c r="X150" s="303"/>
      <c r="Y150" s="251">
        <f>IF(W150=0,0,IF(ISNONTEXT(Z150),W150/$AO150,W150/AU150))</f>
        <v>2565.8950569636049</v>
      </c>
      <c r="Z150" s="303"/>
      <c r="AA150" s="252">
        <f>IF(Y$150,Y150/Y$150*100,0)</f>
        <v>100</v>
      </c>
      <c r="AB150" s="127">
        <f>SUM(AB55:AB149)</f>
        <v>682938311</v>
      </c>
      <c r="AC150" s="251">
        <f>IF(AB150=0,0,IF(ISNONTEXT(AD150),AB150/$AO150,AB150/AV150))</f>
        <v>116.57615312423293</v>
      </c>
      <c r="AD150" s="303"/>
      <c r="AE150" s="252">
        <f>IF(AC$150,AC150/AC$150*100,0)</f>
        <v>100</v>
      </c>
      <c r="AF150" s="127">
        <f>SUM(AF55:AF149)</f>
        <v>1101944948</v>
      </c>
      <c r="AG150" s="251">
        <f>IF(AF150=0,0,IF(ISNONTEXT(AH150),AF150/$AO150,AF150/AW150))</f>
        <v>188.09971694869947</v>
      </c>
      <c r="AH150" s="303"/>
      <c r="AI150" s="252">
        <f>IF(AG$150,AG150/AG$150*100,0)</f>
        <v>100</v>
      </c>
      <c r="AJ150" s="127">
        <f>SUM(AJ55:AJ149)</f>
        <v>2253121</v>
      </c>
      <c r="AK150" s="251">
        <f>IF(AJ150=0,0,IF(ISNONTEXT(AL150),AJ150/$AO150,AJ150/AX150))</f>
        <v>77.264874318439013</v>
      </c>
      <c r="AL150" s="303" t="s">
        <v>352</v>
      </c>
      <c r="AM150" s="252">
        <f>IF(AK$150,AK150/AK$150*100,0)</f>
        <v>100</v>
      </c>
      <c r="AN150" s="127">
        <f t="shared" ref="AN150:AX150" si="113">SUM(AN55:AN149)</f>
        <v>26006668061</v>
      </c>
      <c r="AO150" s="128">
        <f t="shared" si="113"/>
        <v>5858302</v>
      </c>
      <c r="AP150" s="128">
        <f t="shared" si="113"/>
        <v>5858302</v>
      </c>
      <c r="AQ150" s="128">
        <f t="shared" si="113"/>
        <v>5858302</v>
      </c>
      <c r="AR150" s="128">
        <f t="shared" si="113"/>
        <v>5858302</v>
      </c>
      <c r="AS150" s="128">
        <f t="shared" si="113"/>
        <v>5858302</v>
      </c>
      <c r="AT150" s="128">
        <f t="shared" si="113"/>
        <v>5858302</v>
      </c>
      <c r="AU150" s="128">
        <f t="shared" si="113"/>
        <v>5858302</v>
      </c>
      <c r="AV150" s="128">
        <f t="shared" si="113"/>
        <v>5846344</v>
      </c>
      <c r="AW150" s="128">
        <f t="shared" si="113"/>
        <v>5858302</v>
      </c>
      <c r="AX150" s="128">
        <f t="shared" si="113"/>
        <v>29161</v>
      </c>
    </row>
    <row r="151" spans="1:50" customFormat="1" ht="13.5" thickBot="1" x14ac:dyDescent="0.25">
      <c r="E151" s="181"/>
      <c r="I151" s="181"/>
      <c r="M151" s="181"/>
      <c r="Q151" s="181"/>
      <c r="U151" s="181"/>
      <c r="X151" s="181"/>
      <c r="Z151" s="181"/>
      <c r="AD151" s="181"/>
      <c r="AH151" s="181"/>
      <c r="AL151" s="181"/>
    </row>
    <row r="152" spans="1:50" customFormat="1" x14ac:dyDescent="0.2">
      <c r="A152" s="223" t="s">
        <v>501</v>
      </c>
      <c r="B152" s="224"/>
      <c r="C152" s="224"/>
      <c r="D152" s="224"/>
      <c r="E152" s="225"/>
      <c r="F152" s="225"/>
      <c r="G152" s="224"/>
      <c r="H152" s="224"/>
      <c r="I152" s="225"/>
      <c r="J152" s="225"/>
      <c r="K152" s="224"/>
      <c r="L152" s="224"/>
      <c r="M152" s="225"/>
      <c r="N152" s="225"/>
      <c r="O152" s="224"/>
      <c r="P152" s="224"/>
      <c r="Q152" s="225"/>
      <c r="R152" s="225"/>
      <c r="S152" s="226"/>
      <c r="U152" s="181"/>
      <c r="X152" s="181"/>
      <c r="Z152" s="181"/>
      <c r="AD152" s="181"/>
      <c r="AH152" s="181"/>
      <c r="AL152" s="181"/>
    </row>
    <row r="153" spans="1:50" customFormat="1" ht="51" customHeight="1" thickBot="1" x14ac:dyDescent="0.25">
      <c r="A153" s="424" t="s">
        <v>448</v>
      </c>
      <c r="B153" s="425"/>
      <c r="C153" s="425"/>
      <c r="D153" s="425"/>
      <c r="E153" s="425"/>
      <c r="F153" s="425"/>
      <c r="G153" s="425"/>
      <c r="H153" s="425"/>
      <c r="I153" s="425"/>
      <c r="J153" s="425"/>
      <c r="K153" s="425"/>
      <c r="L153" s="425"/>
      <c r="M153" s="425"/>
      <c r="N153" s="425"/>
      <c r="O153" s="425"/>
      <c r="P153" s="425"/>
      <c r="Q153" s="425"/>
      <c r="R153" s="425"/>
      <c r="S153" s="426"/>
      <c r="U153" s="181"/>
      <c r="X153" s="181"/>
      <c r="Z153" s="181"/>
      <c r="AD153" s="181"/>
      <c r="AH153" s="181"/>
      <c r="AL153" s="181"/>
    </row>
    <row r="154" spans="1:50" customFormat="1" x14ac:dyDescent="0.2">
      <c r="A154" s="346"/>
      <c r="B154" s="346"/>
      <c r="C154" s="346"/>
      <c r="D154" s="346"/>
      <c r="E154" s="346"/>
      <c r="F154" s="346"/>
      <c r="G154" s="346"/>
      <c r="H154" s="346"/>
      <c r="I154" s="346"/>
      <c r="J154" s="346"/>
      <c r="K154" s="346"/>
      <c r="L154" s="346"/>
      <c r="M154" s="346"/>
      <c r="N154" s="346"/>
      <c r="O154" s="346"/>
      <c r="P154" s="346"/>
      <c r="Q154" s="346"/>
      <c r="R154" s="346"/>
      <c r="S154" s="346"/>
      <c r="U154" s="181"/>
      <c r="X154" s="181"/>
      <c r="Z154" s="181"/>
      <c r="AD154" s="181"/>
      <c r="AH154" s="181"/>
      <c r="AL154" s="181"/>
    </row>
    <row r="155" spans="1:50" customFormat="1" x14ac:dyDescent="0.2">
      <c r="A155" s="350"/>
      <c r="B155" s="350"/>
      <c r="C155" s="350"/>
      <c r="D155" s="350"/>
      <c r="E155" s="350"/>
      <c r="F155" s="350"/>
      <c r="G155" s="350"/>
      <c r="H155" s="350"/>
      <c r="I155" s="350"/>
      <c r="J155" s="350"/>
      <c r="K155" s="350"/>
      <c r="L155" s="350"/>
      <c r="M155" s="350"/>
      <c r="N155" s="350"/>
      <c r="O155" s="350"/>
      <c r="P155" s="350"/>
      <c r="Q155" s="350"/>
      <c r="R155" s="350"/>
      <c r="S155" s="350"/>
      <c r="U155" s="181"/>
      <c r="X155" s="181"/>
      <c r="Z155" s="181"/>
      <c r="AD155" s="181"/>
      <c r="AH155" s="181"/>
      <c r="AL155" s="181"/>
    </row>
    <row r="156" spans="1:50" customFormat="1" ht="15.75" x14ac:dyDescent="0.2">
      <c r="A156" s="319" t="s">
        <v>0</v>
      </c>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row>
    <row r="157" spans="1:50" customFormat="1" ht="15.75" x14ac:dyDescent="0.25">
      <c r="A157" s="320" t="s">
        <v>446</v>
      </c>
      <c r="B157" s="279"/>
      <c r="C157" s="279"/>
      <c r="D157" s="279"/>
      <c r="E157" s="279"/>
      <c r="F157" s="279"/>
      <c r="G157" s="279"/>
      <c r="H157" s="279"/>
      <c r="I157" s="279"/>
      <c r="J157" s="279"/>
      <c r="K157" s="279"/>
      <c r="L157" s="279"/>
      <c r="M157" s="279"/>
      <c r="N157" s="279"/>
      <c r="O157" s="279"/>
      <c r="P157" s="279"/>
      <c r="Q157" s="279"/>
      <c r="R157" s="279"/>
      <c r="S157" s="279"/>
      <c r="T157" s="279"/>
      <c r="U157" s="279"/>
      <c r="V157" s="279"/>
      <c r="W157" s="279"/>
      <c r="X157" s="279"/>
      <c r="Y157" s="279"/>
      <c r="Z157" s="279"/>
      <c r="AA157" s="279"/>
      <c r="AB157" s="279"/>
      <c r="AC157" s="279"/>
      <c r="AD157" s="279"/>
      <c r="AE157" s="279"/>
      <c r="AF157" s="279"/>
      <c r="AG157" s="279"/>
      <c r="AH157" s="279"/>
      <c r="AI157" s="279"/>
      <c r="AJ157" s="279"/>
      <c r="AK157" s="279"/>
      <c r="AL157" s="279"/>
      <c r="AM157" s="279"/>
      <c r="AN157" s="279"/>
    </row>
    <row r="158" spans="1:50" customFormat="1" ht="15.75" x14ac:dyDescent="0.2">
      <c r="A158" s="321" t="s">
        <v>370</v>
      </c>
      <c r="B158" s="85"/>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c r="AA158" s="85"/>
      <c r="AB158" s="85"/>
      <c r="AC158" s="85"/>
      <c r="AD158" s="85"/>
      <c r="AE158" s="85"/>
      <c r="AF158" s="85"/>
      <c r="AG158" s="85"/>
      <c r="AH158" s="85"/>
      <c r="AI158" s="85"/>
      <c r="AJ158" s="85"/>
      <c r="AK158" s="85"/>
      <c r="AL158" s="85"/>
      <c r="AM158" s="85"/>
      <c r="AN158" s="85"/>
    </row>
    <row r="159" spans="1:50" customFormat="1" x14ac:dyDescent="0.2">
      <c r="E159" s="181"/>
      <c r="I159" s="181"/>
      <c r="M159" s="181"/>
      <c r="Q159" s="181"/>
      <c r="U159" s="181"/>
      <c r="X159" s="181"/>
      <c r="Z159" s="181"/>
      <c r="AD159" s="181"/>
      <c r="AH159" s="181"/>
      <c r="AL159" s="181"/>
    </row>
    <row r="160" spans="1:50" ht="60.75" thickBot="1" x14ac:dyDescent="0.3">
      <c r="A160" s="295" t="s">
        <v>1</v>
      </c>
      <c r="B160" s="296" t="s">
        <v>342</v>
      </c>
      <c r="C160" s="272" t="s">
        <v>445</v>
      </c>
      <c r="D160" s="272" t="s">
        <v>362</v>
      </c>
      <c r="E160" s="297"/>
      <c r="F160" s="272" t="s">
        <v>363</v>
      </c>
      <c r="G160" s="272" t="s">
        <v>444</v>
      </c>
      <c r="H160" s="272" t="s">
        <v>362</v>
      </c>
      <c r="I160" s="297"/>
      <c r="J160" s="272" t="s">
        <v>363</v>
      </c>
      <c r="K160" s="272" t="s">
        <v>443</v>
      </c>
      <c r="L160" s="272" t="s">
        <v>362</v>
      </c>
      <c r="M160" s="297"/>
      <c r="N160" s="272" t="s">
        <v>363</v>
      </c>
      <c r="O160" s="272" t="s">
        <v>442</v>
      </c>
      <c r="P160" s="272" t="s">
        <v>362</v>
      </c>
      <c r="Q160" s="297"/>
      <c r="R160" s="272" t="s">
        <v>363</v>
      </c>
      <c r="S160" s="272" t="s">
        <v>441</v>
      </c>
      <c r="T160" s="272" t="s">
        <v>362</v>
      </c>
      <c r="U160" s="297"/>
      <c r="V160" s="272" t="s">
        <v>363</v>
      </c>
      <c r="W160" s="272" t="s">
        <v>440</v>
      </c>
      <c r="X160" s="297"/>
      <c r="Y160" s="272" t="s">
        <v>362</v>
      </c>
      <c r="Z160" s="297"/>
      <c r="AA160" s="272" t="s">
        <v>363</v>
      </c>
      <c r="AB160" s="272" t="s">
        <v>439</v>
      </c>
      <c r="AC160" s="272" t="s">
        <v>362</v>
      </c>
      <c r="AD160" s="297"/>
      <c r="AE160" s="272" t="s">
        <v>363</v>
      </c>
      <c r="AF160" s="272" t="s">
        <v>438</v>
      </c>
      <c r="AG160" s="272" t="s">
        <v>362</v>
      </c>
      <c r="AH160" s="297"/>
      <c r="AI160" s="272" t="s">
        <v>363</v>
      </c>
      <c r="AJ160" s="272" t="s">
        <v>505</v>
      </c>
      <c r="AK160" s="272" t="s">
        <v>362</v>
      </c>
      <c r="AL160" s="297"/>
      <c r="AM160" s="272" t="s">
        <v>363</v>
      </c>
      <c r="AN160" s="272" t="s">
        <v>437</v>
      </c>
      <c r="AO160" s="298" t="s">
        <v>253</v>
      </c>
      <c r="AP160" s="299" t="s">
        <v>354</v>
      </c>
      <c r="AQ160" s="299" t="s">
        <v>354</v>
      </c>
      <c r="AR160" s="299" t="s">
        <v>354</v>
      </c>
      <c r="AS160" s="299" t="s">
        <v>354</v>
      </c>
      <c r="AT160" s="299" t="s">
        <v>354</v>
      </c>
      <c r="AU160" s="299" t="s">
        <v>354</v>
      </c>
      <c r="AV160" s="299" t="s">
        <v>354</v>
      </c>
      <c r="AW160" s="299" t="s">
        <v>354</v>
      </c>
      <c r="AX160" s="299" t="s">
        <v>354</v>
      </c>
    </row>
    <row r="161" spans="1:50" x14ac:dyDescent="0.2">
      <c r="A161" s="287">
        <v>1</v>
      </c>
      <c r="B161" s="287" t="s">
        <v>262</v>
      </c>
      <c r="C161" s="137">
        <v>2411218</v>
      </c>
      <c r="D161" s="119">
        <f t="shared" ref="D161:D197" si="114">IFERROR(C161/$AO161,0)</f>
        <v>287.8722540592168</v>
      </c>
      <c r="E161" s="306"/>
      <c r="F161" s="119">
        <f t="shared" ref="F161:F198" si="115">IF(D161,D161/D$198*100,0)</f>
        <v>116.44918544954919</v>
      </c>
      <c r="G161" s="137">
        <v>0</v>
      </c>
      <c r="H161" s="119">
        <f t="shared" ref="H161:H197" si="116">IFERROR(G161/$AO161,0)</f>
        <v>0</v>
      </c>
      <c r="I161" s="306"/>
      <c r="J161" s="119">
        <f t="shared" ref="J161:J198" si="117">IF(H161,H161/H$198*100,0)</f>
        <v>0</v>
      </c>
      <c r="K161" s="137">
        <v>3419865</v>
      </c>
      <c r="L161" s="119">
        <f t="shared" ref="L161:L197" si="118">IFERROR(K161/$AO161,0)</f>
        <v>408.29333810888249</v>
      </c>
      <c r="M161" s="306"/>
      <c r="N161" s="119">
        <f t="shared" ref="N161:N198" si="119">IF(L161,L161/L$198*100,0)</f>
        <v>95.77430458130263</v>
      </c>
      <c r="O161" s="137">
        <v>3882317</v>
      </c>
      <c r="P161" s="119">
        <f t="shared" ref="P161:P197" si="120">IFERROR(O161/$AO161,0)</f>
        <v>463.50489493791787</v>
      </c>
      <c r="Q161" s="306"/>
      <c r="R161" s="119">
        <f t="shared" ref="R161:R198" si="121">IF(P161,P161/P$198*100,0)</f>
        <v>102.51066033970227</v>
      </c>
      <c r="S161" s="137">
        <v>3709</v>
      </c>
      <c r="T161" s="119">
        <f t="shared" ref="T161:T197" si="122">IFERROR(S161/$AO161,0)</f>
        <v>0.44281279847182425</v>
      </c>
      <c r="U161" s="306"/>
      <c r="V161" s="119">
        <f t="shared" ref="V161:V198" si="123">IF(T161,T161/T$198*100,0)</f>
        <v>7.5034532364356812</v>
      </c>
      <c r="W161" s="137">
        <v>0</v>
      </c>
      <c r="X161" s="306"/>
      <c r="Y161" s="119">
        <f t="shared" ref="Y161:Y197" si="124">IFERROR(W161/$AO161,0)</f>
        <v>0</v>
      </c>
      <c r="Z161" s="306"/>
      <c r="AA161" s="119">
        <f t="shared" ref="AA161:AA198" si="125">IF(Y161,Y161/Y$198*100,0)</f>
        <v>0</v>
      </c>
      <c r="AB161" s="137">
        <v>2974117</v>
      </c>
      <c r="AC161" s="119">
        <f t="shared" ref="AC161:AC197" si="126">IFERROR(AB161/$AO161,0)</f>
        <v>355.07605062082138</v>
      </c>
      <c r="AD161" s="306"/>
      <c r="AE161" s="119">
        <f t="shared" ref="AE161:AE198" si="127">IF(AC161,AC161/AC$198*100,0)</f>
        <v>217.71915923709452</v>
      </c>
      <c r="AF161" s="137">
        <v>1311399</v>
      </c>
      <c r="AG161" s="119">
        <f t="shared" ref="AG161:AG197" si="128">IFERROR(AF161/$AO161,0)</f>
        <v>156.56626074498567</v>
      </c>
      <c r="AH161" s="306"/>
      <c r="AI161" s="119">
        <f t="shared" ref="AI161:AI198" si="129">IF(AG161,AG161/AG$198*100,0)</f>
        <v>145.41100731629609</v>
      </c>
      <c r="AJ161" s="137">
        <v>0</v>
      </c>
      <c r="AK161" s="119">
        <f t="shared" ref="AK161:AK197" si="130">IFERROR(AJ161/$AO161,0)</f>
        <v>0</v>
      </c>
      <c r="AL161" s="306"/>
      <c r="AM161" s="119">
        <f t="shared" ref="AM161:AM198" si="131">IF(AK161,AK161/AK$198*100,0)</f>
        <v>0</v>
      </c>
      <c r="AN161" s="137">
        <f t="shared" ref="AN161:AN197" si="132">(C161+G161+K161+O161+S161+W161+AB161+AF161+AJ161)</f>
        <v>14002625</v>
      </c>
      <c r="AO161" s="264">
        <v>8376</v>
      </c>
      <c r="AP161" s="264">
        <f t="shared" ref="AP161:AP197" si="133">IF(C161,AO161,0)</f>
        <v>8376</v>
      </c>
      <c r="AQ161" s="264">
        <f t="shared" ref="AQ161:AQ197" si="134">IF(G161,AO161,0)</f>
        <v>0</v>
      </c>
      <c r="AR161" s="264">
        <f t="shared" ref="AR161:AR197" si="135">IF(K161,AO161,0)</f>
        <v>8376</v>
      </c>
      <c r="AS161" s="264">
        <f t="shared" ref="AS161:AS197" si="136">IF(O161,AO161,0)</f>
        <v>8376</v>
      </c>
      <c r="AT161" s="264">
        <f t="shared" ref="AT161:AT197" si="137">IF(S161,AO161,0)</f>
        <v>8376</v>
      </c>
      <c r="AU161" s="264">
        <f t="shared" ref="AU161:AU197" si="138">IF(W161,AO161,0)</f>
        <v>0</v>
      </c>
      <c r="AV161" s="264">
        <f t="shared" ref="AV161:AV197" si="139">IF(AB161,AO161,0)</f>
        <v>8376</v>
      </c>
      <c r="AW161" s="264">
        <f t="shared" ref="AW161:AW197" si="140">IF(AF161,AO161,0)</f>
        <v>8376</v>
      </c>
      <c r="AX161" s="264">
        <f t="shared" ref="AX161:AX197" si="141">IF(AJ161,$AO161,0)</f>
        <v>0</v>
      </c>
    </row>
    <row r="162" spans="1:50" x14ac:dyDescent="0.2">
      <c r="A162" s="286">
        <v>2</v>
      </c>
      <c r="B162" s="286" t="s">
        <v>263</v>
      </c>
      <c r="C162" s="115">
        <v>2646935</v>
      </c>
      <c r="D162" s="116">
        <f t="shared" si="114"/>
        <v>349.89226701916721</v>
      </c>
      <c r="F162" s="116">
        <f t="shared" si="115"/>
        <v>141.53732746017542</v>
      </c>
      <c r="G162" s="115">
        <v>0</v>
      </c>
      <c r="H162" s="116">
        <f t="shared" si="116"/>
        <v>0</v>
      </c>
      <c r="J162" s="116">
        <f t="shared" si="117"/>
        <v>0</v>
      </c>
      <c r="K162" s="115">
        <v>3286613</v>
      </c>
      <c r="L162" s="116">
        <f t="shared" si="118"/>
        <v>434.4498347653668</v>
      </c>
      <c r="N162" s="116">
        <f t="shared" si="119"/>
        <v>101.90989398171038</v>
      </c>
      <c r="O162" s="115">
        <v>3716885</v>
      </c>
      <c r="P162" s="116">
        <f t="shared" si="120"/>
        <v>491.32650363516194</v>
      </c>
      <c r="R162" s="116">
        <f t="shared" si="121"/>
        <v>108.6638024325151</v>
      </c>
      <c r="S162" s="115">
        <v>0</v>
      </c>
      <c r="T162" s="116">
        <f t="shared" si="122"/>
        <v>0</v>
      </c>
      <c r="V162" s="116">
        <f t="shared" si="123"/>
        <v>0</v>
      </c>
      <c r="W162" s="115">
        <v>0</v>
      </c>
      <c r="Y162" s="116">
        <f t="shared" si="124"/>
        <v>0</v>
      </c>
      <c r="AA162" s="116">
        <f t="shared" si="125"/>
        <v>0</v>
      </c>
      <c r="AB162" s="115">
        <v>448181</v>
      </c>
      <c r="AC162" s="116">
        <f t="shared" si="126"/>
        <v>59.244018506278913</v>
      </c>
      <c r="AE162" s="116">
        <f t="shared" si="127"/>
        <v>36.326183859660041</v>
      </c>
      <c r="AF162" s="115">
        <v>1295180</v>
      </c>
      <c r="AG162" s="116">
        <f t="shared" si="128"/>
        <v>171.20687376074025</v>
      </c>
      <c r="AI162" s="116">
        <f t="shared" si="129"/>
        <v>159.00848531838304</v>
      </c>
      <c r="AJ162" s="115">
        <v>0</v>
      </c>
      <c r="AK162" s="116">
        <f t="shared" si="130"/>
        <v>0</v>
      </c>
      <c r="AM162" s="116">
        <f t="shared" si="131"/>
        <v>0</v>
      </c>
      <c r="AN162" s="115">
        <f t="shared" si="132"/>
        <v>11393794</v>
      </c>
      <c r="AO162" s="115">
        <v>7565</v>
      </c>
      <c r="AP162" s="115">
        <f t="shared" si="133"/>
        <v>7565</v>
      </c>
      <c r="AQ162" s="115">
        <f t="shared" si="134"/>
        <v>0</v>
      </c>
      <c r="AR162" s="115">
        <f t="shared" si="135"/>
        <v>7565</v>
      </c>
      <c r="AS162" s="115">
        <f t="shared" si="136"/>
        <v>7565</v>
      </c>
      <c r="AT162" s="115">
        <f t="shared" si="137"/>
        <v>0</v>
      </c>
      <c r="AU162" s="115">
        <f t="shared" si="138"/>
        <v>0</v>
      </c>
      <c r="AV162" s="115">
        <f t="shared" si="139"/>
        <v>7565</v>
      </c>
      <c r="AW162" s="115">
        <f t="shared" si="140"/>
        <v>7565</v>
      </c>
      <c r="AX162" s="115">
        <f t="shared" si="141"/>
        <v>0</v>
      </c>
    </row>
    <row r="163" spans="1:50" x14ac:dyDescent="0.2">
      <c r="A163" s="287">
        <v>3</v>
      </c>
      <c r="B163" s="287" t="s">
        <v>97</v>
      </c>
      <c r="C163" s="118">
        <v>1429911</v>
      </c>
      <c r="D163" s="119">
        <f t="shared" si="114"/>
        <v>214.79810725552051</v>
      </c>
      <c r="E163" s="306"/>
      <c r="F163" s="119">
        <f t="shared" si="115"/>
        <v>86.889459728428534</v>
      </c>
      <c r="G163" s="118">
        <v>0</v>
      </c>
      <c r="H163" s="119">
        <f t="shared" si="116"/>
        <v>0</v>
      </c>
      <c r="I163" s="306"/>
      <c r="J163" s="119">
        <f t="shared" si="117"/>
        <v>0</v>
      </c>
      <c r="K163" s="118">
        <v>4456366</v>
      </c>
      <c r="L163" s="119">
        <f t="shared" si="118"/>
        <v>669.42556707225481</v>
      </c>
      <c r="M163" s="306"/>
      <c r="N163" s="119">
        <f t="shared" si="119"/>
        <v>157.02869033388856</v>
      </c>
      <c r="O163" s="118">
        <v>4853229</v>
      </c>
      <c r="P163" s="119">
        <f t="shared" si="120"/>
        <v>729.04146011716989</v>
      </c>
      <c r="Q163" s="306"/>
      <c r="R163" s="119">
        <f t="shared" si="121"/>
        <v>161.23782576587845</v>
      </c>
      <c r="S163" s="118">
        <v>28042</v>
      </c>
      <c r="T163" s="119">
        <f t="shared" si="122"/>
        <v>4.2124079915878019</v>
      </c>
      <c r="U163" s="306"/>
      <c r="V163" s="119">
        <f t="shared" si="123"/>
        <v>71.379161773884874</v>
      </c>
      <c r="W163" s="118">
        <v>0</v>
      </c>
      <c r="X163" s="306"/>
      <c r="Y163" s="119">
        <f t="shared" si="124"/>
        <v>0</v>
      </c>
      <c r="Z163" s="306"/>
      <c r="AA163" s="119">
        <f t="shared" si="125"/>
        <v>0</v>
      </c>
      <c r="AB163" s="118">
        <v>26791</v>
      </c>
      <c r="AC163" s="119">
        <f t="shared" si="126"/>
        <v>4.0244855039807721</v>
      </c>
      <c r="AD163" s="306"/>
      <c r="AE163" s="119">
        <f t="shared" si="127"/>
        <v>2.4676617833182246</v>
      </c>
      <c r="AF163" s="118">
        <v>1369061</v>
      </c>
      <c r="AG163" s="119">
        <f t="shared" si="128"/>
        <v>205.65735316208503</v>
      </c>
      <c r="AH163" s="306"/>
      <c r="AI163" s="119">
        <f t="shared" si="129"/>
        <v>191.00438844874051</v>
      </c>
      <c r="AJ163" s="118">
        <v>0</v>
      </c>
      <c r="AK163" s="119">
        <f t="shared" si="130"/>
        <v>0</v>
      </c>
      <c r="AL163" s="306"/>
      <c r="AM163" s="119">
        <f t="shared" si="131"/>
        <v>0</v>
      </c>
      <c r="AN163" s="118">
        <f t="shared" si="132"/>
        <v>12163400</v>
      </c>
      <c r="AO163" s="118">
        <v>6657</v>
      </c>
      <c r="AP163" s="118">
        <f t="shared" si="133"/>
        <v>6657</v>
      </c>
      <c r="AQ163" s="118">
        <f t="shared" si="134"/>
        <v>0</v>
      </c>
      <c r="AR163" s="118">
        <f t="shared" si="135"/>
        <v>6657</v>
      </c>
      <c r="AS163" s="118">
        <f t="shared" si="136"/>
        <v>6657</v>
      </c>
      <c r="AT163" s="118">
        <f t="shared" si="137"/>
        <v>6657</v>
      </c>
      <c r="AU163" s="118">
        <f t="shared" si="138"/>
        <v>0</v>
      </c>
      <c r="AV163" s="118">
        <f t="shared" si="139"/>
        <v>6657</v>
      </c>
      <c r="AW163" s="118">
        <f t="shared" si="140"/>
        <v>6657</v>
      </c>
      <c r="AX163" s="118">
        <f t="shared" si="141"/>
        <v>0</v>
      </c>
    </row>
    <row r="164" spans="1:50" x14ac:dyDescent="0.2">
      <c r="A164" s="286">
        <v>4</v>
      </c>
      <c r="B164" s="286" t="s">
        <v>264</v>
      </c>
      <c r="C164" s="115">
        <v>1422910</v>
      </c>
      <c r="D164" s="116">
        <f t="shared" si="114"/>
        <v>311.08657630083076</v>
      </c>
      <c r="F164" s="116">
        <f t="shared" si="115"/>
        <v>125.83977060557197</v>
      </c>
      <c r="G164" s="115">
        <v>0</v>
      </c>
      <c r="H164" s="116">
        <f t="shared" si="116"/>
        <v>0</v>
      </c>
      <c r="J164" s="116">
        <f t="shared" si="117"/>
        <v>0</v>
      </c>
      <c r="K164" s="115">
        <v>925414</v>
      </c>
      <c r="L164" s="116">
        <f t="shared" si="118"/>
        <v>202.32050721469173</v>
      </c>
      <c r="N164" s="116">
        <f t="shared" si="119"/>
        <v>47.458785320313233</v>
      </c>
      <c r="O164" s="115">
        <v>946275</v>
      </c>
      <c r="P164" s="116">
        <f t="shared" si="120"/>
        <v>206.88128552689113</v>
      </c>
      <c r="R164" s="116">
        <f t="shared" si="121"/>
        <v>45.754721089037581</v>
      </c>
      <c r="S164" s="115">
        <v>4921</v>
      </c>
      <c r="T164" s="116">
        <f t="shared" si="122"/>
        <v>1.0758635767380849</v>
      </c>
      <c r="V164" s="116">
        <f t="shared" si="123"/>
        <v>18.230484901741857</v>
      </c>
      <c r="W164" s="115">
        <v>0</v>
      </c>
      <c r="Y164" s="116">
        <f t="shared" si="124"/>
        <v>0</v>
      </c>
      <c r="AA164" s="116">
        <f t="shared" si="125"/>
        <v>0</v>
      </c>
      <c r="AB164" s="115">
        <v>8136</v>
      </c>
      <c r="AC164" s="116">
        <f t="shared" si="126"/>
        <v>1.7787494534324442</v>
      </c>
      <c r="AE164" s="116">
        <f t="shared" si="127"/>
        <v>1.0906616619669141</v>
      </c>
      <c r="AF164" s="115">
        <v>155476</v>
      </c>
      <c r="AG164" s="116">
        <f t="shared" si="128"/>
        <v>33.991254919108002</v>
      </c>
      <c r="AI164" s="116">
        <f t="shared" si="129"/>
        <v>31.569398120730163</v>
      </c>
      <c r="AJ164" s="115">
        <v>0</v>
      </c>
      <c r="AK164" s="116">
        <f t="shared" si="130"/>
        <v>0</v>
      </c>
      <c r="AM164" s="116">
        <f t="shared" si="131"/>
        <v>0</v>
      </c>
      <c r="AN164" s="115">
        <f t="shared" si="132"/>
        <v>3463132</v>
      </c>
      <c r="AO164" s="115">
        <v>4574</v>
      </c>
      <c r="AP164" s="115">
        <f t="shared" si="133"/>
        <v>4574</v>
      </c>
      <c r="AQ164" s="115">
        <f t="shared" si="134"/>
        <v>0</v>
      </c>
      <c r="AR164" s="115">
        <f t="shared" si="135"/>
        <v>4574</v>
      </c>
      <c r="AS164" s="115">
        <f t="shared" si="136"/>
        <v>4574</v>
      </c>
      <c r="AT164" s="115">
        <f t="shared" si="137"/>
        <v>4574</v>
      </c>
      <c r="AU164" s="115">
        <f t="shared" si="138"/>
        <v>0</v>
      </c>
      <c r="AV164" s="115">
        <f t="shared" si="139"/>
        <v>4574</v>
      </c>
      <c r="AW164" s="115">
        <f t="shared" si="140"/>
        <v>4574</v>
      </c>
      <c r="AX164" s="115">
        <f t="shared" si="141"/>
        <v>0</v>
      </c>
    </row>
    <row r="165" spans="1:50" x14ac:dyDescent="0.2">
      <c r="A165" s="287">
        <v>5</v>
      </c>
      <c r="B165" s="287" t="s">
        <v>265</v>
      </c>
      <c r="C165" s="118">
        <v>0</v>
      </c>
      <c r="D165" s="119">
        <f t="shared" si="114"/>
        <v>0</v>
      </c>
      <c r="E165" s="306"/>
      <c r="F165" s="119">
        <f t="shared" si="115"/>
        <v>0</v>
      </c>
      <c r="G165" s="118">
        <v>0</v>
      </c>
      <c r="H165" s="119">
        <f t="shared" si="116"/>
        <v>0</v>
      </c>
      <c r="I165" s="306"/>
      <c r="J165" s="119">
        <f t="shared" si="117"/>
        <v>0</v>
      </c>
      <c r="K165" s="118">
        <v>0</v>
      </c>
      <c r="L165" s="119">
        <f t="shared" si="118"/>
        <v>0</v>
      </c>
      <c r="M165" s="306"/>
      <c r="N165" s="119">
        <f t="shared" si="119"/>
        <v>0</v>
      </c>
      <c r="O165" s="118">
        <v>0</v>
      </c>
      <c r="P165" s="119">
        <f t="shared" si="120"/>
        <v>0</v>
      </c>
      <c r="Q165" s="306"/>
      <c r="R165" s="119">
        <f t="shared" si="121"/>
        <v>0</v>
      </c>
      <c r="S165" s="118">
        <v>0</v>
      </c>
      <c r="T165" s="119">
        <f t="shared" si="122"/>
        <v>0</v>
      </c>
      <c r="U165" s="306"/>
      <c r="V165" s="119">
        <f t="shared" si="123"/>
        <v>0</v>
      </c>
      <c r="W165" s="118">
        <v>0</v>
      </c>
      <c r="X165" s="306"/>
      <c r="Y165" s="119">
        <f t="shared" si="124"/>
        <v>0</v>
      </c>
      <c r="Z165" s="306"/>
      <c r="AA165" s="119">
        <f t="shared" si="125"/>
        <v>0</v>
      </c>
      <c r="AB165" s="118">
        <v>0</v>
      </c>
      <c r="AC165" s="119">
        <f t="shared" si="126"/>
        <v>0</v>
      </c>
      <c r="AD165" s="306"/>
      <c r="AE165" s="119">
        <f t="shared" si="127"/>
        <v>0</v>
      </c>
      <c r="AF165" s="118">
        <v>0</v>
      </c>
      <c r="AG165" s="119">
        <f t="shared" si="128"/>
        <v>0</v>
      </c>
      <c r="AH165" s="306"/>
      <c r="AI165" s="119">
        <f t="shared" si="129"/>
        <v>0</v>
      </c>
      <c r="AJ165" s="118">
        <v>0</v>
      </c>
      <c r="AK165" s="119">
        <f t="shared" si="130"/>
        <v>0</v>
      </c>
      <c r="AL165" s="306"/>
      <c r="AM165" s="119">
        <f t="shared" si="131"/>
        <v>0</v>
      </c>
      <c r="AN165" s="118">
        <f t="shared" si="132"/>
        <v>0</v>
      </c>
      <c r="AO165" s="118">
        <v>0</v>
      </c>
      <c r="AP165" s="118">
        <f t="shared" si="133"/>
        <v>0</v>
      </c>
      <c r="AQ165" s="118">
        <f t="shared" si="134"/>
        <v>0</v>
      </c>
      <c r="AR165" s="118">
        <f t="shared" si="135"/>
        <v>0</v>
      </c>
      <c r="AS165" s="118">
        <f t="shared" si="136"/>
        <v>0</v>
      </c>
      <c r="AT165" s="118">
        <f t="shared" si="137"/>
        <v>0</v>
      </c>
      <c r="AU165" s="118">
        <f t="shared" si="138"/>
        <v>0</v>
      </c>
      <c r="AV165" s="118">
        <f t="shared" si="139"/>
        <v>0</v>
      </c>
      <c r="AW165" s="118">
        <f t="shared" si="140"/>
        <v>0</v>
      </c>
      <c r="AX165" s="118">
        <f t="shared" si="141"/>
        <v>0</v>
      </c>
    </row>
    <row r="166" spans="1:50" x14ac:dyDescent="0.2">
      <c r="A166" s="286">
        <v>6</v>
      </c>
      <c r="B166" s="286" t="s">
        <v>266</v>
      </c>
      <c r="C166" s="115">
        <v>4716355</v>
      </c>
      <c r="D166" s="116">
        <f t="shared" si="114"/>
        <v>105.21471913621559</v>
      </c>
      <c r="F166" s="116">
        <f t="shared" si="115"/>
        <v>42.561129695378938</v>
      </c>
      <c r="G166" s="115">
        <v>0</v>
      </c>
      <c r="H166" s="116">
        <f t="shared" si="116"/>
        <v>0</v>
      </c>
      <c r="J166" s="116">
        <f t="shared" si="117"/>
        <v>0</v>
      </c>
      <c r="K166" s="115">
        <v>10958143</v>
      </c>
      <c r="L166" s="116">
        <f t="shared" si="118"/>
        <v>244.4595324142239</v>
      </c>
      <c r="N166" s="116">
        <f t="shared" si="119"/>
        <v>57.343433090742735</v>
      </c>
      <c r="O166" s="115">
        <v>9988997</v>
      </c>
      <c r="P166" s="116">
        <f t="shared" si="120"/>
        <v>222.8393566233882</v>
      </c>
      <c r="R166" s="116">
        <f t="shared" si="121"/>
        <v>49.284074120075019</v>
      </c>
      <c r="S166" s="115">
        <v>28330</v>
      </c>
      <c r="T166" s="116">
        <f t="shared" si="122"/>
        <v>0.63199928612858614</v>
      </c>
      <c r="V166" s="116">
        <f t="shared" si="123"/>
        <v>10.709214153909148</v>
      </c>
      <c r="W166" s="115">
        <v>0</v>
      </c>
      <c r="Y166" s="116">
        <f t="shared" si="124"/>
        <v>0</v>
      </c>
      <c r="AA166" s="116">
        <f t="shared" si="125"/>
        <v>0</v>
      </c>
      <c r="AB166" s="115">
        <v>4198327</v>
      </c>
      <c r="AC166" s="116">
        <f t="shared" si="126"/>
        <v>93.658300986034888</v>
      </c>
      <c r="AE166" s="116">
        <f t="shared" si="127"/>
        <v>57.427715867071015</v>
      </c>
      <c r="AF166" s="115">
        <v>4481549</v>
      </c>
      <c r="AG166" s="116">
        <f t="shared" si="128"/>
        <v>99.976553785749346</v>
      </c>
      <c r="AI166" s="116">
        <f t="shared" si="129"/>
        <v>92.853283490474269</v>
      </c>
      <c r="AJ166" s="115">
        <v>0</v>
      </c>
      <c r="AK166" s="116">
        <f t="shared" si="130"/>
        <v>0</v>
      </c>
      <c r="AM166" s="116">
        <f t="shared" si="131"/>
        <v>0</v>
      </c>
      <c r="AN166" s="115">
        <f t="shared" si="132"/>
        <v>34371701</v>
      </c>
      <c r="AO166" s="115">
        <v>44826</v>
      </c>
      <c r="AP166" s="115">
        <f t="shared" si="133"/>
        <v>44826</v>
      </c>
      <c r="AQ166" s="115">
        <f t="shared" si="134"/>
        <v>0</v>
      </c>
      <c r="AR166" s="115">
        <f t="shared" si="135"/>
        <v>44826</v>
      </c>
      <c r="AS166" s="115">
        <f t="shared" si="136"/>
        <v>44826</v>
      </c>
      <c r="AT166" s="115">
        <f t="shared" si="137"/>
        <v>44826</v>
      </c>
      <c r="AU166" s="115">
        <f t="shared" si="138"/>
        <v>0</v>
      </c>
      <c r="AV166" s="115">
        <f t="shared" si="139"/>
        <v>44826</v>
      </c>
      <c r="AW166" s="115">
        <f t="shared" si="140"/>
        <v>44826</v>
      </c>
      <c r="AX166" s="115">
        <f t="shared" si="141"/>
        <v>0</v>
      </c>
    </row>
    <row r="167" spans="1:50" x14ac:dyDescent="0.2">
      <c r="A167" s="287">
        <v>7</v>
      </c>
      <c r="B167" s="287" t="s">
        <v>267</v>
      </c>
      <c r="C167" s="118">
        <v>965770</v>
      </c>
      <c r="D167" s="119">
        <f t="shared" si="114"/>
        <v>189.51530612244898</v>
      </c>
      <c r="E167" s="306"/>
      <c r="F167" s="119">
        <f t="shared" si="115"/>
        <v>76.662139949206292</v>
      </c>
      <c r="G167" s="118">
        <v>0</v>
      </c>
      <c r="H167" s="119">
        <f t="shared" si="116"/>
        <v>0</v>
      </c>
      <c r="I167" s="306"/>
      <c r="J167" s="119">
        <f t="shared" si="117"/>
        <v>0</v>
      </c>
      <c r="K167" s="118">
        <v>3096564</v>
      </c>
      <c r="L167" s="119">
        <f t="shared" si="118"/>
        <v>607.64599686028259</v>
      </c>
      <c r="M167" s="306"/>
      <c r="N167" s="119">
        <f t="shared" si="119"/>
        <v>142.53691488198172</v>
      </c>
      <c r="O167" s="118">
        <v>2069204</v>
      </c>
      <c r="P167" s="119">
        <f t="shared" si="120"/>
        <v>406.0447409733124</v>
      </c>
      <c r="Q167" s="306"/>
      <c r="R167" s="119">
        <f t="shared" si="121"/>
        <v>89.802534944561373</v>
      </c>
      <c r="S167" s="118">
        <v>15692</v>
      </c>
      <c r="T167" s="119">
        <f t="shared" si="122"/>
        <v>3.0792778649921506</v>
      </c>
      <c r="U167" s="306"/>
      <c r="V167" s="119">
        <f t="shared" si="123"/>
        <v>52.178296430676156</v>
      </c>
      <c r="W167" s="118">
        <v>0</v>
      </c>
      <c r="X167" s="306"/>
      <c r="Y167" s="119">
        <f t="shared" si="124"/>
        <v>0</v>
      </c>
      <c r="Z167" s="306"/>
      <c r="AA167" s="119">
        <f t="shared" si="125"/>
        <v>0</v>
      </c>
      <c r="AB167" s="118">
        <v>2625353</v>
      </c>
      <c r="AC167" s="119">
        <f t="shared" si="126"/>
        <v>515.17916012558874</v>
      </c>
      <c r="AD167" s="306"/>
      <c r="AE167" s="119">
        <f t="shared" si="127"/>
        <v>315.88831013216873</v>
      </c>
      <c r="AF167" s="118">
        <v>797297</v>
      </c>
      <c r="AG167" s="119">
        <f t="shared" si="128"/>
        <v>156.45545525902668</v>
      </c>
      <c r="AH167" s="306"/>
      <c r="AI167" s="119">
        <f t="shared" si="129"/>
        <v>145.30809665564161</v>
      </c>
      <c r="AJ167" s="118">
        <v>0</v>
      </c>
      <c r="AK167" s="119">
        <f t="shared" si="130"/>
        <v>0</v>
      </c>
      <c r="AL167" s="306"/>
      <c r="AM167" s="119">
        <f t="shared" si="131"/>
        <v>0</v>
      </c>
      <c r="AN167" s="118">
        <f t="shared" si="132"/>
        <v>9569880</v>
      </c>
      <c r="AO167" s="118">
        <v>5096</v>
      </c>
      <c r="AP167" s="118">
        <f t="shared" si="133"/>
        <v>5096</v>
      </c>
      <c r="AQ167" s="118">
        <f t="shared" si="134"/>
        <v>0</v>
      </c>
      <c r="AR167" s="118">
        <f t="shared" si="135"/>
        <v>5096</v>
      </c>
      <c r="AS167" s="118">
        <f t="shared" si="136"/>
        <v>5096</v>
      </c>
      <c r="AT167" s="118">
        <f t="shared" si="137"/>
        <v>5096</v>
      </c>
      <c r="AU167" s="118">
        <f t="shared" si="138"/>
        <v>0</v>
      </c>
      <c r="AV167" s="118">
        <f t="shared" si="139"/>
        <v>5096</v>
      </c>
      <c r="AW167" s="118">
        <f t="shared" si="140"/>
        <v>5096</v>
      </c>
      <c r="AX167" s="118">
        <f t="shared" si="141"/>
        <v>0</v>
      </c>
    </row>
    <row r="168" spans="1:50" x14ac:dyDescent="0.2">
      <c r="A168" s="286">
        <v>8</v>
      </c>
      <c r="B168" s="286" t="s">
        <v>268</v>
      </c>
      <c r="C168" s="115">
        <v>1008141</v>
      </c>
      <c r="D168" s="116">
        <f t="shared" si="114"/>
        <v>152.84126743480897</v>
      </c>
      <c r="F168" s="116">
        <f t="shared" si="115"/>
        <v>61.826872318855095</v>
      </c>
      <c r="G168" s="115">
        <v>0</v>
      </c>
      <c r="H168" s="116">
        <f t="shared" si="116"/>
        <v>0</v>
      </c>
      <c r="J168" s="116">
        <f t="shared" si="117"/>
        <v>0</v>
      </c>
      <c r="K168" s="115">
        <v>1040803</v>
      </c>
      <c r="L168" s="116">
        <f t="shared" si="118"/>
        <v>157.79305639781685</v>
      </c>
      <c r="N168" s="116">
        <f t="shared" si="119"/>
        <v>37.013879075903539</v>
      </c>
      <c r="O168" s="115">
        <v>3051578</v>
      </c>
      <c r="P168" s="116">
        <f t="shared" si="120"/>
        <v>462.64069132807765</v>
      </c>
      <c r="R168" s="116">
        <f t="shared" si="121"/>
        <v>102.31952949366332</v>
      </c>
      <c r="S168" s="115">
        <v>0</v>
      </c>
      <c r="T168" s="116">
        <f t="shared" si="122"/>
        <v>0</v>
      </c>
      <c r="V168" s="116">
        <f t="shared" si="123"/>
        <v>0</v>
      </c>
      <c r="W168" s="115">
        <v>0</v>
      </c>
      <c r="Y168" s="116">
        <f t="shared" si="124"/>
        <v>0</v>
      </c>
      <c r="AA168" s="116">
        <f t="shared" si="125"/>
        <v>0</v>
      </c>
      <c r="AB168" s="115">
        <v>1188982</v>
      </c>
      <c r="AC168" s="116">
        <f t="shared" si="126"/>
        <v>180.25803517283202</v>
      </c>
      <c r="AE168" s="116">
        <f t="shared" si="127"/>
        <v>110.52738644282496</v>
      </c>
      <c r="AF168" s="115">
        <v>720500</v>
      </c>
      <c r="AG168" s="116">
        <f t="shared" si="128"/>
        <v>109.232868405094</v>
      </c>
      <c r="AI168" s="116">
        <f t="shared" si="129"/>
        <v>101.45009117069199</v>
      </c>
      <c r="AJ168" s="115">
        <v>0</v>
      </c>
      <c r="AK168" s="116">
        <f t="shared" si="130"/>
        <v>0</v>
      </c>
      <c r="AM168" s="116">
        <f t="shared" si="131"/>
        <v>0</v>
      </c>
      <c r="AN168" s="115">
        <f t="shared" si="132"/>
        <v>7010004</v>
      </c>
      <c r="AO168" s="115">
        <v>6596</v>
      </c>
      <c r="AP168" s="115">
        <f t="shared" si="133"/>
        <v>6596</v>
      </c>
      <c r="AQ168" s="115">
        <f t="shared" si="134"/>
        <v>0</v>
      </c>
      <c r="AR168" s="115">
        <f t="shared" si="135"/>
        <v>6596</v>
      </c>
      <c r="AS168" s="115">
        <f t="shared" si="136"/>
        <v>6596</v>
      </c>
      <c r="AT168" s="115">
        <f t="shared" si="137"/>
        <v>0</v>
      </c>
      <c r="AU168" s="115">
        <f t="shared" si="138"/>
        <v>0</v>
      </c>
      <c r="AV168" s="115">
        <f t="shared" si="139"/>
        <v>6596</v>
      </c>
      <c r="AW168" s="115">
        <f t="shared" si="140"/>
        <v>6596</v>
      </c>
      <c r="AX168" s="115">
        <f t="shared" si="141"/>
        <v>0</v>
      </c>
    </row>
    <row r="169" spans="1:50" x14ac:dyDescent="0.2">
      <c r="A169" s="287">
        <v>9</v>
      </c>
      <c r="B169" s="287" t="s">
        <v>269</v>
      </c>
      <c r="C169" s="118">
        <v>846518</v>
      </c>
      <c r="D169" s="119">
        <f t="shared" si="114"/>
        <v>203.00191846522782</v>
      </c>
      <c r="E169" s="306"/>
      <c r="F169" s="119">
        <f t="shared" si="115"/>
        <v>82.117702267717789</v>
      </c>
      <c r="G169" s="118">
        <v>0</v>
      </c>
      <c r="H169" s="119">
        <f t="shared" si="116"/>
        <v>0</v>
      </c>
      <c r="I169" s="306"/>
      <c r="J169" s="119">
        <f t="shared" si="117"/>
        <v>0</v>
      </c>
      <c r="K169" s="118">
        <v>893522</v>
      </c>
      <c r="L169" s="119">
        <f t="shared" si="118"/>
        <v>214.27386091127099</v>
      </c>
      <c r="M169" s="306"/>
      <c r="N169" s="119">
        <f t="shared" si="119"/>
        <v>50.262710907262012</v>
      </c>
      <c r="O169" s="118">
        <v>806675</v>
      </c>
      <c r="P169" s="119">
        <f t="shared" si="120"/>
        <v>193.44724220623502</v>
      </c>
      <c r="Q169" s="306"/>
      <c r="R169" s="119">
        <f t="shared" si="121"/>
        <v>42.783592484199268</v>
      </c>
      <c r="S169" s="118">
        <v>1450</v>
      </c>
      <c r="T169" s="119">
        <f t="shared" si="122"/>
        <v>0.34772182254196643</v>
      </c>
      <c r="U169" s="306"/>
      <c r="V169" s="119">
        <f t="shared" si="123"/>
        <v>5.892138718067895</v>
      </c>
      <c r="W169" s="118">
        <v>0</v>
      </c>
      <c r="X169" s="306"/>
      <c r="Y169" s="119">
        <f t="shared" si="124"/>
        <v>0</v>
      </c>
      <c r="Z169" s="306"/>
      <c r="AA169" s="119">
        <f t="shared" si="125"/>
        <v>0</v>
      </c>
      <c r="AB169" s="118">
        <v>283795</v>
      </c>
      <c r="AC169" s="119">
        <f t="shared" si="126"/>
        <v>68.05635491606715</v>
      </c>
      <c r="AD169" s="306"/>
      <c r="AE169" s="119">
        <f t="shared" si="127"/>
        <v>41.729574121264534</v>
      </c>
      <c r="AF169" s="118">
        <v>21206</v>
      </c>
      <c r="AG169" s="119">
        <f t="shared" si="128"/>
        <v>5.0853717026378895</v>
      </c>
      <c r="AH169" s="306"/>
      <c r="AI169" s="119">
        <f t="shared" si="129"/>
        <v>4.7230419781360595</v>
      </c>
      <c r="AJ169" s="118">
        <v>0</v>
      </c>
      <c r="AK169" s="119">
        <f t="shared" si="130"/>
        <v>0</v>
      </c>
      <c r="AL169" s="306"/>
      <c r="AM169" s="119">
        <f t="shared" si="131"/>
        <v>0</v>
      </c>
      <c r="AN169" s="118">
        <f t="shared" si="132"/>
        <v>2853166</v>
      </c>
      <c r="AO169" s="118">
        <v>4170</v>
      </c>
      <c r="AP169" s="118">
        <f t="shared" si="133"/>
        <v>4170</v>
      </c>
      <c r="AQ169" s="118">
        <f t="shared" si="134"/>
        <v>0</v>
      </c>
      <c r="AR169" s="118">
        <f t="shared" si="135"/>
        <v>4170</v>
      </c>
      <c r="AS169" s="118">
        <f t="shared" si="136"/>
        <v>4170</v>
      </c>
      <c r="AT169" s="118">
        <f t="shared" si="137"/>
        <v>4170</v>
      </c>
      <c r="AU169" s="118">
        <f t="shared" si="138"/>
        <v>0</v>
      </c>
      <c r="AV169" s="118">
        <f t="shared" si="139"/>
        <v>4170</v>
      </c>
      <c r="AW169" s="118">
        <f t="shared" si="140"/>
        <v>4170</v>
      </c>
      <c r="AX169" s="118">
        <f t="shared" si="141"/>
        <v>0</v>
      </c>
    </row>
    <row r="170" spans="1:50" x14ac:dyDescent="0.2">
      <c r="A170" s="286">
        <v>10</v>
      </c>
      <c r="B170" s="286" t="s">
        <v>270</v>
      </c>
      <c r="C170" s="115">
        <v>4252596</v>
      </c>
      <c r="D170" s="116">
        <f t="shared" si="114"/>
        <v>182.13962652047286</v>
      </c>
      <c r="F170" s="116">
        <f t="shared" si="115"/>
        <v>73.678553064135045</v>
      </c>
      <c r="G170" s="115">
        <v>0</v>
      </c>
      <c r="H170" s="116">
        <f t="shared" si="116"/>
        <v>0</v>
      </c>
      <c r="J170" s="116">
        <f t="shared" si="117"/>
        <v>0</v>
      </c>
      <c r="K170" s="115">
        <v>12222044</v>
      </c>
      <c r="L170" s="116">
        <f t="shared" si="118"/>
        <v>523.47284563988353</v>
      </c>
      <c r="N170" s="116">
        <f t="shared" si="119"/>
        <v>122.79222578200748</v>
      </c>
      <c r="O170" s="115">
        <v>7948852</v>
      </c>
      <c r="P170" s="116">
        <f t="shared" si="120"/>
        <v>340.45108788761348</v>
      </c>
      <c r="R170" s="116">
        <f t="shared" si="121"/>
        <v>75.295571231030436</v>
      </c>
      <c r="S170" s="115">
        <v>5049</v>
      </c>
      <c r="T170" s="116">
        <f t="shared" si="122"/>
        <v>0.21624978584889498</v>
      </c>
      <c r="V170" s="116">
        <f t="shared" si="123"/>
        <v>3.6643479165601844</v>
      </c>
      <c r="W170" s="115">
        <v>0</v>
      </c>
      <c r="Y170" s="116">
        <f t="shared" si="124"/>
        <v>0</v>
      </c>
      <c r="AA170" s="116">
        <f t="shared" si="125"/>
        <v>0</v>
      </c>
      <c r="AB170" s="115">
        <v>6131824</v>
      </c>
      <c r="AC170" s="116">
        <f t="shared" si="126"/>
        <v>262.62737707726569</v>
      </c>
      <c r="AE170" s="116">
        <f t="shared" si="127"/>
        <v>161.03314101284178</v>
      </c>
      <c r="AF170" s="115">
        <v>1732875</v>
      </c>
      <c r="AG170" s="116">
        <f t="shared" si="128"/>
        <v>74.219419222203186</v>
      </c>
      <c r="AI170" s="116">
        <f t="shared" si="129"/>
        <v>68.931329522581564</v>
      </c>
      <c r="AJ170" s="115">
        <v>0</v>
      </c>
      <c r="AK170" s="116">
        <f t="shared" si="130"/>
        <v>0</v>
      </c>
      <c r="AM170" s="116">
        <f t="shared" si="131"/>
        <v>0</v>
      </c>
      <c r="AN170" s="115">
        <f t="shared" si="132"/>
        <v>32293240</v>
      </c>
      <c r="AO170" s="115">
        <v>23348</v>
      </c>
      <c r="AP170" s="115">
        <f t="shared" si="133"/>
        <v>23348</v>
      </c>
      <c r="AQ170" s="115">
        <f t="shared" si="134"/>
        <v>0</v>
      </c>
      <c r="AR170" s="115">
        <f t="shared" si="135"/>
        <v>23348</v>
      </c>
      <c r="AS170" s="115">
        <f t="shared" si="136"/>
        <v>23348</v>
      </c>
      <c r="AT170" s="115">
        <f t="shared" si="137"/>
        <v>23348</v>
      </c>
      <c r="AU170" s="115">
        <f t="shared" si="138"/>
        <v>0</v>
      </c>
      <c r="AV170" s="115">
        <f t="shared" si="139"/>
        <v>23348</v>
      </c>
      <c r="AW170" s="115">
        <f t="shared" si="140"/>
        <v>23348</v>
      </c>
      <c r="AX170" s="115">
        <f t="shared" si="141"/>
        <v>0</v>
      </c>
    </row>
    <row r="171" spans="1:50" x14ac:dyDescent="0.2">
      <c r="A171" s="287">
        <v>11</v>
      </c>
      <c r="B171" s="287" t="s">
        <v>271</v>
      </c>
      <c r="C171" s="118">
        <v>0</v>
      </c>
      <c r="D171" s="119">
        <f t="shared" si="114"/>
        <v>0</v>
      </c>
      <c r="E171" s="306"/>
      <c r="F171" s="119">
        <f t="shared" si="115"/>
        <v>0</v>
      </c>
      <c r="G171" s="118">
        <v>0</v>
      </c>
      <c r="H171" s="119">
        <f t="shared" si="116"/>
        <v>0</v>
      </c>
      <c r="I171" s="306"/>
      <c r="J171" s="119">
        <f t="shared" si="117"/>
        <v>0</v>
      </c>
      <c r="K171" s="118">
        <v>0</v>
      </c>
      <c r="L171" s="119">
        <f t="shared" si="118"/>
        <v>0</v>
      </c>
      <c r="M171" s="306"/>
      <c r="N171" s="119">
        <f t="shared" si="119"/>
        <v>0</v>
      </c>
      <c r="O171" s="118">
        <v>0</v>
      </c>
      <c r="P171" s="119">
        <f t="shared" si="120"/>
        <v>0</v>
      </c>
      <c r="Q171" s="306"/>
      <c r="R171" s="119">
        <f t="shared" si="121"/>
        <v>0</v>
      </c>
      <c r="S171" s="118">
        <v>0</v>
      </c>
      <c r="T171" s="119">
        <f t="shared" si="122"/>
        <v>0</v>
      </c>
      <c r="U171" s="306"/>
      <c r="V171" s="119">
        <f t="shared" si="123"/>
        <v>0</v>
      </c>
      <c r="W171" s="118">
        <v>0</v>
      </c>
      <c r="X171" s="306"/>
      <c r="Y171" s="119">
        <f t="shared" si="124"/>
        <v>0</v>
      </c>
      <c r="Z171" s="306"/>
      <c r="AA171" s="119">
        <f t="shared" si="125"/>
        <v>0</v>
      </c>
      <c r="AB171" s="118">
        <v>0</v>
      </c>
      <c r="AC171" s="119">
        <f t="shared" si="126"/>
        <v>0</v>
      </c>
      <c r="AD171" s="306"/>
      <c r="AE171" s="119">
        <f t="shared" si="127"/>
        <v>0</v>
      </c>
      <c r="AF171" s="118">
        <v>0</v>
      </c>
      <c r="AG171" s="119">
        <f t="shared" si="128"/>
        <v>0</v>
      </c>
      <c r="AH171" s="306"/>
      <c r="AI171" s="119">
        <f t="shared" si="129"/>
        <v>0</v>
      </c>
      <c r="AJ171" s="118">
        <v>0</v>
      </c>
      <c r="AK171" s="119">
        <f t="shared" si="130"/>
        <v>0</v>
      </c>
      <c r="AL171" s="306"/>
      <c r="AM171" s="119">
        <f t="shared" si="131"/>
        <v>0</v>
      </c>
      <c r="AN171" s="118">
        <f t="shared" si="132"/>
        <v>0</v>
      </c>
      <c r="AO171" s="118">
        <v>0</v>
      </c>
      <c r="AP171" s="118">
        <f t="shared" si="133"/>
        <v>0</v>
      </c>
      <c r="AQ171" s="118">
        <f t="shared" si="134"/>
        <v>0</v>
      </c>
      <c r="AR171" s="118">
        <f t="shared" si="135"/>
        <v>0</v>
      </c>
      <c r="AS171" s="118">
        <f t="shared" si="136"/>
        <v>0</v>
      </c>
      <c r="AT171" s="118">
        <f t="shared" si="137"/>
        <v>0</v>
      </c>
      <c r="AU171" s="118">
        <f t="shared" si="138"/>
        <v>0</v>
      </c>
      <c r="AV171" s="118">
        <f t="shared" si="139"/>
        <v>0</v>
      </c>
      <c r="AW171" s="118">
        <f t="shared" si="140"/>
        <v>0</v>
      </c>
      <c r="AX171" s="118">
        <f t="shared" si="141"/>
        <v>0</v>
      </c>
    </row>
    <row r="172" spans="1:50" x14ac:dyDescent="0.2">
      <c r="A172" s="286">
        <v>12</v>
      </c>
      <c r="B172" s="286" t="s">
        <v>272</v>
      </c>
      <c r="C172" s="115">
        <v>1225949</v>
      </c>
      <c r="D172" s="116">
        <f t="shared" si="114"/>
        <v>313.70240532241553</v>
      </c>
      <c r="F172" s="116">
        <f t="shared" si="115"/>
        <v>126.89791759453526</v>
      </c>
      <c r="G172" s="115">
        <v>0</v>
      </c>
      <c r="H172" s="116">
        <f t="shared" si="116"/>
        <v>0</v>
      </c>
      <c r="J172" s="116">
        <f t="shared" si="117"/>
        <v>0</v>
      </c>
      <c r="K172" s="115">
        <v>2233309</v>
      </c>
      <c r="L172" s="116">
        <f t="shared" si="118"/>
        <v>571.47108495394059</v>
      </c>
      <c r="N172" s="116">
        <f t="shared" si="119"/>
        <v>134.05128284309734</v>
      </c>
      <c r="O172" s="115">
        <v>3043385</v>
      </c>
      <c r="P172" s="116">
        <f t="shared" si="120"/>
        <v>778.75767656090068</v>
      </c>
      <c r="R172" s="116">
        <f t="shared" si="121"/>
        <v>172.23326989796476</v>
      </c>
      <c r="S172" s="115">
        <v>23100</v>
      </c>
      <c r="T172" s="116">
        <f t="shared" si="122"/>
        <v>5.9109518935516885</v>
      </c>
      <c r="V172" s="116">
        <f t="shared" si="123"/>
        <v>100.16095123977802</v>
      </c>
      <c r="W172" s="115">
        <v>10769194</v>
      </c>
      <c r="Y172" s="116">
        <f t="shared" si="124"/>
        <v>2755.6791197543503</v>
      </c>
      <c r="AA172" s="116">
        <f t="shared" si="125"/>
        <v>83.925800174727968</v>
      </c>
      <c r="AB172" s="115">
        <v>69206</v>
      </c>
      <c r="AC172" s="116">
        <f t="shared" si="126"/>
        <v>17.708802456499487</v>
      </c>
      <c r="AE172" s="116">
        <f t="shared" si="127"/>
        <v>10.858365623881863</v>
      </c>
      <c r="AF172" s="115">
        <v>191288</v>
      </c>
      <c r="AG172" s="116">
        <f t="shared" si="128"/>
        <v>48.947799385875129</v>
      </c>
      <c r="AI172" s="116">
        <f t="shared" si="129"/>
        <v>45.460297644900066</v>
      </c>
      <c r="AJ172" s="115">
        <v>120442</v>
      </c>
      <c r="AK172" s="116">
        <f t="shared" si="130"/>
        <v>30.819344933469807</v>
      </c>
      <c r="AM172" s="116">
        <f t="shared" si="131"/>
        <v>215.22213040068334</v>
      </c>
      <c r="AN172" s="115">
        <f t="shared" si="132"/>
        <v>17675873</v>
      </c>
      <c r="AO172" s="115">
        <v>3908</v>
      </c>
      <c r="AP172" s="115">
        <f t="shared" si="133"/>
        <v>3908</v>
      </c>
      <c r="AQ172" s="115">
        <f t="shared" si="134"/>
        <v>0</v>
      </c>
      <c r="AR172" s="115">
        <f t="shared" si="135"/>
        <v>3908</v>
      </c>
      <c r="AS172" s="115">
        <f t="shared" si="136"/>
        <v>3908</v>
      </c>
      <c r="AT172" s="115">
        <f t="shared" si="137"/>
        <v>3908</v>
      </c>
      <c r="AU172" s="115">
        <f t="shared" si="138"/>
        <v>3908</v>
      </c>
      <c r="AV172" s="115">
        <f t="shared" si="139"/>
        <v>3908</v>
      </c>
      <c r="AW172" s="115">
        <f t="shared" si="140"/>
        <v>3908</v>
      </c>
      <c r="AX172" s="115">
        <f t="shared" si="141"/>
        <v>3908</v>
      </c>
    </row>
    <row r="173" spans="1:50" x14ac:dyDescent="0.2">
      <c r="A173" s="287">
        <v>13</v>
      </c>
      <c r="B173" s="287" t="s">
        <v>111</v>
      </c>
      <c r="C173" s="118">
        <v>670552</v>
      </c>
      <c r="D173" s="119">
        <f t="shared" si="114"/>
        <v>33.423985644502046</v>
      </c>
      <c r="E173" s="306"/>
      <c r="F173" s="119">
        <f t="shared" si="115"/>
        <v>13.520566320292346</v>
      </c>
      <c r="G173" s="118">
        <v>0</v>
      </c>
      <c r="H173" s="119">
        <f t="shared" si="116"/>
        <v>0</v>
      </c>
      <c r="I173" s="306"/>
      <c r="J173" s="119">
        <f t="shared" si="117"/>
        <v>0</v>
      </c>
      <c r="K173" s="118">
        <v>8838069</v>
      </c>
      <c r="L173" s="119">
        <f t="shared" si="118"/>
        <v>440.53778287309342</v>
      </c>
      <c r="M173" s="306"/>
      <c r="N173" s="119">
        <f t="shared" si="119"/>
        <v>103.33795792966799</v>
      </c>
      <c r="O173" s="118">
        <v>4792914</v>
      </c>
      <c r="P173" s="119">
        <f t="shared" si="120"/>
        <v>238.90509420795533</v>
      </c>
      <c r="Q173" s="306"/>
      <c r="R173" s="119">
        <f t="shared" si="121"/>
        <v>52.837239117089638</v>
      </c>
      <c r="S173" s="118">
        <v>18203</v>
      </c>
      <c r="T173" s="119">
        <f t="shared" si="122"/>
        <v>0.90733725451101588</v>
      </c>
      <c r="U173" s="306"/>
      <c r="V173" s="119">
        <f t="shared" si="123"/>
        <v>15.374810037999712</v>
      </c>
      <c r="W173" s="118">
        <v>0</v>
      </c>
      <c r="X173" s="306"/>
      <c r="Y173" s="119">
        <f t="shared" si="124"/>
        <v>0</v>
      </c>
      <c r="Z173" s="306"/>
      <c r="AA173" s="119">
        <f t="shared" si="125"/>
        <v>0</v>
      </c>
      <c r="AB173" s="118">
        <v>735475</v>
      </c>
      <c r="AC173" s="119">
        <f t="shared" si="126"/>
        <v>36.66010367859635</v>
      </c>
      <c r="AD173" s="306"/>
      <c r="AE173" s="119">
        <f t="shared" si="127"/>
        <v>22.478584338463627</v>
      </c>
      <c r="AF173" s="118">
        <v>2055848</v>
      </c>
      <c r="AG173" s="119">
        <f t="shared" si="128"/>
        <v>102.47472834213937</v>
      </c>
      <c r="AH173" s="306"/>
      <c r="AI173" s="119">
        <f t="shared" si="129"/>
        <v>95.173464588037135</v>
      </c>
      <c r="AJ173" s="118">
        <v>0</v>
      </c>
      <c r="AK173" s="119">
        <f t="shared" si="130"/>
        <v>0</v>
      </c>
      <c r="AL173" s="306"/>
      <c r="AM173" s="119">
        <f t="shared" si="131"/>
        <v>0</v>
      </c>
      <c r="AN173" s="118">
        <f t="shared" si="132"/>
        <v>17111061</v>
      </c>
      <c r="AO173" s="118">
        <v>20062</v>
      </c>
      <c r="AP173" s="118">
        <f t="shared" si="133"/>
        <v>20062</v>
      </c>
      <c r="AQ173" s="118">
        <f t="shared" si="134"/>
        <v>0</v>
      </c>
      <c r="AR173" s="118">
        <f t="shared" si="135"/>
        <v>20062</v>
      </c>
      <c r="AS173" s="118">
        <f t="shared" si="136"/>
        <v>20062</v>
      </c>
      <c r="AT173" s="118">
        <f t="shared" si="137"/>
        <v>20062</v>
      </c>
      <c r="AU173" s="118">
        <f t="shared" si="138"/>
        <v>0</v>
      </c>
      <c r="AV173" s="118">
        <f t="shared" si="139"/>
        <v>20062</v>
      </c>
      <c r="AW173" s="118">
        <f t="shared" si="140"/>
        <v>20062</v>
      </c>
      <c r="AX173" s="118">
        <f t="shared" si="141"/>
        <v>0</v>
      </c>
    </row>
    <row r="174" spans="1:50" x14ac:dyDescent="0.2">
      <c r="A174" s="286">
        <v>14</v>
      </c>
      <c r="B174" s="286" t="s">
        <v>273</v>
      </c>
      <c r="C174" s="115">
        <v>4408322</v>
      </c>
      <c r="D174" s="116">
        <f t="shared" si="114"/>
        <v>776.24969184715621</v>
      </c>
      <c r="F174" s="116">
        <f t="shared" si="115"/>
        <v>314.00610182623041</v>
      </c>
      <c r="G174" s="115">
        <v>0</v>
      </c>
      <c r="H174" s="116">
        <f t="shared" si="116"/>
        <v>0</v>
      </c>
      <c r="J174" s="116">
        <f t="shared" si="117"/>
        <v>0</v>
      </c>
      <c r="K174" s="115">
        <v>1872230</v>
      </c>
      <c r="L174" s="116">
        <f t="shared" si="118"/>
        <v>329.67599929565063</v>
      </c>
      <c r="N174" s="116">
        <f t="shared" si="119"/>
        <v>77.332855137760674</v>
      </c>
      <c r="O174" s="115">
        <v>2038520</v>
      </c>
      <c r="P174" s="116">
        <f t="shared" si="120"/>
        <v>358.95756295122379</v>
      </c>
      <c r="R174" s="116">
        <f t="shared" si="121"/>
        <v>79.388539827586513</v>
      </c>
      <c r="S174" s="115">
        <v>181571</v>
      </c>
      <c r="T174" s="116">
        <f t="shared" si="122"/>
        <v>31.972354287726713</v>
      </c>
      <c r="V174" s="116">
        <f t="shared" si="123"/>
        <v>541.77084782696511</v>
      </c>
      <c r="W174" s="115">
        <v>0</v>
      </c>
      <c r="Y174" s="116">
        <f t="shared" si="124"/>
        <v>0</v>
      </c>
      <c r="AA174" s="116">
        <f t="shared" si="125"/>
        <v>0</v>
      </c>
      <c r="AB174" s="115">
        <v>200876</v>
      </c>
      <c r="AC174" s="116">
        <f t="shared" si="126"/>
        <v>35.371720373305159</v>
      </c>
      <c r="AE174" s="116">
        <f t="shared" si="127"/>
        <v>21.688596589324629</v>
      </c>
      <c r="AF174" s="115">
        <v>442232</v>
      </c>
      <c r="AG174" s="116">
        <f t="shared" si="128"/>
        <v>77.871456242296176</v>
      </c>
      <c r="AI174" s="116">
        <f t="shared" si="129"/>
        <v>72.323161066116299</v>
      </c>
      <c r="AJ174" s="115">
        <v>0</v>
      </c>
      <c r="AK174" s="116">
        <f t="shared" si="130"/>
        <v>0</v>
      </c>
      <c r="AM174" s="116">
        <f t="shared" si="131"/>
        <v>0</v>
      </c>
      <c r="AN174" s="115">
        <f t="shared" si="132"/>
        <v>9143751</v>
      </c>
      <c r="AO174" s="115">
        <v>5679</v>
      </c>
      <c r="AP174" s="115">
        <f t="shared" si="133"/>
        <v>5679</v>
      </c>
      <c r="AQ174" s="115">
        <f t="shared" si="134"/>
        <v>0</v>
      </c>
      <c r="AR174" s="115">
        <f t="shared" si="135"/>
        <v>5679</v>
      </c>
      <c r="AS174" s="115">
        <f t="shared" si="136"/>
        <v>5679</v>
      </c>
      <c r="AT174" s="115">
        <f t="shared" si="137"/>
        <v>5679</v>
      </c>
      <c r="AU174" s="115">
        <f t="shared" si="138"/>
        <v>0</v>
      </c>
      <c r="AV174" s="115">
        <f t="shared" si="139"/>
        <v>5679</v>
      </c>
      <c r="AW174" s="115">
        <f t="shared" si="140"/>
        <v>5679</v>
      </c>
      <c r="AX174" s="115">
        <f t="shared" si="141"/>
        <v>0</v>
      </c>
    </row>
    <row r="175" spans="1:50" x14ac:dyDescent="0.2">
      <c r="A175" s="287">
        <v>15</v>
      </c>
      <c r="B175" s="287" t="s">
        <v>274</v>
      </c>
      <c r="C175" s="118">
        <v>1830022</v>
      </c>
      <c r="D175" s="119">
        <f t="shared" si="114"/>
        <v>244.88451759668138</v>
      </c>
      <c r="E175" s="306"/>
      <c r="F175" s="119">
        <f t="shared" si="115"/>
        <v>99.059920507216816</v>
      </c>
      <c r="G175" s="118">
        <v>0</v>
      </c>
      <c r="H175" s="119">
        <f t="shared" si="116"/>
        <v>0</v>
      </c>
      <c r="I175" s="306"/>
      <c r="J175" s="119">
        <f t="shared" si="117"/>
        <v>0</v>
      </c>
      <c r="K175" s="118">
        <v>6106474</v>
      </c>
      <c r="L175" s="119">
        <f t="shared" si="118"/>
        <v>817.13823096480667</v>
      </c>
      <c r="M175" s="306"/>
      <c r="N175" s="119">
        <f t="shared" si="119"/>
        <v>191.67798862439395</v>
      </c>
      <c r="O175" s="118">
        <v>4733613</v>
      </c>
      <c r="P175" s="119">
        <f t="shared" si="120"/>
        <v>633.42874347651548</v>
      </c>
      <c r="Q175" s="306"/>
      <c r="R175" s="119">
        <f t="shared" si="121"/>
        <v>140.09172175112127</v>
      </c>
      <c r="S175" s="118">
        <v>0</v>
      </c>
      <c r="T175" s="119">
        <f t="shared" si="122"/>
        <v>0</v>
      </c>
      <c r="U175" s="306"/>
      <c r="V175" s="119">
        <f t="shared" si="123"/>
        <v>0</v>
      </c>
      <c r="W175" s="118">
        <v>0</v>
      </c>
      <c r="X175" s="306"/>
      <c r="Y175" s="119">
        <f t="shared" si="124"/>
        <v>0</v>
      </c>
      <c r="Z175" s="306"/>
      <c r="AA175" s="119">
        <f t="shared" si="125"/>
        <v>0</v>
      </c>
      <c r="AB175" s="118">
        <v>743268</v>
      </c>
      <c r="AC175" s="119">
        <f t="shared" si="126"/>
        <v>99.460457647531115</v>
      </c>
      <c r="AD175" s="306"/>
      <c r="AE175" s="119">
        <f t="shared" si="127"/>
        <v>60.985378142220789</v>
      </c>
      <c r="AF175" s="118">
        <v>629753</v>
      </c>
      <c r="AG175" s="119">
        <f t="shared" si="128"/>
        <v>84.270440251572325</v>
      </c>
      <c r="AH175" s="306"/>
      <c r="AI175" s="119">
        <f t="shared" si="129"/>
        <v>78.266221251383683</v>
      </c>
      <c r="AJ175" s="118">
        <v>0</v>
      </c>
      <c r="AK175" s="119">
        <f t="shared" si="130"/>
        <v>0</v>
      </c>
      <c r="AL175" s="306"/>
      <c r="AM175" s="119">
        <f t="shared" si="131"/>
        <v>0</v>
      </c>
      <c r="AN175" s="118">
        <f t="shared" si="132"/>
        <v>14043130</v>
      </c>
      <c r="AO175" s="118">
        <v>7473</v>
      </c>
      <c r="AP175" s="118">
        <f t="shared" si="133"/>
        <v>7473</v>
      </c>
      <c r="AQ175" s="118">
        <f t="shared" si="134"/>
        <v>0</v>
      </c>
      <c r="AR175" s="118">
        <f t="shared" si="135"/>
        <v>7473</v>
      </c>
      <c r="AS175" s="118">
        <f t="shared" si="136"/>
        <v>7473</v>
      </c>
      <c r="AT175" s="118">
        <f t="shared" si="137"/>
        <v>0</v>
      </c>
      <c r="AU175" s="118">
        <f t="shared" si="138"/>
        <v>0</v>
      </c>
      <c r="AV175" s="118">
        <f t="shared" si="139"/>
        <v>7473</v>
      </c>
      <c r="AW175" s="118">
        <f t="shared" si="140"/>
        <v>7473</v>
      </c>
      <c r="AX175" s="118">
        <f t="shared" si="141"/>
        <v>0</v>
      </c>
    </row>
    <row r="176" spans="1:50" x14ac:dyDescent="0.2">
      <c r="A176" s="286">
        <v>16</v>
      </c>
      <c r="B176" s="286" t="s">
        <v>275</v>
      </c>
      <c r="C176" s="115">
        <v>3847450</v>
      </c>
      <c r="D176" s="116">
        <f t="shared" si="114"/>
        <v>256.30870694823795</v>
      </c>
      <c r="F176" s="116">
        <f t="shared" si="115"/>
        <v>103.68119791638499</v>
      </c>
      <c r="G176" s="115">
        <v>0</v>
      </c>
      <c r="H176" s="116">
        <f t="shared" si="116"/>
        <v>0</v>
      </c>
      <c r="J176" s="116">
        <f t="shared" si="117"/>
        <v>0</v>
      </c>
      <c r="K176" s="115">
        <v>5669819</v>
      </c>
      <c r="L176" s="116">
        <f t="shared" si="118"/>
        <v>377.71094530677505</v>
      </c>
      <c r="N176" s="116">
        <f t="shared" si="119"/>
        <v>88.600522572954063</v>
      </c>
      <c r="O176" s="115">
        <v>5564332</v>
      </c>
      <c r="P176" s="116">
        <f t="shared" si="120"/>
        <v>370.68363200319766</v>
      </c>
      <c r="R176" s="116">
        <f t="shared" si="121"/>
        <v>81.981925776332091</v>
      </c>
      <c r="S176" s="115">
        <v>0</v>
      </c>
      <c r="T176" s="116">
        <f t="shared" si="122"/>
        <v>0</v>
      </c>
      <c r="V176" s="116">
        <f t="shared" si="123"/>
        <v>0</v>
      </c>
      <c r="W176" s="115">
        <v>0</v>
      </c>
      <c r="Y176" s="116">
        <f t="shared" si="124"/>
        <v>0</v>
      </c>
      <c r="AA176" s="116">
        <f t="shared" si="125"/>
        <v>0</v>
      </c>
      <c r="AB176" s="115">
        <v>0</v>
      </c>
      <c r="AC176" s="116">
        <f t="shared" si="126"/>
        <v>0</v>
      </c>
      <c r="AE176" s="116">
        <f t="shared" si="127"/>
        <v>0</v>
      </c>
      <c r="AF176" s="115">
        <v>690432</v>
      </c>
      <c r="AG176" s="116">
        <f t="shared" si="128"/>
        <v>45.995070281793353</v>
      </c>
      <c r="AI176" s="116">
        <f t="shared" si="129"/>
        <v>42.717948742182045</v>
      </c>
      <c r="AJ176" s="115">
        <v>150474</v>
      </c>
      <c r="AK176" s="116">
        <f t="shared" si="130"/>
        <v>10.024248884151621</v>
      </c>
      <c r="AM176" s="116">
        <f t="shared" si="131"/>
        <v>70.00279224529541</v>
      </c>
      <c r="AN176" s="115">
        <f t="shared" si="132"/>
        <v>15922507</v>
      </c>
      <c r="AO176" s="115">
        <v>15011</v>
      </c>
      <c r="AP176" s="115">
        <f t="shared" si="133"/>
        <v>15011</v>
      </c>
      <c r="AQ176" s="115">
        <f t="shared" si="134"/>
        <v>0</v>
      </c>
      <c r="AR176" s="115">
        <f t="shared" si="135"/>
        <v>15011</v>
      </c>
      <c r="AS176" s="115">
        <f t="shared" si="136"/>
        <v>15011</v>
      </c>
      <c r="AT176" s="115">
        <f t="shared" si="137"/>
        <v>0</v>
      </c>
      <c r="AU176" s="115">
        <f t="shared" si="138"/>
        <v>0</v>
      </c>
      <c r="AV176" s="115">
        <f t="shared" si="139"/>
        <v>0</v>
      </c>
      <c r="AW176" s="115">
        <f t="shared" si="140"/>
        <v>15011</v>
      </c>
      <c r="AX176" s="115">
        <f t="shared" si="141"/>
        <v>15011</v>
      </c>
    </row>
    <row r="177" spans="1:50" x14ac:dyDescent="0.2">
      <c r="A177" s="287">
        <v>17</v>
      </c>
      <c r="B177" s="287" t="s">
        <v>276</v>
      </c>
      <c r="C177" s="118">
        <v>10079509</v>
      </c>
      <c r="D177" s="119">
        <f t="shared" si="114"/>
        <v>408.82210504968566</v>
      </c>
      <c r="E177" s="306"/>
      <c r="F177" s="119">
        <f t="shared" si="115"/>
        <v>165.37544155614566</v>
      </c>
      <c r="G177" s="118">
        <v>0</v>
      </c>
      <c r="H177" s="119">
        <f t="shared" si="116"/>
        <v>0</v>
      </c>
      <c r="I177" s="306"/>
      <c r="J177" s="119">
        <f t="shared" si="117"/>
        <v>0</v>
      </c>
      <c r="K177" s="118">
        <v>12296579</v>
      </c>
      <c r="L177" s="119">
        <f t="shared" si="118"/>
        <v>498.74585276820119</v>
      </c>
      <c r="M177" s="306"/>
      <c r="N177" s="119">
        <f t="shared" si="119"/>
        <v>116.99195836240865</v>
      </c>
      <c r="O177" s="118">
        <v>15240499</v>
      </c>
      <c r="P177" s="119">
        <f t="shared" si="120"/>
        <v>618.15043601703508</v>
      </c>
      <c r="Q177" s="306"/>
      <c r="R177" s="119">
        <f t="shared" si="121"/>
        <v>136.71270805860328</v>
      </c>
      <c r="S177" s="118">
        <v>191145</v>
      </c>
      <c r="T177" s="119">
        <f t="shared" si="122"/>
        <v>7.752788481038329</v>
      </c>
      <c r="U177" s="306"/>
      <c r="V177" s="119">
        <f t="shared" si="123"/>
        <v>131.37083214443223</v>
      </c>
      <c r="W177" s="118">
        <v>0</v>
      </c>
      <c r="X177" s="306"/>
      <c r="Y177" s="119">
        <f t="shared" si="124"/>
        <v>0</v>
      </c>
      <c r="Z177" s="306"/>
      <c r="AA177" s="119">
        <f t="shared" si="125"/>
        <v>0</v>
      </c>
      <c r="AB177" s="118">
        <v>6125337</v>
      </c>
      <c r="AC177" s="119">
        <f t="shared" si="126"/>
        <v>248.44197931454067</v>
      </c>
      <c r="AD177" s="306"/>
      <c r="AE177" s="119">
        <f t="shared" si="127"/>
        <v>152.33519343528937</v>
      </c>
      <c r="AF177" s="118">
        <v>2777910</v>
      </c>
      <c r="AG177" s="119">
        <f t="shared" si="128"/>
        <v>112.67126343540863</v>
      </c>
      <c r="AH177" s="306"/>
      <c r="AI177" s="119">
        <f t="shared" si="129"/>
        <v>104.64350258979565</v>
      </c>
      <c r="AJ177" s="118">
        <v>0</v>
      </c>
      <c r="AK177" s="119">
        <f t="shared" si="130"/>
        <v>0</v>
      </c>
      <c r="AL177" s="306"/>
      <c r="AM177" s="119">
        <f t="shared" si="131"/>
        <v>0</v>
      </c>
      <c r="AN177" s="118">
        <f t="shared" si="132"/>
        <v>46710979</v>
      </c>
      <c r="AO177" s="118">
        <v>24655</v>
      </c>
      <c r="AP177" s="118">
        <f t="shared" si="133"/>
        <v>24655</v>
      </c>
      <c r="AQ177" s="118">
        <f t="shared" si="134"/>
        <v>0</v>
      </c>
      <c r="AR177" s="118">
        <f t="shared" si="135"/>
        <v>24655</v>
      </c>
      <c r="AS177" s="118">
        <f t="shared" si="136"/>
        <v>24655</v>
      </c>
      <c r="AT177" s="118">
        <f t="shared" si="137"/>
        <v>24655</v>
      </c>
      <c r="AU177" s="118">
        <f t="shared" si="138"/>
        <v>0</v>
      </c>
      <c r="AV177" s="118">
        <f t="shared" si="139"/>
        <v>24655</v>
      </c>
      <c r="AW177" s="118">
        <f t="shared" si="140"/>
        <v>24655</v>
      </c>
      <c r="AX177" s="118">
        <f t="shared" si="141"/>
        <v>0</v>
      </c>
    </row>
    <row r="178" spans="1:50" x14ac:dyDescent="0.2">
      <c r="A178" s="286">
        <v>18</v>
      </c>
      <c r="B178" s="286" t="s">
        <v>277</v>
      </c>
      <c r="C178" s="115">
        <v>13314856</v>
      </c>
      <c r="D178" s="116">
        <f t="shared" si="114"/>
        <v>275.95556476683936</v>
      </c>
      <c r="F178" s="116">
        <f t="shared" si="115"/>
        <v>111.62868350194827</v>
      </c>
      <c r="G178" s="115">
        <v>0</v>
      </c>
      <c r="H178" s="116">
        <f t="shared" si="116"/>
        <v>0</v>
      </c>
      <c r="J178" s="116">
        <f t="shared" si="117"/>
        <v>0</v>
      </c>
      <c r="K178" s="115">
        <v>14216914</v>
      </c>
      <c r="L178" s="116">
        <f t="shared" si="118"/>
        <v>294.65106735751294</v>
      </c>
      <c r="N178" s="116">
        <f t="shared" si="119"/>
        <v>69.116976537047321</v>
      </c>
      <c r="O178" s="115">
        <v>16332074</v>
      </c>
      <c r="P178" s="116">
        <f t="shared" si="120"/>
        <v>338.48858031088082</v>
      </c>
      <c r="R178" s="116">
        <f t="shared" si="121"/>
        <v>74.861534935384668</v>
      </c>
      <c r="S178" s="115">
        <v>405163</v>
      </c>
      <c r="T178" s="116">
        <f t="shared" si="122"/>
        <v>8.3971606217616586</v>
      </c>
      <c r="V178" s="116">
        <f t="shared" si="123"/>
        <v>142.2897040502701</v>
      </c>
      <c r="W178" s="115">
        <v>0</v>
      </c>
      <c r="Y178" s="116">
        <f t="shared" si="124"/>
        <v>0</v>
      </c>
      <c r="AA178" s="116">
        <f t="shared" si="125"/>
        <v>0</v>
      </c>
      <c r="AB178" s="115">
        <v>9115920</v>
      </c>
      <c r="AC178" s="116">
        <f t="shared" si="126"/>
        <v>188.93098445595854</v>
      </c>
      <c r="AE178" s="116">
        <f t="shared" si="127"/>
        <v>115.84530980804992</v>
      </c>
      <c r="AF178" s="115">
        <v>5292062</v>
      </c>
      <c r="AG178" s="116">
        <f t="shared" si="128"/>
        <v>109.6800414507772</v>
      </c>
      <c r="AI178" s="116">
        <f t="shared" si="129"/>
        <v>101.86540340148863</v>
      </c>
      <c r="AJ178" s="115">
        <v>0</v>
      </c>
      <c r="AK178" s="116">
        <f t="shared" si="130"/>
        <v>0</v>
      </c>
      <c r="AM178" s="116">
        <f t="shared" si="131"/>
        <v>0</v>
      </c>
      <c r="AN178" s="115">
        <f t="shared" si="132"/>
        <v>58676989</v>
      </c>
      <c r="AO178" s="115">
        <v>48250</v>
      </c>
      <c r="AP178" s="115">
        <f t="shared" si="133"/>
        <v>48250</v>
      </c>
      <c r="AQ178" s="115">
        <f t="shared" si="134"/>
        <v>0</v>
      </c>
      <c r="AR178" s="115">
        <f t="shared" si="135"/>
        <v>48250</v>
      </c>
      <c r="AS178" s="115">
        <f t="shared" si="136"/>
        <v>48250</v>
      </c>
      <c r="AT178" s="115">
        <f t="shared" si="137"/>
        <v>48250</v>
      </c>
      <c r="AU178" s="115">
        <f t="shared" si="138"/>
        <v>0</v>
      </c>
      <c r="AV178" s="115">
        <f t="shared" si="139"/>
        <v>48250</v>
      </c>
      <c r="AW178" s="115">
        <f t="shared" si="140"/>
        <v>48250</v>
      </c>
      <c r="AX178" s="115">
        <f t="shared" si="141"/>
        <v>0</v>
      </c>
    </row>
    <row r="179" spans="1:50" x14ac:dyDescent="0.2">
      <c r="A179" s="287">
        <v>19</v>
      </c>
      <c r="B179" s="287" t="s">
        <v>278</v>
      </c>
      <c r="C179" s="118">
        <v>719188</v>
      </c>
      <c r="D179" s="119">
        <f t="shared" si="114"/>
        <v>148.86938522045125</v>
      </c>
      <c r="E179" s="306"/>
      <c r="F179" s="119">
        <f t="shared" si="115"/>
        <v>60.22017892606857</v>
      </c>
      <c r="G179" s="118">
        <v>0</v>
      </c>
      <c r="H179" s="119">
        <f t="shared" si="116"/>
        <v>0</v>
      </c>
      <c r="I179" s="306"/>
      <c r="J179" s="119">
        <f t="shared" si="117"/>
        <v>0</v>
      </c>
      <c r="K179" s="118">
        <v>1991465</v>
      </c>
      <c r="L179" s="119">
        <f t="shared" si="118"/>
        <v>412.2262471537984</v>
      </c>
      <c r="M179" s="306"/>
      <c r="N179" s="119">
        <f t="shared" si="119"/>
        <v>96.696856074557431</v>
      </c>
      <c r="O179" s="118">
        <v>5221515</v>
      </c>
      <c r="P179" s="119">
        <f t="shared" si="120"/>
        <v>1080.8352308010765</v>
      </c>
      <c r="Q179" s="306"/>
      <c r="R179" s="119">
        <f t="shared" si="121"/>
        <v>239.04199165506785</v>
      </c>
      <c r="S179" s="118">
        <v>14116</v>
      </c>
      <c r="T179" s="119">
        <f t="shared" si="122"/>
        <v>2.9219623266404473</v>
      </c>
      <c r="U179" s="306"/>
      <c r="V179" s="119">
        <f t="shared" si="123"/>
        <v>49.512588055804471</v>
      </c>
      <c r="W179" s="118">
        <v>0</v>
      </c>
      <c r="X179" s="306"/>
      <c r="Y179" s="119">
        <f t="shared" si="124"/>
        <v>0</v>
      </c>
      <c r="Z179" s="306"/>
      <c r="AA179" s="119">
        <f t="shared" si="125"/>
        <v>0</v>
      </c>
      <c r="AB179" s="118">
        <v>1068675</v>
      </c>
      <c r="AC179" s="119">
        <f t="shared" si="126"/>
        <v>221.21196439660525</v>
      </c>
      <c r="AD179" s="306"/>
      <c r="AE179" s="119">
        <f t="shared" si="127"/>
        <v>135.63878165651423</v>
      </c>
      <c r="AF179" s="118">
        <v>53601</v>
      </c>
      <c r="AG179" s="119">
        <f t="shared" si="128"/>
        <v>11.095218381287518</v>
      </c>
      <c r="AH179" s="306"/>
      <c r="AI179" s="119">
        <f t="shared" si="129"/>
        <v>10.3046906373088</v>
      </c>
      <c r="AJ179" s="118">
        <v>0</v>
      </c>
      <c r="AK179" s="119">
        <f t="shared" si="130"/>
        <v>0</v>
      </c>
      <c r="AL179" s="306"/>
      <c r="AM179" s="119">
        <f t="shared" si="131"/>
        <v>0</v>
      </c>
      <c r="AN179" s="118">
        <f t="shared" si="132"/>
        <v>9068560</v>
      </c>
      <c r="AO179" s="118">
        <v>4831</v>
      </c>
      <c r="AP179" s="118">
        <f t="shared" si="133"/>
        <v>4831</v>
      </c>
      <c r="AQ179" s="118">
        <f t="shared" si="134"/>
        <v>0</v>
      </c>
      <c r="AR179" s="118">
        <f t="shared" si="135"/>
        <v>4831</v>
      </c>
      <c r="AS179" s="118">
        <f t="shared" si="136"/>
        <v>4831</v>
      </c>
      <c r="AT179" s="118">
        <f t="shared" si="137"/>
        <v>4831</v>
      </c>
      <c r="AU179" s="118">
        <f t="shared" si="138"/>
        <v>0</v>
      </c>
      <c r="AV179" s="118">
        <f t="shared" si="139"/>
        <v>4831</v>
      </c>
      <c r="AW179" s="118">
        <f t="shared" si="140"/>
        <v>4831</v>
      </c>
      <c r="AX179" s="118">
        <f t="shared" si="141"/>
        <v>0</v>
      </c>
    </row>
    <row r="180" spans="1:50" x14ac:dyDescent="0.2">
      <c r="A180" s="286">
        <v>20</v>
      </c>
      <c r="B180" s="286" t="s">
        <v>279</v>
      </c>
      <c r="C180" s="115">
        <v>1685510</v>
      </c>
      <c r="D180" s="116">
        <f t="shared" si="114"/>
        <v>293.08120326899672</v>
      </c>
      <c r="F180" s="116">
        <f t="shared" si="115"/>
        <v>118.55629332109199</v>
      </c>
      <c r="G180" s="115">
        <v>0</v>
      </c>
      <c r="H180" s="116">
        <f t="shared" si="116"/>
        <v>0</v>
      </c>
      <c r="J180" s="116">
        <f t="shared" si="117"/>
        <v>0</v>
      </c>
      <c r="K180" s="115">
        <v>3036218</v>
      </c>
      <c r="L180" s="116">
        <f t="shared" si="118"/>
        <v>527.94609633107291</v>
      </c>
      <c r="N180" s="116">
        <f t="shared" si="119"/>
        <v>123.84152645429091</v>
      </c>
      <c r="O180" s="115">
        <v>3840782</v>
      </c>
      <c r="P180" s="116">
        <f t="shared" si="120"/>
        <v>667.8459398365502</v>
      </c>
      <c r="R180" s="116">
        <f t="shared" si="121"/>
        <v>147.70357130101848</v>
      </c>
      <c r="S180" s="115">
        <v>0</v>
      </c>
      <c r="T180" s="116">
        <f t="shared" si="122"/>
        <v>0</v>
      </c>
      <c r="V180" s="116">
        <f t="shared" si="123"/>
        <v>0</v>
      </c>
      <c r="W180" s="115">
        <v>0</v>
      </c>
      <c r="Y180" s="116">
        <f t="shared" si="124"/>
        <v>0</v>
      </c>
      <c r="AA180" s="116">
        <f t="shared" si="125"/>
        <v>0</v>
      </c>
      <c r="AB180" s="115">
        <v>264828</v>
      </c>
      <c r="AC180" s="116">
        <f t="shared" si="126"/>
        <v>46.049034950443399</v>
      </c>
      <c r="AE180" s="116">
        <f t="shared" si="127"/>
        <v>28.235520687922776</v>
      </c>
      <c r="AF180" s="115">
        <v>1132581</v>
      </c>
      <c r="AG180" s="116">
        <f t="shared" si="128"/>
        <v>196.93635889410538</v>
      </c>
      <c r="AI180" s="116">
        <f t="shared" si="129"/>
        <v>182.90475986163332</v>
      </c>
      <c r="AJ180" s="115">
        <v>0</v>
      </c>
      <c r="AK180" s="116">
        <f t="shared" si="130"/>
        <v>0</v>
      </c>
      <c r="AM180" s="116">
        <f t="shared" si="131"/>
        <v>0</v>
      </c>
      <c r="AN180" s="115">
        <f t="shared" si="132"/>
        <v>9959919</v>
      </c>
      <c r="AO180" s="115">
        <v>5751</v>
      </c>
      <c r="AP180" s="115">
        <f t="shared" si="133"/>
        <v>5751</v>
      </c>
      <c r="AQ180" s="115">
        <f t="shared" si="134"/>
        <v>0</v>
      </c>
      <c r="AR180" s="115">
        <f t="shared" si="135"/>
        <v>5751</v>
      </c>
      <c r="AS180" s="115">
        <f t="shared" si="136"/>
        <v>5751</v>
      </c>
      <c r="AT180" s="115">
        <f t="shared" si="137"/>
        <v>0</v>
      </c>
      <c r="AU180" s="115">
        <f t="shared" si="138"/>
        <v>0</v>
      </c>
      <c r="AV180" s="115">
        <f t="shared" si="139"/>
        <v>5751</v>
      </c>
      <c r="AW180" s="115">
        <f t="shared" si="140"/>
        <v>5751</v>
      </c>
      <c r="AX180" s="115">
        <f t="shared" si="141"/>
        <v>0</v>
      </c>
    </row>
    <row r="181" spans="1:50" x14ac:dyDescent="0.2">
      <c r="A181" s="287">
        <v>21</v>
      </c>
      <c r="B181" s="287" t="s">
        <v>179</v>
      </c>
      <c r="C181" s="118">
        <v>621696</v>
      </c>
      <c r="D181" s="119">
        <f t="shared" si="114"/>
        <v>127.3967213114754</v>
      </c>
      <c r="E181" s="306"/>
      <c r="F181" s="119">
        <f t="shared" si="115"/>
        <v>51.53412396115413</v>
      </c>
      <c r="G181" s="118">
        <v>0</v>
      </c>
      <c r="H181" s="119">
        <f t="shared" si="116"/>
        <v>0</v>
      </c>
      <c r="I181" s="306"/>
      <c r="J181" s="119">
        <f t="shared" si="117"/>
        <v>0</v>
      </c>
      <c r="K181" s="118">
        <v>1744704</v>
      </c>
      <c r="L181" s="119">
        <f t="shared" si="118"/>
        <v>357.52131147540985</v>
      </c>
      <c r="M181" s="306"/>
      <c r="N181" s="119">
        <f t="shared" si="119"/>
        <v>83.864593868100997</v>
      </c>
      <c r="O181" s="118">
        <v>2197000</v>
      </c>
      <c r="P181" s="119">
        <f t="shared" si="120"/>
        <v>450.20491803278691</v>
      </c>
      <c r="Q181" s="306"/>
      <c r="R181" s="119">
        <f t="shared" si="121"/>
        <v>99.569182418028163</v>
      </c>
      <c r="S181" s="118">
        <v>0</v>
      </c>
      <c r="T181" s="119">
        <f t="shared" si="122"/>
        <v>0</v>
      </c>
      <c r="U181" s="306"/>
      <c r="V181" s="119">
        <f t="shared" si="123"/>
        <v>0</v>
      </c>
      <c r="W181" s="118">
        <v>0</v>
      </c>
      <c r="X181" s="306"/>
      <c r="Y181" s="119">
        <f t="shared" si="124"/>
        <v>0</v>
      </c>
      <c r="Z181" s="306"/>
      <c r="AA181" s="119">
        <f t="shared" si="125"/>
        <v>0</v>
      </c>
      <c r="AB181" s="118">
        <v>35057</v>
      </c>
      <c r="AC181" s="119">
        <f t="shared" si="126"/>
        <v>7.1838114754098363</v>
      </c>
      <c r="AD181" s="306"/>
      <c r="AE181" s="119">
        <f t="shared" si="127"/>
        <v>4.4048405737570917</v>
      </c>
      <c r="AF181" s="118">
        <v>202548</v>
      </c>
      <c r="AG181" s="119">
        <f t="shared" si="128"/>
        <v>41.505737704918033</v>
      </c>
      <c r="AH181" s="306"/>
      <c r="AI181" s="119">
        <f t="shared" si="129"/>
        <v>38.548478454809093</v>
      </c>
      <c r="AJ181" s="118">
        <v>0</v>
      </c>
      <c r="AK181" s="119">
        <f t="shared" si="130"/>
        <v>0</v>
      </c>
      <c r="AL181" s="306"/>
      <c r="AM181" s="119">
        <f t="shared" si="131"/>
        <v>0</v>
      </c>
      <c r="AN181" s="118">
        <f t="shared" si="132"/>
        <v>4801005</v>
      </c>
      <c r="AO181" s="118">
        <v>4880</v>
      </c>
      <c r="AP181" s="118">
        <f t="shared" si="133"/>
        <v>4880</v>
      </c>
      <c r="AQ181" s="118">
        <f t="shared" si="134"/>
        <v>0</v>
      </c>
      <c r="AR181" s="118">
        <f t="shared" si="135"/>
        <v>4880</v>
      </c>
      <c r="AS181" s="118">
        <f t="shared" si="136"/>
        <v>4880</v>
      </c>
      <c r="AT181" s="118">
        <f t="shared" si="137"/>
        <v>0</v>
      </c>
      <c r="AU181" s="118">
        <f t="shared" si="138"/>
        <v>0</v>
      </c>
      <c r="AV181" s="118">
        <f t="shared" si="139"/>
        <v>4880</v>
      </c>
      <c r="AW181" s="118">
        <f t="shared" si="140"/>
        <v>4880</v>
      </c>
      <c r="AX181" s="118">
        <f t="shared" si="141"/>
        <v>0</v>
      </c>
    </row>
    <row r="182" spans="1:50" x14ac:dyDescent="0.2">
      <c r="A182" s="286">
        <v>22</v>
      </c>
      <c r="B182" s="286" t="s">
        <v>195</v>
      </c>
      <c r="C182" s="115">
        <v>1635731</v>
      </c>
      <c r="D182" s="116">
        <f t="shared" si="114"/>
        <v>182.05130773511408</v>
      </c>
      <c r="F182" s="116">
        <f t="shared" si="115"/>
        <v>73.642826624820728</v>
      </c>
      <c r="G182" s="115">
        <v>0</v>
      </c>
      <c r="H182" s="116">
        <f t="shared" si="116"/>
        <v>0</v>
      </c>
      <c r="J182" s="116">
        <f t="shared" si="117"/>
        <v>0</v>
      </c>
      <c r="K182" s="115">
        <v>4146290</v>
      </c>
      <c r="L182" s="116">
        <f t="shared" si="118"/>
        <v>461.46800222593208</v>
      </c>
      <c r="N182" s="116">
        <f t="shared" si="119"/>
        <v>108.24760747853639</v>
      </c>
      <c r="O182" s="115">
        <v>3401535</v>
      </c>
      <c r="P182" s="116">
        <f t="shared" si="120"/>
        <v>378.57929883138564</v>
      </c>
      <c r="R182" s="116">
        <f t="shared" si="121"/>
        <v>83.728164120779866</v>
      </c>
      <c r="S182" s="115">
        <v>23266</v>
      </c>
      <c r="T182" s="116">
        <f t="shared" si="122"/>
        <v>2.5894268224819141</v>
      </c>
      <c r="V182" s="116">
        <f t="shared" si="123"/>
        <v>43.877781172355995</v>
      </c>
      <c r="W182" s="115">
        <v>0</v>
      </c>
      <c r="Y182" s="116">
        <f t="shared" si="124"/>
        <v>0</v>
      </c>
      <c r="AA182" s="116">
        <f t="shared" si="125"/>
        <v>0</v>
      </c>
      <c r="AB182" s="115">
        <v>905704</v>
      </c>
      <c r="AC182" s="116">
        <f t="shared" si="126"/>
        <v>100.80178074568725</v>
      </c>
      <c r="AE182" s="116">
        <f t="shared" si="127"/>
        <v>61.807826563299194</v>
      </c>
      <c r="AF182" s="115">
        <v>1552205</v>
      </c>
      <c r="AG182" s="116">
        <f t="shared" si="128"/>
        <v>172.75514746800224</v>
      </c>
      <c r="AI182" s="116">
        <f t="shared" si="129"/>
        <v>160.44644544020647</v>
      </c>
      <c r="AJ182" s="115">
        <v>0</v>
      </c>
      <c r="AK182" s="116">
        <f t="shared" si="130"/>
        <v>0</v>
      </c>
      <c r="AM182" s="116">
        <f t="shared" si="131"/>
        <v>0</v>
      </c>
      <c r="AN182" s="115">
        <f t="shared" si="132"/>
        <v>11664731</v>
      </c>
      <c r="AO182" s="115">
        <v>8985</v>
      </c>
      <c r="AP182" s="115">
        <f t="shared" si="133"/>
        <v>8985</v>
      </c>
      <c r="AQ182" s="115">
        <f t="shared" si="134"/>
        <v>0</v>
      </c>
      <c r="AR182" s="115">
        <f t="shared" si="135"/>
        <v>8985</v>
      </c>
      <c r="AS182" s="115">
        <f t="shared" si="136"/>
        <v>8985</v>
      </c>
      <c r="AT182" s="115">
        <f t="shared" si="137"/>
        <v>8985</v>
      </c>
      <c r="AU182" s="115">
        <f t="shared" si="138"/>
        <v>0</v>
      </c>
      <c r="AV182" s="115">
        <f t="shared" si="139"/>
        <v>8985</v>
      </c>
      <c r="AW182" s="115">
        <f t="shared" si="140"/>
        <v>8985</v>
      </c>
      <c r="AX182" s="115">
        <f t="shared" si="141"/>
        <v>0</v>
      </c>
    </row>
    <row r="183" spans="1:50" x14ac:dyDescent="0.2">
      <c r="A183" s="287">
        <v>23</v>
      </c>
      <c r="B183" s="288" t="s">
        <v>280</v>
      </c>
      <c r="C183" s="118">
        <v>4510517</v>
      </c>
      <c r="D183" s="119">
        <f t="shared" si="114"/>
        <v>505.15365662448204</v>
      </c>
      <c r="E183" s="306"/>
      <c r="F183" s="119">
        <f t="shared" si="115"/>
        <v>204.34318004360938</v>
      </c>
      <c r="G183" s="118">
        <v>0</v>
      </c>
      <c r="H183" s="119">
        <f t="shared" si="116"/>
        <v>0</v>
      </c>
      <c r="I183" s="306"/>
      <c r="J183" s="119">
        <f t="shared" si="117"/>
        <v>0</v>
      </c>
      <c r="K183" s="118">
        <v>3124548</v>
      </c>
      <c r="L183" s="119">
        <f t="shared" si="118"/>
        <v>349.93257923619666</v>
      </c>
      <c r="M183" s="306"/>
      <c r="N183" s="119">
        <f t="shared" si="119"/>
        <v>82.084487544959046</v>
      </c>
      <c r="O183" s="118">
        <v>2341995</v>
      </c>
      <c r="P183" s="119">
        <f t="shared" si="120"/>
        <v>262.29085003919812</v>
      </c>
      <c r="Q183" s="306"/>
      <c r="R183" s="119">
        <f t="shared" si="121"/>
        <v>58.009329636489305</v>
      </c>
      <c r="S183" s="118">
        <v>55049</v>
      </c>
      <c r="T183" s="119">
        <f t="shared" si="122"/>
        <v>6.1651920707806029</v>
      </c>
      <c r="U183" s="306"/>
      <c r="V183" s="119">
        <f t="shared" si="123"/>
        <v>104.4690455117679</v>
      </c>
      <c r="W183" s="118">
        <v>0</v>
      </c>
      <c r="X183" s="306"/>
      <c r="Y183" s="119">
        <f t="shared" si="124"/>
        <v>0</v>
      </c>
      <c r="Z183" s="306"/>
      <c r="AA183" s="119">
        <f t="shared" si="125"/>
        <v>0</v>
      </c>
      <c r="AB183" s="118">
        <v>537218</v>
      </c>
      <c r="AC183" s="119">
        <f t="shared" si="126"/>
        <v>60.165528054653379</v>
      </c>
      <c r="AD183" s="306"/>
      <c r="AE183" s="119">
        <f t="shared" si="127"/>
        <v>36.89121854377985</v>
      </c>
      <c r="AF183" s="118">
        <v>1363977</v>
      </c>
      <c r="AG183" s="119">
        <f t="shared" si="128"/>
        <v>152.75809161160265</v>
      </c>
      <c r="AH183" s="306"/>
      <c r="AI183" s="119">
        <f t="shared" si="129"/>
        <v>141.87416798015079</v>
      </c>
      <c r="AJ183" s="118">
        <v>0</v>
      </c>
      <c r="AK183" s="119">
        <f t="shared" si="130"/>
        <v>0</v>
      </c>
      <c r="AL183" s="306"/>
      <c r="AM183" s="119">
        <f t="shared" si="131"/>
        <v>0</v>
      </c>
      <c r="AN183" s="118">
        <f t="shared" si="132"/>
        <v>11933304</v>
      </c>
      <c r="AO183" s="118">
        <v>8929</v>
      </c>
      <c r="AP183" s="118">
        <f t="shared" si="133"/>
        <v>8929</v>
      </c>
      <c r="AQ183" s="118">
        <f t="shared" si="134"/>
        <v>0</v>
      </c>
      <c r="AR183" s="118">
        <f t="shared" si="135"/>
        <v>8929</v>
      </c>
      <c r="AS183" s="118">
        <f t="shared" si="136"/>
        <v>8929</v>
      </c>
      <c r="AT183" s="118">
        <f t="shared" si="137"/>
        <v>8929</v>
      </c>
      <c r="AU183" s="118">
        <f t="shared" si="138"/>
        <v>0</v>
      </c>
      <c r="AV183" s="118">
        <f t="shared" si="139"/>
        <v>8929</v>
      </c>
      <c r="AW183" s="118">
        <f t="shared" si="140"/>
        <v>8929</v>
      </c>
      <c r="AX183" s="118">
        <f t="shared" si="141"/>
        <v>0</v>
      </c>
    </row>
    <row r="184" spans="1:50" x14ac:dyDescent="0.2">
      <c r="A184" s="286">
        <v>24</v>
      </c>
      <c r="B184" s="286" t="s">
        <v>281</v>
      </c>
      <c r="C184" s="115">
        <v>0</v>
      </c>
      <c r="D184" s="116">
        <f t="shared" si="114"/>
        <v>0</v>
      </c>
      <c r="F184" s="116">
        <f t="shared" si="115"/>
        <v>0</v>
      </c>
      <c r="G184" s="115">
        <v>0</v>
      </c>
      <c r="H184" s="116">
        <f t="shared" si="116"/>
        <v>0</v>
      </c>
      <c r="J184" s="116">
        <f t="shared" si="117"/>
        <v>0</v>
      </c>
      <c r="K184" s="115">
        <v>0</v>
      </c>
      <c r="L184" s="116">
        <f t="shared" si="118"/>
        <v>0</v>
      </c>
      <c r="N184" s="116">
        <f t="shared" si="119"/>
        <v>0</v>
      </c>
      <c r="O184" s="115">
        <v>0</v>
      </c>
      <c r="P184" s="116">
        <f t="shared" si="120"/>
        <v>0</v>
      </c>
      <c r="R184" s="116">
        <f t="shared" si="121"/>
        <v>0</v>
      </c>
      <c r="S184" s="115">
        <v>0</v>
      </c>
      <c r="T184" s="116">
        <f t="shared" si="122"/>
        <v>0</v>
      </c>
      <c r="V184" s="116">
        <f t="shared" si="123"/>
        <v>0</v>
      </c>
      <c r="W184" s="115">
        <v>0</v>
      </c>
      <c r="Y184" s="116">
        <f t="shared" si="124"/>
        <v>0</v>
      </c>
      <c r="AA184" s="116">
        <f t="shared" si="125"/>
        <v>0</v>
      </c>
      <c r="AB184" s="115">
        <v>0</v>
      </c>
      <c r="AC184" s="116">
        <f t="shared" si="126"/>
        <v>0</v>
      </c>
      <c r="AE184" s="116">
        <f t="shared" si="127"/>
        <v>0</v>
      </c>
      <c r="AF184" s="115">
        <v>0</v>
      </c>
      <c r="AG184" s="116">
        <f t="shared" si="128"/>
        <v>0</v>
      </c>
      <c r="AI184" s="116">
        <f t="shared" si="129"/>
        <v>0</v>
      </c>
      <c r="AJ184" s="115">
        <v>0</v>
      </c>
      <c r="AK184" s="116">
        <f t="shared" si="130"/>
        <v>0</v>
      </c>
      <c r="AM184" s="116">
        <f t="shared" si="131"/>
        <v>0</v>
      </c>
      <c r="AN184" s="115">
        <f t="shared" si="132"/>
        <v>0</v>
      </c>
      <c r="AO184" s="115">
        <v>0</v>
      </c>
      <c r="AP184" s="115">
        <f t="shared" si="133"/>
        <v>0</v>
      </c>
      <c r="AQ184" s="115">
        <f t="shared" si="134"/>
        <v>0</v>
      </c>
      <c r="AR184" s="115">
        <f t="shared" si="135"/>
        <v>0</v>
      </c>
      <c r="AS184" s="115">
        <f t="shared" si="136"/>
        <v>0</v>
      </c>
      <c r="AT184" s="115">
        <f t="shared" si="137"/>
        <v>0</v>
      </c>
      <c r="AU184" s="115">
        <f t="shared" si="138"/>
        <v>0</v>
      </c>
      <c r="AV184" s="115">
        <f t="shared" si="139"/>
        <v>0</v>
      </c>
      <c r="AW184" s="115">
        <f t="shared" si="140"/>
        <v>0</v>
      </c>
      <c r="AX184" s="115">
        <f t="shared" si="141"/>
        <v>0</v>
      </c>
    </row>
    <row r="185" spans="1:50" x14ac:dyDescent="0.2">
      <c r="A185" s="287">
        <v>25</v>
      </c>
      <c r="B185" s="287" t="s">
        <v>282</v>
      </c>
      <c r="C185" s="118">
        <v>1419888</v>
      </c>
      <c r="D185" s="119">
        <f t="shared" si="114"/>
        <v>289.59575769936771</v>
      </c>
      <c r="E185" s="306"/>
      <c r="F185" s="119">
        <f t="shared" si="115"/>
        <v>117.14637176113314</v>
      </c>
      <c r="G185" s="118">
        <v>0</v>
      </c>
      <c r="H185" s="119">
        <f t="shared" si="116"/>
        <v>0</v>
      </c>
      <c r="I185" s="306"/>
      <c r="J185" s="119">
        <f t="shared" si="117"/>
        <v>0</v>
      </c>
      <c r="K185" s="118">
        <v>2805796</v>
      </c>
      <c r="L185" s="119">
        <f t="shared" si="118"/>
        <v>572.26106465429325</v>
      </c>
      <c r="M185" s="306"/>
      <c r="N185" s="119">
        <f t="shared" si="119"/>
        <v>134.23659019291856</v>
      </c>
      <c r="O185" s="118">
        <v>2058349</v>
      </c>
      <c r="P185" s="119">
        <f t="shared" si="120"/>
        <v>419.8141953905772</v>
      </c>
      <c r="Q185" s="306"/>
      <c r="R185" s="119">
        <f t="shared" si="121"/>
        <v>92.847844455306245</v>
      </c>
      <c r="S185" s="118">
        <v>1860</v>
      </c>
      <c r="T185" s="119">
        <f t="shared" si="122"/>
        <v>0.37935957576993679</v>
      </c>
      <c r="U185" s="306"/>
      <c r="V185" s="119">
        <f t="shared" si="123"/>
        <v>6.4282397582167432</v>
      </c>
      <c r="W185" s="118">
        <v>0</v>
      </c>
      <c r="X185" s="306"/>
      <c r="Y185" s="119">
        <f t="shared" si="124"/>
        <v>0</v>
      </c>
      <c r="Z185" s="306"/>
      <c r="AA185" s="119">
        <f t="shared" si="125"/>
        <v>0</v>
      </c>
      <c r="AB185" s="118">
        <v>1528306</v>
      </c>
      <c r="AC185" s="119">
        <f t="shared" si="126"/>
        <v>311.7083418315317</v>
      </c>
      <c r="AD185" s="306"/>
      <c r="AE185" s="119">
        <f t="shared" si="127"/>
        <v>191.12772599586415</v>
      </c>
      <c r="AF185" s="118">
        <v>1932412</v>
      </c>
      <c r="AG185" s="119">
        <f t="shared" si="128"/>
        <v>394.12849275953499</v>
      </c>
      <c r="AH185" s="306"/>
      <c r="AI185" s="119">
        <f t="shared" si="129"/>
        <v>366.04707087924101</v>
      </c>
      <c r="AJ185" s="118">
        <v>0</v>
      </c>
      <c r="AK185" s="119">
        <f t="shared" si="130"/>
        <v>0</v>
      </c>
      <c r="AL185" s="306"/>
      <c r="AM185" s="119">
        <f t="shared" si="131"/>
        <v>0</v>
      </c>
      <c r="AN185" s="118">
        <f t="shared" si="132"/>
        <v>9746611</v>
      </c>
      <c r="AO185" s="118">
        <v>4903</v>
      </c>
      <c r="AP185" s="118">
        <f t="shared" si="133"/>
        <v>4903</v>
      </c>
      <c r="AQ185" s="118">
        <f t="shared" si="134"/>
        <v>0</v>
      </c>
      <c r="AR185" s="118">
        <f t="shared" si="135"/>
        <v>4903</v>
      </c>
      <c r="AS185" s="118">
        <f t="shared" si="136"/>
        <v>4903</v>
      </c>
      <c r="AT185" s="118">
        <f t="shared" si="137"/>
        <v>4903</v>
      </c>
      <c r="AU185" s="118">
        <f t="shared" si="138"/>
        <v>0</v>
      </c>
      <c r="AV185" s="118">
        <f t="shared" si="139"/>
        <v>4903</v>
      </c>
      <c r="AW185" s="118">
        <f t="shared" si="140"/>
        <v>4903</v>
      </c>
      <c r="AX185" s="118">
        <f t="shared" si="141"/>
        <v>0</v>
      </c>
    </row>
    <row r="186" spans="1:50" x14ac:dyDescent="0.2">
      <c r="A186" s="286">
        <v>26</v>
      </c>
      <c r="B186" s="286" t="s">
        <v>283</v>
      </c>
      <c r="C186" s="115">
        <v>1432735</v>
      </c>
      <c r="D186" s="116">
        <f t="shared" si="114"/>
        <v>167.90519160904722</v>
      </c>
      <c r="F186" s="116">
        <f t="shared" si="115"/>
        <v>67.920483894922342</v>
      </c>
      <c r="G186" s="115">
        <v>0</v>
      </c>
      <c r="H186" s="116">
        <f t="shared" si="116"/>
        <v>0</v>
      </c>
      <c r="J186" s="116">
        <f t="shared" si="117"/>
        <v>0</v>
      </c>
      <c r="K186" s="115">
        <v>3229431</v>
      </c>
      <c r="L186" s="116">
        <f t="shared" si="118"/>
        <v>378.46372905191612</v>
      </c>
      <c r="N186" s="116">
        <f t="shared" si="119"/>
        <v>88.777104782266946</v>
      </c>
      <c r="O186" s="115">
        <v>3456987</v>
      </c>
      <c r="P186" s="116">
        <f t="shared" si="120"/>
        <v>405.13148951130904</v>
      </c>
      <c r="R186" s="116">
        <f t="shared" si="121"/>
        <v>89.600556472600033</v>
      </c>
      <c r="S186" s="115">
        <v>91485</v>
      </c>
      <c r="T186" s="116">
        <f t="shared" si="122"/>
        <v>10.721317238954647</v>
      </c>
      <c r="V186" s="116">
        <f t="shared" si="123"/>
        <v>181.67248736512448</v>
      </c>
      <c r="W186" s="115">
        <v>0</v>
      </c>
      <c r="Y186" s="116">
        <f t="shared" si="124"/>
        <v>0</v>
      </c>
      <c r="AA186" s="116">
        <f t="shared" si="125"/>
        <v>0</v>
      </c>
      <c r="AB186" s="115">
        <v>1545898</v>
      </c>
      <c r="AC186" s="116">
        <f t="shared" si="126"/>
        <v>181.16699871088716</v>
      </c>
      <c r="AE186" s="116">
        <f t="shared" si="127"/>
        <v>111.08472838953335</v>
      </c>
      <c r="AF186" s="115">
        <v>624311</v>
      </c>
      <c r="AG186" s="116">
        <f t="shared" si="128"/>
        <v>73.16430329309739</v>
      </c>
      <c r="AI186" s="116">
        <f t="shared" si="129"/>
        <v>67.951389979050916</v>
      </c>
      <c r="AJ186" s="115">
        <v>0</v>
      </c>
      <c r="AK186" s="116">
        <f t="shared" si="130"/>
        <v>0</v>
      </c>
      <c r="AM186" s="116">
        <f t="shared" si="131"/>
        <v>0</v>
      </c>
      <c r="AN186" s="115">
        <f t="shared" si="132"/>
        <v>10380847</v>
      </c>
      <c r="AO186" s="115">
        <v>8533</v>
      </c>
      <c r="AP186" s="115">
        <f t="shared" si="133"/>
        <v>8533</v>
      </c>
      <c r="AQ186" s="115">
        <f t="shared" si="134"/>
        <v>0</v>
      </c>
      <c r="AR186" s="115">
        <f t="shared" si="135"/>
        <v>8533</v>
      </c>
      <c r="AS186" s="115">
        <f t="shared" si="136"/>
        <v>8533</v>
      </c>
      <c r="AT186" s="115">
        <f t="shared" si="137"/>
        <v>8533</v>
      </c>
      <c r="AU186" s="115">
        <f t="shared" si="138"/>
        <v>0</v>
      </c>
      <c r="AV186" s="115">
        <f t="shared" si="139"/>
        <v>8533</v>
      </c>
      <c r="AW186" s="115">
        <f t="shared" si="140"/>
        <v>8533</v>
      </c>
      <c r="AX186" s="115">
        <f t="shared" si="141"/>
        <v>0</v>
      </c>
    </row>
    <row r="187" spans="1:50" x14ac:dyDescent="0.2">
      <c r="A187" s="287">
        <v>27</v>
      </c>
      <c r="B187" s="287" t="s">
        <v>284</v>
      </c>
      <c r="C187" s="118">
        <v>1154238</v>
      </c>
      <c r="D187" s="119">
        <f t="shared" si="114"/>
        <v>144.89555611348229</v>
      </c>
      <c r="E187" s="306"/>
      <c r="F187" s="119">
        <f t="shared" si="115"/>
        <v>58.612697982361304</v>
      </c>
      <c r="G187" s="118">
        <v>0</v>
      </c>
      <c r="H187" s="119">
        <f t="shared" si="116"/>
        <v>0</v>
      </c>
      <c r="I187" s="306"/>
      <c r="J187" s="119">
        <f t="shared" si="117"/>
        <v>0</v>
      </c>
      <c r="K187" s="118">
        <v>4654226</v>
      </c>
      <c r="L187" s="119">
        <f t="shared" si="118"/>
        <v>584.26136078332911</v>
      </c>
      <c r="M187" s="306"/>
      <c r="N187" s="119">
        <f t="shared" si="119"/>
        <v>137.05152717389279</v>
      </c>
      <c r="O187" s="118">
        <v>5107796</v>
      </c>
      <c r="P187" s="119">
        <f t="shared" si="120"/>
        <v>641.19959829274421</v>
      </c>
      <c r="Q187" s="306"/>
      <c r="R187" s="119">
        <f t="shared" si="121"/>
        <v>141.81035615458802</v>
      </c>
      <c r="S187" s="118">
        <v>0</v>
      </c>
      <c r="T187" s="119">
        <f t="shared" si="122"/>
        <v>0</v>
      </c>
      <c r="U187" s="306"/>
      <c r="V187" s="119">
        <f t="shared" si="123"/>
        <v>0</v>
      </c>
      <c r="W187" s="118">
        <v>0</v>
      </c>
      <c r="X187" s="306"/>
      <c r="Y187" s="119">
        <f t="shared" si="124"/>
        <v>0</v>
      </c>
      <c r="Z187" s="306"/>
      <c r="AA187" s="119">
        <f t="shared" si="125"/>
        <v>0</v>
      </c>
      <c r="AB187" s="118">
        <v>1466031</v>
      </c>
      <c r="AC187" s="119">
        <f t="shared" si="126"/>
        <v>184.0360281195079</v>
      </c>
      <c r="AD187" s="306"/>
      <c r="AE187" s="119">
        <f t="shared" si="127"/>
        <v>112.84390834430438</v>
      </c>
      <c r="AF187" s="118">
        <v>764564</v>
      </c>
      <c r="AG187" s="119">
        <f t="shared" si="128"/>
        <v>95.978408234998739</v>
      </c>
      <c r="AH187" s="306"/>
      <c r="AI187" s="119">
        <f t="shared" si="129"/>
        <v>89.140003444278676</v>
      </c>
      <c r="AJ187" s="118">
        <v>0</v>
      </c>
      <c r="AK187" s="119">
        <f t="shared" si="130"/>
        <v>0</v>
      </c>
      <c r="AL187" s="306"/>
      <c r="AM187" s="119">
        <f t="shared" si="131"/>
        <v>0</v>
      </c>
      <c r="AN187" s="118">
        <f t="shared" si="132"/>
        <v>13146855</v>
      </c>
      <c r="AO187" s="118">
        <v>7966</v>
      </c>
      <c r="AP187" s="118">
        <f t="shared" si="133"/>
        <v>7966</v>
      </c>
      <c r="AQ187" s="118">
        <f t="shared" si="134"/>
        <v>0</v>
      </c>
      <c r="AR187" s="118">
        <f t="shared" si="135"/>
        <v>7966</v>
      </c>
      <c r="AS187" s="118">
        <f t="shared" si="136"/>
        <v>7966</v>
      </c>
      <c r="AT187" s="118">
        <f t="shared" si="137"/>
        <v>0</v>
      </c>
      <c r="AU187" s="118">
        <f t="shared" si="138"/>
        <v>0</v>
      </c>
      <c r="AV187" s="118">
        <f t="shared" si="139"/>
        <v>7966</v>
      </c>
      <c r="AW187" s="118">
        <f t="shared" si="140"/>
        <v>7966</v>
      </c>
      <c r="AX187" s="118">
        <f t="shared" si="141"/>
        <v>0</v>
      </c>
    </row>
    <row r="188" spans="1:50" x14ac:dyDescent="0.2">
      <c r="A188" s="286">
        <v>28</v>
      </c>
      <c r="B188" s="286" t="s">
        <v>285</v>
      </c>
      <c r="C188" s="115">
        <v>1772511</v>
      </c>
      <c r="D188" s="116">
        <f t="shared" si="114"/>
        <v>377.93411513859274</v>
      </c>
      <c r="F188" s="116">
        <f t="shared" si="115"/>
        <v>152.88072831233035</v>
      </c>
      <c r="G188" s="115">
        <v>0</v>
      </c>
      <c r="H188" s="116">
        <f t="shared" si="116"/>
        <v>0</v>
      </c>
      <c r="J188" s="116">
        <f t="shared" si="117"/>
        <v>0</v>
      </c>
      <c r="K188" s="115">
        <v>3858207</v>
      </c>
      <c r="L188" s="116">
        <f t="shared" si="118"/>
        <v>822.64541577825162</v>
      </c>
      <c r="N188" s="116">
        <f t="shared" si="119"/>
        <v>192.96982159465844</v>
      </c>
      <c r="O188" s="115">
        <v>4181539</v>
      </c>
      <c r="P188" s="116">
        <f t="shared" si="120"/>
        <v>891.58614072494674</v>
      </c>
      <c r="R188" s="116">
        <f t="shared" si="121"/>
        <v>197.18687986603203</v>
      </c>
      <c r="S188" s="115">
        <v>0</v>
      </c>
      <c r="T188" s="116">
        <f t="shared" si="122"/>
        <v>0</v>
      </c>
      <c r="V188" s="116">
        <f t="shared" si="123"/>
        <v>0</v>
      </c>
      <c r="W188" s="115">
        <v>0</v>
      </c>
      <c r="Y188" s="116">
        <f t="shared" si="124"/>
        <v>0</v>
      </c>
      <c r="AA188" s="116">
        <f t="shared" si="125"/>
        <v>0</v>
      </c>
      <c r="AB188" s="115">
        <v>536249</v>
      </c>
      <c r="AC188" s="116">
        <f t="shared" si="126"/>
        <v>114.33880597014925</v>
      </c>
      <c r="AE188" s="116">
        <f t="shared" si="127"/>
        <v>70.108216705884558</v>
      </c>
      <c r="AF188" s="115">
        <v>302950</v>
      </c>
      <c r="AG188" s="116">
        <f t="shared" si="128"/>
        <v>64.594882729211093</v>
      </c>
      <c r="AI188" s="116">
        <f t="shared" si="129"/>
        <v>59.992535559315421</v>
      </c>
      <c r="AJ188" s="115">
        <v>0</v>
      </c>
      <c r="AK188" s="116">
        <f t="shared" si="130"/>
        <v>0</v>
      </c>
      <c r="AM188" s="116">
        <f t="shared" si="131"/>
        <v>0</v>
      </c>
      <c r="AN188" s="115">
        <f t="shared" si="132"/>
        <v>10651456</v>
      </c>
      <c r="AO188" s="115">
        <v>4690</v>
      </c>
      <c r="AP188" s="115">
        <f t="shared" si="133"/>
        <v>4690</v>
      </c>
      <c r="AQ188" s="115">
        <f t="shared" si="134"/>
        <v>0</v>
      </c>
      <c r="AR188" s="115">
        <f t="shared" si="135"/>
        <v>4690</v>
      </c>
      <c r="AS188" s="115">
        <f t="shared" si="136"/>
        <v>4690</v>
      </c>
      <c r="AT188" s="115">
        <f t="shared" si="137"/>
        <v>0</v>
      </c>
      <c r="AU188" s="115">
        <f t="shared" si="138"/>
        <v>0</v>
      </c>
      <c r="AV188" s="115">
        <f t="shared" si="139"/>
        <v>4690</v>
      </c>
      <c r="AW188" s="115">
        <f t="shared" si="140"/>
        <v>4690</v>
      </c>
      <c r="AX188" s="115">
        <f t="shared" si="141"/>
        <v>0</v>
      </c>
    </row>
    <row r="189" spans="1:50" x14ac:dyDescent="0.2">
      <c r="A189" s="287">
        <v>29</v>
      </c>
      <c r="B189" s="287" t="s">
        <v>286</v>
      </c>
      <c r="C189" s="118">
        <v>891993</v>
      </c>
      <c r="D189" s="119">
        <f t="shared" si="114"/>
        <v>125.93434985175773</v>
      </c>
      <c r="E189" s="306"/>
      <c r="F189" s="119">
        <f t="shared" si="115"/>
        <v>50.942570023921398</v>
      </c>
      <c r="G189" s="118">
        <v>0</v>
      </c>
      <c r="H189" s="119">
        <f t="shared" si="116"/>
        <v>0</v>
      </c>
      <c r="I189" s="306"/>
      <c r="J189" s="119">
        <f t="shared" si="117"/>
        <v>0</v>
      </c>
      <c r="K189" s="118">
        <v>2328904</v>
      </c>
      <c r="L189" s="119">
        <f t="shared" si="118"/>
        <v>328.80192009035721</v>
      </c>
      <c r="M189" s="306"/>
      <c r="N189" s="119">
        <f t="shared" si="119"/>
        <v>77.127820374216171</v>
      </c>
      <c r="O189" s="118">
        <v>2499830</v>
      </c>
      <c r="P189" s="119">
        <f t="shared" si="120"/>
        <v>352.93378511929973</v>
      </c>
      <c r="Q189" s="306"/>
      <c r="R189" s="119">
        <f t="shared" si="121"/>
        <v>78.05629619858901</v>
      </c>
      <c r="S189" s="118">
        <v>23366</v>
      </c>
      <c r="T189" s="119">
        <f t="shared" si="122"/>
        <v>3.2988846533954539</v>
      </c>
      <c r="U189" s="306"/>
      <c r="V189" s="119">
        <f t="shared" si="123"/>
        <v>55.899528682487102</v>
      </c>
      <c r="W189" s="118">
        <v>0</v>
      </c>
      <c r="X189" s="306"/>
      <c r="Y189" s="119">
        <f t="shared" si="124"/>
        <v>0</v>
      </c>
      <c r="Z189" s="306"/>
      <c r="AA189" s="119">
        <f t="shared" si="125"/>
        <v>0</v>
      </c>
      <c r="AB189" s="118">
        <v>281194</v>
      </c>
      <c r="AC189" s="119">
        <f t="shared" si="126"/>
        <v>39.699844698574047</v>
      </c>
      <c r="AD189" s="306"/>
      <c r="AE189" s="119">
        <f t="shared" si="127"/>
        <v>24.34243817487679</v>
      </c>
      <c r="AF189" s="118">
        <v>339944</v>
      </c>
      <c r="AG189" s="119">
        <f t="shared" si="128"/>
        <v>47.994352675420018</v>
      </c>
      <c r="AH189" s="306"/>
      <c r="AI189" s="119">
        <f t="shared" si="129"/>
        <v>44.574783448354836</v>
      </c>
      <c r="AJ189" s="118">
        <v>0</v>
      </c>
      <c r="AK189" s="119">
        <f t="shared" si="130"/>
        <v>0</v>
      </c>
      <c r="AL189" s="306"/>
      <c r="AM189" s="119">
        <f t="shared" si="131"/>
        <v>0</v>
      </c>
      <c r="AN189" s="118">
        <f t="shared" si="132"/>
        <v>6365231</v>
      </c>
      <c r="AO189" s="118">
        <v>7083</v>
      </c>
      <c r="AP189" s="118">
        <f t="shared" si="133"/>
        <v>7083</v>
      </c>
      <c r="AQ189" s="118">
        <f t="shared" si="134"/>
        <v>0</v>
      </c>
      <c r="AR189" s="118">
        <f t="shared" si="135"/>
        <v>7083</v>
      </c>
      <c r="AS189" s="118">
        <f t="shared" si="136"/>
        <v>7083</v>
      </c>
      <c r="AT189" s="118">
        <f t="shared" si="137"/>
        <v>7083</v>
      </c>
      <c r="AU189" s="118">
        <f t="shared" si="138"/>
        <v>0</v>
      </c>
      <c r="AV189" s="118">
        <f t="shared" si="139"/>
        <v>7083</v>
      </c>
      <c r="AW189" s="118">
        <f t="shared" si="140"/>
        <v>7083</v>
      </c>
      <c r="AX189" s="118">
        <f t="shared" si="141"/>
        <v>0</v>
      </c>
    </row>
    <row r="190" spans="1:50" x14ac:dyDescent="0.2">
      <c r="A190" s="286">
        <v>30</v>
      </c>
      <c r="B190" s="286" t="s">
        <v>223</v>
      </c>
      <c r="C190" s="115">
        <v>840315</v>
      </c>
      <c r="D190" s="116">
        <f t="shared" si="114"/>
        <v>187.3194382523406</v>
      </c>
      <c r="F190" s="116">
        <f t="shared" si="115"/>
        <v>75.773874334082578</v>
      </c>
      <c r="G190" s="115">
        <v>0</v>
      </c>
      <c r="H190" s="116">
        <f t="shared" si="116"/>
        <v>0</v>
      </c>
      <c r="J190" s="116">
        <f t="shared" si="117"/>
        <v>0</v>
      </c>
      <c r="K190" s="115">
        <v>3575880</v>
      </c>
      <c r="L190" s="116">
        <f t="shared" si="118"/>
        <v>797.11992866696392</v>
      </c>
      <c r="N190" s="116">
        <f t="shared" si="119"/>
        <v>186.98224955024111</v>
      </c>
      <c r="O190" s="115">
        <v>1323971</v>
      </c>
      <c r="P190" s="116">
        <f t="shared" si="120"/>
        <v>295.13397235844849</v>
      </c>
      <c r="R190" s="116">
        <f t="shared" si="121"/>
        <v>65.273050458714749</v>
      </c>
      <c r="S190" s="115">
        <v>17241</v>
      </c>
      <c r="T190" s="116">
        <f t="shared" si="122"/>
        <v>3.8432902362906822</v>
      </c>
      <c r="V190" s="116">
        <f t="shared" si="123"/>
        <v>65.124469440762795</v>
      </c>
      <c r="W190" s="115">
        <v>0</v>
      </c>
      <c r="Y190" s="116">
        <f t="shared" si="124"/>
        <v>0</v>
      </c>
      <c r="AA190" s="116">
        <f t="shared" si="125"/>
        <v>0</v>
      </c>
      <c r="AB190" s="115">
        <v>356792</v>
      </c>
      <c r="AC190" s="116">
        <f t="shared" si="126"/>
        <v>79.534551939366921</v>
      </c>
      <c r="AE190" s="116">
        <f t="shared" si="127"/>
        <v>48.767568942659025</v>
      </c>
      <c r="AF190" s="115">
        <v>604439</v>
      </c>
      <c r="AG190" s="116">
        <f t="shared" si="128"/>
        <v>134.73896567097637</v>
      </c>
      <c r="AI190" s="116">
        <f t="shared" si="129"/>
        <v>125.13889409982603</v>
      </c>
      <c r="AJ190" s="115">
        <v>0</v>
      </c>
      <c r="AK190" s="116">
        <f t="shared" si="130"/>
        <v>0</v>
      </c>
      <c r="AM190" s="116">
        <f t="shared" si="131"/>
        <v>0</v>
      </c>
      <c r="AN190" s="115">
        <f t="shared" si="132"/>
        <v>6718638</v>
      </c>
      <c r="AO190" s="115">
        <v>4486</v>
      </c>
      <c r="AP190" s="115">
        <f t="shared" si="133"/>
        <v>4486</v>
      </c>
      <c r="AQ190" s="115">
        <f t="shared" si="134"/>
        <v>0</v>
      </c>
      <c r="AR190" s="115">
        <f t="shared" si="135"/>
        <v>4486</v>
      </c>
      <c r="AS190" s="115">
        <f t="shared" si="136"/>
        <v>4486</v>
      </c>
      <c r="AT190" s="115">
        <f t="shared" si="137"/>
        <v>4486</v>
      </c>
      <c r="AU190" s="115">
        <f t="shared" si="138"/>
        <v>0</v>
      </c>
      <c r="AV190" s="115">
        <f t="shared" si="139"/>
        <v>4486</v>
      </c>
      <c r="AW190" s="115">
        <f t="shared" si="140"/>
        <v>4486</v>
      </c>
      <c r="AX190" s="115">
        <f t="shared" si="141"/>
        <v>0</v>
      </c>
    </row>
    <row r="191" spans="1:50" x14ac:dyDescent="0.2">
      <c r="A191" s="287">
        <v>31</v>
      </c>
      <c r="B191" s="287" t="s">
        <v>287</v>
      </c>
      <c r="C191" s="118">
        <v>6782142</v>
      </c>
      <c r="D191" s="119">
        <f t="shared" si="114"/>
        <v>411.71262065197595</v>
      </c>
      <c r="E191" s="306"/>
      <c r="F191" s="119">
        <f t="shared" si="115"/>
        <v>166.54470390314032</v>
      </c>
      <c r="G191" s="118">
        <v>0</v>
      </c>
      <c r="H191" s="119">
        <f t="shared" si="116"/>
        <v>0</v>
      </c>
      <c r="I191" s="306"/>
      <c r="J191" s="119">
        <f t="shared" si="117"/>
        <v>0</v>
      </c>
      <c r="K191" s="118">
        <v>8357652</v>
      </c>
      <c r="L191" s="119">
        <f t="shared" si="118"/>
        <v>507.35458022218177</v>
      </c>
      <c r="M191" s="306"/>
      <c r="N191" s="119">
        <f t="shared" si="119"/>
        <v>119.01132730203872</v>
      </c>
      <c r="O191" s="118">
        <v>19419107</v>
      </c>
      <c r="P191" s="119">
        <f t="shared" si="120"/>
        <v>1178.8445941844229</v>
      </c>
      <c r="Q191" s="306"/>
      <c r="R191" s="119">
        <f t="shared" si="121"/>
        <v>260.71814797968739</v>
      </c>
      <c r="S191" s="118">
        <v>268882</v>
      </c>
      <c r="T191" s="119">
        <f t="shared" si="122"/>
        <v>16.322588478115705</v>
      </c>
      <c r="U191" s="306"/>
      <c r="V191" s="119">
        <f t="shared" si="123"/>
        <v>276.58590665354956</v>
      </c>
      <c r="W191" s="118">
        <v>0</v>
      </c>
      <c r="X191" s="306"/>
      <c r="Y191" s="119">
        <f t="shared" si="124"/>
        <v>0</v>
      </c>
      <c r="Z191" s="306"/>
      <c r="AA191" s="119">
        <f t="shared" si="125"/>
        <v>0</v>
      </c>
      <c r="AB191" s="118">
        <v>5181683</v>
      </c>
      <c r="AC191" s="119">
        <f t="shared" si="126"/>
        <v>314.55612213925821</v>
      </c>
      <c r="AD191" s="306"/>
      <c r="AE191" s="119">
        <f t="shared" si="127"/>
        <v>192.87387680836227</v>
      </c>
      <c r="AF191" s="118">
        <v>1671956</v>
      </c>
      <c r="AG191" s="119">
        <f t="shared" si="128"/>
        <v>101.49675226127603</v>
      </c>
      <c r="AH191" s="306"/>
      <c r="AI191" s="119">
        <f t="shared" si="129"/>
        <v>94.265168724209801</v>
      </c>
      <c r="AJ191" s="118">
        <v>0</v>
      </c>
      <c r="AK191" s="119">
        <f t="shared" si="130"/>
        <v>0</v>
      </c>
      <c r="AL191" s="306"/>
      <c r="AM191" s="119">
        <f t="shared" si="131"/>
        <v>0</v>
      </c>
      <c r="AN191" s="118">
        <f t="shared" si="132"/>
        <v>41681422</v>
      </c>
      <c r="AO191" s="118">
        <v>16473</v>
      </c>
      <c r="AP191" s="118">
        <f t="shared" si="133"/>
        <v>16473</v>
      </c>
      <c r="AQ191" s="118">
        <f t="shared" si="134"/>
        <v>0</v>
      </c>
      <c r="AR191" s="118">
        <f t="shared" si="135"/>
        <v>16473</v>
      </c>
      <c r="AS191" s="118">
        <f t="shared" si="136"/>
        <v>16473</v>
      </c>
      <c r="AT191" s="118">
        <f t="shared" si="137"/>
        <v>16473</v>
      </c>
      <c r="AU191" s="118">
        <f t="shared" si="138"/>
        <v>0</v>
      </c>
      <c r="AV191" s="118">
        <f t="shared" si="139"/>
        <v>16473</v>
      </c>
      <c r="AW191" s="118">
        <f t="shared" si="140"/>
        <v>16473</v>
      </c>
      <c r="AX191" s="118">
        <f t="shared" si="141"/>
        <v>0</v>
      </c>
    </row>
    <row r="192" spans="1:50" x14ac:dyDescent="0.2">
      <c r="A192" s="286">
        <v>32</v>
      </c>
      <c r="B192" s="286" t="s">
        <v>288</v>
      </c>
      <c r="C192" s="115">
        <v>0</v>
      </c>
      <c r="D192" s="116">
        <f t="shared" si="114"/>
        <v>0</v>
      </c>
      <c r="F192" s="116">
        <f t="shared" si="115"/>
        <v>0</v>
      </c>
      <c r="G192" s="115">
        <v>0</v>
      </c>
      <c r="H192" s="116">
        <f t="shared" si="116"/>
        <v>0</v>
      </c>
      <c r="J192" s="116">
        <f t="shared" si="117"/>
        <v>0</v>
      </c>
      <c r="K192" s="115">
        <v>0</v>
      </c>
      <c r="L192" s="116">
        <f t="shared" si="118"/>
        <v>0</v>
      </c>
      <c r="N192" s="116">
        <f t="shared" si="119"/>
        <v>0</v>
      </c>
      <c r="O192" s="115">
        <v>0</v>
      </c>
      <c r="P192" s="116">
        <f t="shared" si="120"/>
        <v>0</v>
      </c>
      <c r="R192" s="116">
        <f t="shared" si="121"/>
        <v>0</v>
      </c>
      <c r="S192" s="115">
        <v>0</v>
      </c>
      <c r="T192" s="116">
        <f t="shared" si="122"/>
        <v>0</v>
      </c>
      <c r="V192" s="116">
        <f t="shared" si="123"/>
        <v>0</v>
      </c>
      <c r="W192" s="115">
        <v>0</v>
      </c>
      <c r="Y192" s="116">
        <f t="shared" si="124"/>
        <v>0</v>
      </c>
      <c r="AA192" s="116">
        <f t="shared" si="125"/>
        <v>0</v>
      </c>
      <c r="AB192" s="115">
        <v>0</v>
      </c>
      <c r="AC192" s="116">
        <f t="shared" si="126"/>
        <v>0</v>
      </c>
      <c r="AE192" s="116">
        <f t="shared" si="127"/>
        <v>0</v>
      </c>
      <c r="AF192" s="115">
        <v>0</v>
      </c>
      <c r="AG192" s="116">
        <f t="shared" si="128"/>
        <v>0</v>
      </c>
      <c r="AI192" s="116">
        <f t="shared" si="129"/>
        <v>0</v>
      </c>
      <c r="AJ192" s="115">
        <v>0</v>
      </c>
      <c r="AK192" s="116">
        <f t="shared" si="130"/>
        <v>0</v>
      </c>
      <c r="AM192" s="116">
        <f t="shared" si="131"/>
        <v>0</v>
      </c>
      <c r="AN192" s="115">
        <f t="shared" si="132"/>
        <v>0</v>
      </c>
      <c r="AO192" s="115">
        <v>0</v>
      </c>
      <c r="AP192" s="115">
        <f t="shared" si="133"/>
        <v>0</v>
      </c>
      <c r="AQ192" s="115">
        <f t="shared" si="134"/>
        <v>0</v>
      </c>
      <c r="AR192" s="115">
        <f t="shared" si="135"/>
        <v>0</v>
      </c>
      <c r="AS192" s="115">
        <f t="shared" si="136"/>
        <v>0</v>
      </c>
      <c r="AT192" s="115">
        <f t="shared" si="137"/>
        <v>0</v>
      </c>
      <c r="AU192" s="115">
        <f t="shared" si="138"/>
        <v>0</v>
      </c>
      <c r="AV192" s="115">
        <f t="shared" si="139"/>
        <v>0</v>
      </c>
      <c r="AW192" s="115">
        <f t="shared" si="140"/>
        <v>0</v>
      </c>
      <c r="AX192" s="115">
        <f t="shared" si="141"/>
        <v>0</v>
      </c>
    </row>
    <row r="193" spans="1:50" x14ac:dyDescent="0.2">
      <c r="A193" s="287">
        <v>33</v>
      </c>
      <c r="B193" s="287" t="s">
        <v>289</v>
      </c>
      <c r="C193" s="118">
        <v>2233335</v>
      </c>
      <c r="D193" s="119">
        <f t="shared" si="114"/>
        <v>222.06771403002884</v>
      </c>
      <c r="E193" s="306"/>
      <c r="F193" s="119">
        <f t="shared" si="115"/>
        <v>89.830138364501195</v>
      </c>
      <c r="G193" s="118">
        <v>0</v>
      </c>
      <c r="H193" s="119">
        <f t="shared" si="116"/>
        <v>0</v>
      </c>
      <c r="I193" s="306"/>
      <c r="J193" s="119">
        <f t="shared" si="117"/>
        <v>0</v>
      </c>
      <c r="K193" s="118">
        <v>5178322</v>
      </c>
      <c r="L193" s="119">
        <f t="shared" si="118"/>
        <v>514.89728547280504</v>
      </c>
      <c r="M193" s="306"/>
      <c r="N193" s="119">
        <f t="shared" si="119"/>
        <v>120.78063696892222</v>
      </c>
      <c r="O193" s="118">
        <v>6052626</v>
      </c>
      <c r="P193" s="119">
        <f t="shared" si="120"/>
        <v>601.83215670677146</v>
      </c>
      <c r="Q193" s="306"/>
      <c r="R193" s="119">
        <f t="shared" si="121"/>
        <v>133.10368988862928</v>
      </c>
      <c r="S193" s="118">
        <v>282054</v>
      </c>
      <c r="T193" s="119">
        <f t="shared" si="122"/>
        <v>28.045540419608233</v>
      </c>
      <c r="U193" s="306"/>
      <c r="V193" s="119">
        <f t="shared" si="123"/>
        <v>475.23107226198908</v>
      </c>
      <c r="W193" s="118">
        <v>0</v>
      </c>
      <c r="X193" s="306"/>
      <c r="Y193" s="119">
        <f t="shared" si="124"/>
        <v>0</v>
      </c>
      <c r="Z193" s="306"/>
      <c r="AA193" s="119">
        <f t="shared" si="125"/>
        <v>0</v>
      </c>
      <c r="AB193" s="118">
        <v>2781809</v>
      </c>
      <c r="AC193" s="119">
        <f t="shared" si="126"/>
        <v>276.60425574226906</v>
      </c>
      <c r="AD193" s="306"/>
      <c r="AE193" s="119">
        <f t="shared" si="127"/>
        <v>169.60323259289322</v>
      </c>
      <c r="AF193" s="118">
        <v>616632</v>
      </c>
      <c r="AG193" s="119">
        <f t="shared" si="128"/>
        <v>61.31371184249776</v>
      </c>
      <c r="AH193" s="306"/>
      <c r="AI193" s="119">
        <f t="shared" si="129"/>
        <v>56.945146156620176</v>
      </c>
      <c r="AJ193" s="118">
        <v>0</v>
      </c>
      <c r="AK193" s="119">
        <f t="shared" si="130"/>
        <v>0</v>
      </c>
      <c r="AL193" s="306"/>
      <c r="AM193" s="119">
        <f t="shared" si="131"/>
        <v>0</v>
      </c>
      <c r="AN193" s="118">
        <f t="shared" si="132"/>
        <v>17144778</v>
      </c>
      <c r="AO193" s="118">
        <v>10057</v>
      </c>
      <c r="AP193" s="118">
        <f t="shared" si="133"/>
        <v>10057</v>
      </c>
      <c r="AQ193" s="118">
        <f t="shared" si="134"/>
        <v>0</v>
      </c>
      <c r="AR193" s="118">
        <f t="shared" si="135"/>
        <v>10057</v>
      </c>
      <c r="AS193" s="118">
        <f t="shared" si="136"/>
        <v>10057</v>
      </c>
      <c r="AT193" s="118">
        <f t="shared" si="137"/>
        <v>10057</v>
      </c>
      <c r="AU193" s="118">
        <f t="shared" si="138"/>
        <v>0</v>
      </c>
      <c r="AV193" s="118">
        <f t="shared" si="139"/>
        <v>10057</v>
      </c>
      <c r="AW193" s="118">
        <f t="shared" si="140"/>
        <v>10057</v>
      </c>
      <c r="AX193" s="118">
        <f t="shared" si="141"/>
        <v>0</v>
      </c>
    </row>
    <row r="194" spans="1:50" x14ac:dyDescent="0.2">
      <c r="A194" s="286">
        <v>34</v>
      </c>
      <c r="B194" s="286" t="s">
        <v>290</v>
      </c>
      <c r="C194" s="115">
        <v>1517974</v>
      </c>
      <c r="D194" s="116">
        <f t="shared" si="114"/>
        <v>444.63210310486232</v>
      </c>
      <c r="F194" s="116">
        <f t="shared" si="115"/>
        <v>179.8611901674636</v>
      </c>
      <c r="G194" s="115">
        <v>0</v>
      </c>
      <c r="H194" s="116">
        <f t="shared" si="116"/>
        <v>0</v>
      </c>
      <c r="J194" s="116">
        <f t="shared" si="117"/>
        <v>0</v>
      </c>
      <c r="K194" s="115">
        <v>1665410</v>
      </c>
      <c r="L194" s="116">
        <f t="shared" si="118"/>
        <v>487.81780902167543</v>
      </c>
      <c r="N194" s="116">
        <f t="shared" si="119"/>
        <v>114.42854208159135</v>
      </c>
      <c r="O194" s="115">
        <v>1687730</v>
      </c>
      <c r="P194" s="116">
        <f t="shared" si="120"/>
        <v>494.35559461042766</v>
      </c>
      <c r="R194" s="116">
        <f t="shared" si="121"/>
        <v>109.33372872562386</v>
      </c>
      <c r="S194" s="115">
        <v>14995</v>
      </c>
      <c r="T194" s="116">
        <f t="shared" si="122"/>
        <v>4.3922085530169888</v>
      </c>
      <c r="V194" s="116">
        <f t="shared" si="123"/>
        <v>74.42587837562877</v>
      </c>
      <c r="W194" s="115">
        <v>13272379</v>
      </c>
      <c r="Y194" s="116">
        <f t="shared" si="124"/>
        <v>3887.6329818394843</v>
      </c>
      <c r="AA194" s="116">
        <f t="shared" si="125"/>
        <v>118.4001092317408</v>
      </c>
      <c r="AB194" s="115">
        <v>128856</v>
      </c>
      <c r="AC194" s="116">
        <f t="shared" si="126"/>
        <v>37.743409490333917</v>
      </c>
      <c r="AE194" s="116">
        <f t="shared" si="127"/>
        <v>23.14282635116988</v>
      </c>
      <c r="AF194" s="115">
        <v>431042</v>
      </c>
      <c r="AG194" s="116">
        <f t="shared" si="128"/>
        <v>126.25717633274751</v>
      </c>
      <c r="AI194" s="116">
        <f t="shared" si="129"/>
        <v>117.2614272327764</v>
      </c>
      <c r="AJ194" s="115">
        <v>0</v>
      </c>
      <c r="AK194" s="116">
        <f t="shared" si="130"/>
        <v>0</v>
      </c>
      <c r="AM194" s="116">
        <f t="shared" si="131"/>
        <v>0</v>
      </c>
      <c r="AN194" s="115">
        <f t="shared" si="132"/>
        <v>18718386</v>
      </c>
      <c r="AO194" s="115">
        <v>3414</v>
      </c>
      <c r="AP194" s="115">
        <f t="shared" si="133"/>
        <v>3414</v>
      </c>
      <c r="AQ194" s="115">
        <f t="shared" si="134"/>
        <v>0</v>
      </c>
      <c r="AR194" s="115">
        <f t="shared" si="135"/>
        <v>3414</v>
      </c>
      <c r="AS194" s="115">
        <f t="shared" si="136"/>
        <v>3414</v>
      </c>
      <c r="AT194" s="115">
        <f t="shared" si="137"/>
        <v>3414</v>
      </c>
      <c r="AU194" s="115">
        <f t="shared" si="138"/>
        <v>3414</v>
      </c>
      <c r="AV194" s="115">
        <f t="shared" si="139"/>
        <v>3414</v>
      </c>
      <c r="AW194" s="115">
        <f t="shared" si="140"/>
        <v>3414</v>
      </c>
      <c r="AX194" s="115">
        <f t="shared" si="141"/>
        <v>0</v>
      </c>
    </row>
    <row r="195" spans="1:50" x14ac:dyDescent="0.2">
      <c r="A195" s="287">
        <v>35</v>
      </c>
      <c r="B195" s="287" t="s">
        <v>231</v>
      </c>
      <c r="C195" s="118">
        <v>547586</v>
      </c>
      <c r="D195" s="119">
        <f t="shared" si="114"/>
        <v>184.31033322113765</v>
      </c>
      <c r="E195" s="306"/>
      <c r="F195" s="119">
        <f t="shared" si="115"/>
        <v>74.556640561550807</v>
      </c>
      <c r="G195" s="118">
        <v>0</v>
      </c>
      <c r="H195" s="119">
        <f t="shared" si="116"/>
        <v>0</v>
      </c>
      <c r="I195" s="306"/>
      <c r="J195" s="119">
        <f t="shared" si="117"/>
        <v>0</v>
      </c>
      <c r="K195" s="118">
        <v>1356617</v>
      </c>
      <c r="L195" s="119">
        <f t="shared" si="118"/>
        <v>456.61965668125208</v>
      </c>
      <c r="M195" s="306"/>
      <c r="N195" s="119">
        <f t="shared" si="119"/>
        <v>107.1103199463363</v>
      </c>
      <c r="O195" s="118">
        <v>1798639</v>
      </c>
      <c r="P195" s="119">
        <f t="shared" si="120"/>
        <v>605.39851901716588</v>
      </c>
      <c r="Q195" s="306"/>
      <c r="R195" s="119">
        <f t="shared" si="121"/>
        <v>133.89244133320275</v>
      </c>
      <c r="S195" s="118">
        <v>5003</v>
      </c>
      <c r="T195" s="119">
        <f t="shared" si="122"/>
        <v>1.6839447997307304</v>
      </c>
      <c r="U195" s="306"/>
      <c r="V195" s="119">
        <f t="shared" si="123"/>
        <v>28.534407996164912</v>
      </c>
      <c r="W195" s="118">
        <v>0</v>
      </c>
      <c r="X195" s="306"/>
      <c r="Y195" s="119">
        <f t="shared" si="124"/>
        <v>0</v>
      </c>
      <c r="Z195" s="306"/>
      <c r="AA195" s="119">
        <f t="shared" si="125"/>
        <v>0</v>
      </c>
      <c r="AB195" s="118">
        <v>434609</v>
      </c>
      <c r="AC195" s="119">
        <f t="shared" si="126"/>
        <v>146.2837428475261</v>
      </c>
      <c r="AD195" s="306"/>
      <c r="AE195" s="119">
        <f t="shared" si="127"/>
        <v>89.695639700660607</v>
      </c>
      <c r="AF195" s="118">
        <v>114432</v>
      </c>
      <c r="AG195" s="119">
        <f t="shared" si="128"/>
        <v>38.516324469875464</v>
      </c>
      <c r="AH195" s="306"/>
      <c r="AI195" s="119">
        <f t="shared" si="129"/>
        <v>35.77205914375309</v>
      </c>
      <c r="AJ195" s="118">
        <v>0</v>
      </c>
      <c r="AK195" s="119">
        <f t="shared" si="130"/>
        <v>0</v>
      </c>
      <c r="AL195" s="306"/>
      <c r="AM195" s="119">
        <f t="shared" si="131"/>
        <v>0</v>
      </c>
      <c r="AN195" s="118">
        <f t="shared" si="132"/>
        <v>4256886</v>
      </c>
      <c r="AO195" s="118">
        <v>2971</v>
      </c>
      <c r="AP195" s="118">
        <f t="shared" si="133"/>
        <v>2971</v>
      </c>
      <c r="AQ195" s="118">
        <f t="shared" si="134"/>
        <v>0</v>
      </c>
      <c r="AR195" s="118">
        <f t="shared" si="135"/>
        <v>2971</v>
      </c>
      <c r="AS195" s="118">
        <f t="shared" si="136"/>
        <v>2971</v>
      </c>
      <c r="AT195" s="118">
        <f t="shared" si="137"/>
        <v>2971</v>
      </c>
      <c r="AU195" s="118">
        <f t="shared" si="138"/>
        <v>0</v>
      </c>
      <c r="AV195" s="118">
        <f t="shared" si="139"/>
        <v>2971</v>
      </c>
      <c r="AW195" s="118">
        <f t="shared" si="140"/>
        <v>2971</v>
      </c>
      <c r="AX195" s="118">
        <f t="shared" si="141"/>
        <v>0</v>
      </c>
    </row>
    <row r="196" spans="1:50" x14ac:dyDescent="0.2">
      <c r="A196" s="286">
        <v>36</v>
      </c>
      <c r="B196" s="286" t="s">
        <v>291</v>
      </c>
      <c r="C196" s="115">
        <v>1154426</v>
      </c>
      <c r="D196" s="116">
        <f t="shared" si="114"/>
        <v>198.79903564663337</v>
      </c>
      <c r="F196" s="116">
        <f t="shared" si="115"/>
        <v>80.417565231709602</v>
      </c>
      <c r="G196" s="115">
        <v>0</v>
      </c>
      <c r="H196" s="116">
        <f t="shared" si="116"/>
        <v>0</v>
      </c>
      <c r="J196" s="116">
        <f t="shared" si="117"/>
        <v>0</v>
      </c>
      <c r="K196" s="115">
        <v>2578104</v>
      </c>
      <c r="L196" s="116">
        <f t="shared" si="118"/>
        <v>443.96486998450149</v>
      </c>
      <c r="N196" s="116">
        <f t="shared" si="119"/>
        <v>104.14185761207509</v>
      </c>
      <c r="O196" s="115">
        <v>2172828</v>
      </c>
      <c r="P196" s="116">
        <f t="shared" si="120"/>
        <v>374.17392801790942</v>
      </c>
      <c r="R196" s="116">
        <f t="shared" si="121"/>
        <v>82.753854084224187</v>
      </c>
      <c r="S196" s="115">
        <v>6895</v>
      </c>
      <c r="T196" s="116">
        <f t="shared" si="122"/>
        <v>1.1873600826588599</v>
      </c>
      <c r="V196" s="116">
        <f t="shared" si="123"/>
        <v>20.119790768893171</v>
      </c>
      <c r="W196" s="115">
        <v>0</v>
      </c>
      <c r="Y196" s="116">
        <f t="shared" si="124"/>
        <v>0</v>
      </c>
      <c r="AA196" s="116">
        <f t="shared" si="125"/>
        <v>0</v>
      </c>
      <c r="AB196" s="115">
        <v>360334</v>
      </c>
      <c r="AC196" s="116">
        <f t="shared" si="126"/>
        <v>62.051661787497849</v>
      </c>
      <c r="AE196" s="116">
        <f t="shared" si="127"/>
        <v>38.047724170688888</v>
      </c>
      <c r="AF196" s="115">
        <v>466971</v>
      </c>
      <c r="AG196" s="116">
        <f t="shared" si="128"/>
        <v>80.41518856552436</v>
      </c>
      <c r="AI196" s="116">
        <f t="shared" si="129"/>
        <v>74.6856539665893</v>
      </c>
      <c r="AJ196" s="115">
        <v>0</v>
      </c>
      <c r="AK196" s="116">
        <f t="shared" si="130"/>
        <v>0</v>
      </c>
      <c r="AM196" s="116">
        <f t="shared" si="131"/>
        <v>0</v>
      </c>
      <c r="AN196" s="115">
        <f t="shared" si="132"/>
        <v>6739558</v>
      </c>
      <c r="AO196" s="115">
        <v>5807</v>
      </c>
      <c r="AP196" s="115">
        <f t="shared" si="133"/>
        <v>5807</v>
      </c>
      <c r="AQ196" s="115">
        <f t="shared" si="134"/>
        <v>0</v>
      </c>
      <c r="AR196" s="115">
        <f t="shared" si="135"/>
        <v>5807</v>
      </c>
      <c r="AS196" s="115">
        <f t="shared" si="136"/>
        <v>5807</v>
      </c>
      <c r="AT196" s="115">
        <f t="shared" si="137"/>
        <v>5807</v>
      </c>
      <c r="AU196" s="115">
        <f t="shared" si="138"/>
        <v>0</v>
      </c>
      <c r="AV196" s="115">
        <f t="shared" si="139"/>
        <v>5807</v>
      </c>
      <c r="AW196" s="115">
        <f t="shared" si="140"/>
        <v>5807</v>
      </c>
      <c r="AX196" s="115">
        <f t="shared" si="141"/>
        <v>0</v>
      </c>
    </row>
    <row r="197" spans="1:50" x14ac:dyDescent="0.2">
      <c r="A197" s="287">
        <v>37</v>
      </c>
      <c r="B197" s="287" t="s">
        <v>292</v>
      </c>
      <c r="C197" s="122">
        <v>3581747</v>
      </c>
      <c r="D197" s="119">
        <f t="shared" si="114"/>
        <v>433.3632183908046</v>
      </c>
      <c r="E197" s="306"/>
      <c r="F197" s="119">
        <f t="shared" si="115"/>
        <v>175.30273610538174</v>
      </c>
      <c r="G197" s="122">
        <v>0</v>
      </c>
      <c r="H197" s="119">
        <f t="shared" si="116"/>
        <v>0</v>
      </c>
      <c r="I197" s="306"/>
      <c r="J197" s="123">
        <f t="shared" si="117"/>
        <v>0</v>
      </c>
      <c r="K197" s="122">
        <v>5863565</v>
      </c>
      <c r="L197" s="119">
        <f t="shared" si="118"/>
        <v>709.44525105868115</v>
      </c>
      <c r="M197" s="306"/>
      <c r="N197" s="119">
        <f t="shared" si="119"/>
        <v>166.41619937607953</v>
      </c>
      <c r="O197" s="122">
        <v>4412620</v>
      </c>
      <c r="P197" s="119">
        <f t="shared" si="120"/>
        <v>533.89231699939501</v>
      </c>
      <c r="Q197" s="306"/>
      <c r="R197" s="119">
        <f t="shared" si="121"/>
        <v>118.07783383438088</v>
      </c>
      <c r="S197" s="122">
        <v>26435</v>
      </c>
      <c r="T197" s="119">
        <f t="shared" si="122"/>
        <v>3.1984271022383544</v>
      </c>
      <c r="U197" s="306"/>
      <c r="V197" s="119">
        <f t="shared" si="123"/>
        <v>54.197277663646901</v>
      </c>
      <c r="W197" s="122">
        <v>0</v>
      </c>
      <c r="X197" s="306"/>
      <c r="Y197" s="119">
        <f t="shared" si="124"/>
        <v>0</v>
      </c>
      <c r="Z197" s="306"/>
      <c r="AA197" s="123">
        <f t="shared" si="125"/>
        <v>0</v>
      </c>
      <c r="AB197" s="122">
        <v>3040588</v>
      </c>
      <c r="AC197" s="119">
        <f t="shared" si="126"/>
        <v>367.88723532970357</v>
      </c>
      <c r="AD197" s="306"/>
      <c r="AE197" s="119">
        <f t="shared" si="127"/>
        <v>225.574491520903</v>
      </c>
      <c r="AF197" s="122">
        <v>2006161</v>
      </c>
      <c r="AG197" s="119">
        <f t="shared" si="128"/>
        <v>242.729703569268</v>
      </c>
      <c r="AH197" s="306"/>
      <c r="AI197" s="119">
        <f t="shared" si="129"/>
        <v>225.43535582728427</v>
      </c>
      <c r="AJ197" s="122">
        <v>0</v>
      </c>
      <c r="AK197" s="119">
        <f t="shared" si="130"/>
        <v>0</v>
      </c>
      <c r="AL197" s="306"/>
      <c r="AM197" s="123">
        <f t="shared" si="131"/>
        <v>0</v>
      </c>
      <c r="AN197" s="122">
        <f t="shared" si="132"/>
        <v>18931116</v>
      </c>
      <c r="AO197" s="122">
        <v>8265</v>
      </c>
      <c r="AP197" s="122">
        <f t="shared" si="133"/>
        <v>8265</v>
      </c>
      <c r="AQ197" s="122">
        <f t="shared" si="134"/>
        <v>0</v>
      </c>
      <c r="AR197" s="122">
        <f t="shared" si="135"/>
        <v>8265</v>
      </c>
      <c r="AS197" s="122">
        <f t="shared" si="136"/>
        <v>8265</v>
      </c>
      <c r="AT197" s="122">
        <f t="shared" si="137"/>
        <v>8265</v>
      </c>
      <c r="AU197" s="122">
        <f t="shared" si="138"/>
        <v>0</v>
      </c>
      <c r="AV197" s="122">
        <f t="shared" si="139"/>
        <v>8265</v>
      </c>
      <c r="AW197" s="122">
        <f t="shared" si="140"/>
        <v>8265</v>
      </c>
      <c r="AX197" s="122">
        <f t="shared" si="141"/>
        <v>0</v>
      </c>
    </row>
    <row r="198" spans="1:50" ht="13.5" thickBot="1" x14ac:dyDescent="0.25">
      <c r="A198" s="289">
        <f>A197</f>
        <v>37</v>
      </c>
      <c r="B198" s="290" t="s">
        <v>255</v>
      </c>
      <c r="C198" s="127">
        <f>SUM(C161:C197)</f>
        <v>87578546</v>
      </c>
      <c r="D198" s="251">
        <f>IF(C198=0,0,IF(ISNONTEXT(E198),C198/$AO198,C198/AP198))</f>
        <v>247.20847376294915</v>
      </c>
      <c r="E198" s="303"/>
      <c r="F198" s="252">
        <f t="shared" si="115"/>
        <v>100</v>
      </c>
      <c r="G198" s="127">
        <f>SUM(G161:G197)</f>
        <v>0</v>
      </c>
      <c r="H198" s="251">
        <f>IF(G198=0,0,IF(ISNONTEXT(I198),G198/$AO198,G198/AQ198))</f>
        <v>0</v>
      </c>
      <c r="I198" s="303" t="s">
        <v>352</v>
      </c>
      <c r="J198" s="252">
        <f t="shared" si="117"/>
        <v>0</v>
      </c>
      <c r="K198" s="127">
        <f>SUM(K161:K197)</f>
        <v>151028067</v>
      </c>
      <c r="L198" s="251">
        <f>IF(K198=0,0,IF(ISNONTEXT(M198),K198/$AO198,K198/AR198))</f>
        <v>426.30780760436954</v>
      </c>
      <c r="M198" s="303"/>
      <c r="N198" s="252">
        <f t="shared" si="119"/>
        <v>100</v>
      </c>
      <c r="O198" s="127">
        <f>SUM(O161:O197)</f>
        <v>160184198</v>
      </c>
      <c r="P198" s="251">
        <f>IF(O198=0,0,IF(ISNONTEXT(Q198),O198/$AO198,O198/AS198))</f>
        <v>452.15287210319815</v>
      </c>
      <c r="Q198" s="303"/>
      <c r="R198" s="252">
        <f t="shared" si="121"/>
        <v>100</v>
      </c>
      <c r="S198" s="127">
        <f>SUM(S161:S197)</f>
        <v>1737022</v>
      </c>
      <c r="T198" s="251">
        <f>IF(S198=0,0,IF(ISNONTEXT(U198),S198/$AO198,S198/AT198))</f>
        <v>5.9014534310894282</v>
      </c>
      <c r="U198" s="303" t="s">
        <v>352</v>
      </c>
      <c r="V198" s="252">
        <f t="shared" si="123"/>
        <v>100</v>
      </c>
      <c r="W198" s="127">
        <f>SUM(W161:W197)</f>
        <v>24041573</v>
      </c>
      <c r="X198" s="303"/>
      <c r="Y198" s="251">
        <f>IF(W198=0,0,IF(ISNONTEXT(Z198),W198/$AO198,W198/AU198))</f>
        <v>3283.470773012838</v>
      </c>
      <c r="Z198" s="303" t="s">
        <v>352</v>
      </c>
      <c r="AA198" s="252">
        <f t="shared" si="125"/>
        <v>100</v>
      </c>
      <c r="AB198" s="127">
        <f>SUM(AB161:AB197)</f>
        <v>55329419</v>
      </c>
      <c r="AC198" s="251">
        <f>IF(AB198=0,0,IF(ISNONTEXT(AD198),AB198/$AO198,AB198/AV198))</f>
        <v>163.08902343047643</v>
      </c>
      <c r="AD198" s="303" t="s">
        <v>352</v>
      </c>
      <c r="AE198" s="252">
        <f t="shared" si="127"/>
        <v>100</v>
      </c>
      <c r="AF198" s="127">
        <f>SUM(AF161:AF197)</f>
        <v>38144794</v>
      </c>
      <c r="AG198" s="251">
        <f>IF(AF198=0,0,IF(ISNONTEXT(AH198),AF198/$AO198,AF198/AW198))</f>
        <v>107.67153301154487</v>
      </c>
      <c r="AH198" s="303"/>
      <c r="AI198" s="252">
        <f t="shared" si="129"/>
        <v>100</v>
      </c>
      <c r="AJ198" s="127">
        <f>SUM(AJ161:AJ197)</f>
        <v>270916</v>
      </c>
      <c r="AK198" s="251">
        <f>IF(AJ198=0,0,IF(ISNONTEXT(AL198),AJ198/$AO198,AJ198/AX198))</f>
        <v>14.319784343781384</v>
      </c>
      <c r="AL198" s="303" t="s">
        <v>352</v>
      </c>
      <c r="AM198" s="252">
        <f t="shared" si="131"/>
        <v>100</v>
      </c>
      <c r="AN198" s="127">
        <f>SUM(AN161:AN197)</f>
        <v>518314535</v>
      </c>
      <c r="AO198" s="250">
        <f>SUM(AO161:AO197)</f>
        <v>354270</v>
      </c>
      <c r="AP198" s="250">
        <f t="shared" ref="AP198:AS198" si="142">SUM(AP161:AP197)</f>
        <v>354270</v>
      </c>
      <c r="AQ198" s="250">
        <f t="shared" si="142"/>
        <v>0</v>
      </c>
      <c r="AR198" s="250">
        <f t="shared" si="142"/>
        <v>354270</v>
      </c>
      <c r="AS198" s="250">
        <f t="shared" si="142"/>
        <v>354270</v>
      </c>
      <c r="AT198" s="250">
        <f>SUM(AT161:AT197)</f>
        <v>294338</v>
      </c>
      <c r="AU198" s="250">
        <f>SUM(AU161:AU197)</f>
        <v>7322</v>
      </c>
      <c r="AV198" s="250">
        <f>SUM(AV161:AV197)</f>
        <v>339259</v>
      </c>
      <c r="AW198" s="250">
        <f>SUM(AW161:AW197)</f>
        <v>354270</v>
      </c>
      <c r="AX198" s="250">
        <f>SUM(AX161:AX197)</f>
        <v>18919</v>
      </c>
    </row>
    <row r="199" spans="1:50" x14ac:dyDescent="0.2">
      <c r="B199" s="281"/>
      <c r="C199" s="235"/>
      <c r="D199" s="77"/>
      <c r="E199" s="304"/>
      <c r="F199" s="232"/>
      <c r="G199" s="235"/>
      <c r="H199" s="77"/>
      <c r="I199" s="304"/>
      <c r="J199" s="232"/>
      <c r="K199" s="235"/>
      <c r="L199" s="77"/>
      <c r="M199" s="304"/>
      <c r="N199" s="232"/>
      <c r="O199" s="235"/>
      <c r="P199" s="77"/>
      <c r="Q199" s="304"/>
      <c r="R199" s="232"/>
      <c r="S199" s="235"/>
      <c r="T199" s="77"/>
      <c r="U199" s="304"/>
      <c r="V199" s="232"/>
      <c r="W199" s="235"/>
      <c r="Y199" s="77"/>
      <c r="Z199" s="304"/>
      <c r="AA199" s="232"/>
      <c r="AB199" s="235"/>
      <c r="AC199" s="77"/>
      <c r="AD199" s="304"/>
      <c r="AE199" s="232"/>
      <c r="AF199" s="235"/>
      <c r="AG199" s="77"/>
      <c r="AH199" s="304"/>
      <c r="AI199" s="232"/>
      <c r="AJ199" s="235"/>
      <c r="AK199" s="77"/>
      <c r="AL199" s="304"/>
      <c r="AM199" s="232"/>
      <c r="AN199" s="235"/>
      <c r="AO199" s="233"/>
      <c r="AP199" s="233"/>
      <c r="AQ199" s="233"/>
      <c r="AR199" s="233"/>
      <c r="AS199" s="233"/>
      <c r="AT199" s="233"/>
      <c r="AU199" s="233"/>
      <c r="AV199" s="233"/>
      <c r="AW199" s="233"/>
      <c r="AX199" s="233"/>
    </row>
    <row r="200" spans="1:50" ht="13.5" thickBot="1" x14ac:dyDescent="0.25">
      <c r="A200" s="300">
        <f>(A44+A150+A198)</f>
        <v>170</v>
      </c>
      <c r="B200" s="301" t="s">
        <v>293</v>
      </c>
      <c r="C200" s="241">
        <f>(C44+C150+C198)</f>
        <v>1613550582</v>
      </c>
      <c r="D200" s="242">
        <f>IF(C200=0,0,IF(ISNONTEXT(E200),C200/$AO200,C200/AP200))</f>
        <v>186.99650518138498</v>
      </c>
      <c r="E200" s="302"/>
      <c r="F200" s="243"/>
      <c r="G200" s="241">
        <f>(G44+G150+G198)</f>
        <v>654422028</v>
      </c>
      <c r="H200" s="242">
        <f>IF(G200=0,0,IF(ISNONTEXT(I200),G200/$AO200,G200/AQ200))</f>
        <v>79.088973550559643</v>
      </c>
      <c r="I200" s="305" t="s">
        <v>352</v>
      </c>
      <c r="J200" s="243"/>
      <c r="K200" s="241">
        <f>(K44+K150+K198)</f>
        <v>6251921638</v>
      </c>
      <c r="L200" s="242">
        <f>IF(K200=0,0,IF(ISNONTEXT(M200),K200/$AO200,K200/AR200))</f>
        <v>724.54344475820085</v>
      </c>
      <c r="M200" s="302"/>
      <c r="N200" s="243"/>
      <c r="O200" s="241">
        <f>(O44+O150+O198)</f>
        <v>2332015258</v>
      </c>
      <c r="P200" s="242">
        <f>IF(O200=0,0,IF(ISNONTEXT(Q200),O200/$AO200,O200/AS200))</f>
        <v>270.26032412020527</v>
      </c>
      <c r="Q200" s="302"/>
      <c r="R200" s="243"/>
      <c r="S200" s="241">
        <f>(S44+S150+S198)</f>
        <v>3982972424</v>
      </c>
      <c r="T200" s="242">
        <f>IF(S200=0,0,IF(ISNONTEXT(U200),S200/$AO200,S200/AT200))</f>
        <v>461.59192765971159</v>
      </c>
      <c r="U200" s="305"/>
      <c r="V200" s="243"/>
      <c r="W200" s="241">
        <f>(W44+W150+W198)</f>
        <v>20635822251</v>
      </c>
      <c r="X200" s="302"/>
      <c r="Y200" s="242">
        <f>IF(W200=0,0,IF(ISNONTEXT(Z200),W200/$AO200,W200/AU200))</f>
        <v>2491.6995661343285</v>
      </c>
      <c r="Z200" s="305" t="s">
        <v>352</v>
      </c>
      <c r="AA200" s="243"/>
      <c r="AB200" s="241">
        <f>(AB44+AB150+AB198)</f>
        <v>1244895571</v>
      </c>
      <c r="AC200" s="242">
        <f>IF(AB200=0,0,IF(ISNONTEXT(AD200),AB200/$AO200,AB200/AV200))</f>
        <v>144.27258970973165</v>
      </c>
      <c r="AD200" s="305"/>
      <c r="AE200" s="243"/>
      <c r="AF200" s="241">
        <f>(AF44+AF150+AF198)</f>
        <v>1665306245</v>
      </c>
      <c r="AG200" s="242">
        <f>IF(AF200=0,0,IF(ISNONTEXT(AH200),AF200/$AO200,AF200/AW200))</f>
        <v>192.99453723089746</v>
      </c>
      <c r="AH200" s="302"/>
      <c r="AI200" s="243"/>
      <c r="AJ200" s="241">
        <f>(AJ44+AJ150+AJ198)</f>
        <v>2524037</v>
      </c>
      <c r="AK200" s="242">
        <f>IF(AJ200=0,0,IF(ISNONTEXT(AL200),AJ200/$AO200,AJ200/AX200))</f>
        <v>52.496609816971713</v>
      </c>
      <c r="AL200" s="305" t="s">
        <v>352</v>
      </c>
      <c r="AM200" s="243"/>
      <c r="AN200" s="241">
        <f t="shared" ref="AN200:AX200" si="143">(AN44+AN150+AN198)</f>
        <v>38383430034</v>
      </c>
      <c r="AO200" s="234">
        <f t="shared" si="143"/>
        <v>8628774</v>
      </c>
      <c r="AP200" s="234">
        <f t="shared" si="143"/>
        <v>8628774</v>
      </c>
      <c r="AQ200" s="234">
        <f t="shared" si="143"/>
        <v>8274504</v>
      </c>
      <c r="AR200" s="234">
        <f t="shared" si="143"/>
        <v>8628774</v>
      </c>
      <c r="AS200" s="234">
        <f t="shared" si="143"/>
        <v>8628774</v>
      </c>
      <c r="AT200" s="234">
        <f t="shared" si="143"/>
        <v>8568842</v>
      </c>
      <c r="AU200" s="234">
        <f t="shared" si="143"/>
        <v>8281826</v>
      </c>
      <c r="AV200" s="234">
        <f t="shared" si="143"/>
        <v>8601805</v>
      </c>
      <c r="AW200" s="234">
        <f t="shared" si="143"/>
        <v>8628774</v>
      </c>
      <c r="AX200" s="234">
        <f t="shared" si="143"/>
        <v>48080</v>
      </c>
    </row>
    <row r="201" spans="1:50" ht="13.5" thickTop="1" x14ac:dyDescent="0.2"/>
    <row r="202" spans="1:50" ht="13.5" thickBot="1" x14ac:dyDescent="0.25"/>
    <row r="203" spans="1:50" x14ac:dyDescent="0.2">
      <c r="A203" s="223" t="s">
        <v>501</v>
      </c>
      <c r="B203" s="335"/>
      <c r="C203" s="335"/>
      <c r="D203" s="335"/>
      <c r="E203" s="335"/>
      <c r="F203" s="335"/>
      <c r="G203" s="335"/>
      <c r="H203" s="335"/>
      <c r="I203" s="335"/>
      <c r="J203" s="335"/>
      <c r="K203" s="335"/>
      <c r="L203" s="335"/>
      <c r="M203" s="335"/>
      <c r="N203" s="336"/>
      <c r="Q203" s="280"/>
      <c r="U203" s="280"/>
      <c r="X203" s="280"/>
      <c r="Z203" s="280"/>
      <c r="AD203" s="280"/>
      <c r="AH203" s="280"/>
      <c r="AL203" s="280"/>
    </row>
    <row r="204" spans="1:50" ht="33.75" customHeight="1" thickBot="1" x14ac:dyDescent="0.25">
      <c r="A204" s="410" t="s">
        <v>502</v>
      </c>
      <c r="B204" s="411"/>
      <c r="C204" s="411"/>
      <c r="D204" s="411"/>
      <c r="E204" s="411"/>
      <c r="F204" s="411"/>
      <c r="G204" s="411"/>
      <c r="H204" s="411"/>
      <c r="I204" s="411"/>
      <c r="J204" s="411"/>
      <c r="K204" s="411"/>
      <c r="L204" s="411"/>
      <c r="M204" s="411"/>
      <c r="N204" s="412"/>
      <c r="Q204" s="280"/>
      <c r="U204" s="280"/>
      <c r="X204" s="280"/>
      <c r="Z204" s="280"/>
      <c r="AD204" s="280"/>
      <c r="AH204" s="280"/>
      <c r="AL204" s="280"/>
    </row>
    <row r="215" spans="1:1" x14ac:dyDescent="0.2">
      <c r="A215" s="282"/>
    </row>
  </sheetData>
  <mergeCells count="3">
    <mergeCell ref="A204:N204"/>
    <mergeCell ref="A47:S47"/>
    <mergeCell ref="A153:S153"/>
  </mergeCells>
  <printOptions gridLinesSet="0"/>
  <pageMargins left="3.75" right="0.25" top="0.5" bottom="0.3" header="0.5" footer="0.5"/>
  <pageSetup paperSize="17" pageOrder="overThenDown"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53F55-4160-4107-9DC1-AAEB75206848}">
  <sheetPr transitionEvaluation="1" transitionEntry="1"/>
  <dimension ref="A1:AH324"/>
  <sheetViews>
    <sheetView showGridLines="0" zoomScaleNormal="100" workbookViewId="0">
      <pane xSplit="2" ySplit="6" topLeftCell="C7" activePane="bottomRight" state="frozen"/>
      <selection pane="topRight"/>
      <selection pane="bottomLeft"/>
      <selection pane="bottomRight"/>
    </sheetView>
  </sheetViews>
  <sheetFormatPr defaultColWidth="12.7109375" defaultRowHeight="12.75" x14ac:dyDescent="0.2"/>
  <cols>
    <col min="1" max="1" width="5.85546875" style="70" customWidth="1"/>
    <col min="2" max="2" width="16.140625" style="70" customWidth="1"/>
    <col min="3" max="3" width="13.5703125" style="70" customWidth="1"/>
    <col min="4" max="4" width="10.28515625" style="70" customWidth="1"/>
    <col min="5" max="5" width="3.7109375" style="70" customWidth="1"/>
    <col min="6" max="6" width="11.28515625" style="70" customWidth="1"/>
    <col min="7" max="7" width="17.42578125" style="70" customWidth="1"/>
    <col min="8" max="8" width="10.7109375" style="70" customWidth="1"/>
    <col min="9" max="9" width="3.7109375" style="70" customWidth="1"/>
    <col min="10" max="10" width="12.140625" style="70" customWidth="1"/>
    <col min="11" max="11" width="13.42578125" style="70" customWidth="1"/>
    <col min="12" max="12" width="12.5703125" style="70" customWidth="1"/>
    <col min="13" max="13" width="12.140625" style="70" customWidth="1"/>
    <col min="14" max="14" width="12.42578125" style="70" customWidth="1"/>
    <col min="15" max="15" width="13" style="70" customWidth="1"/>
    <col min="16" max="16" width="12.140625" style="70" customWidth="1"/>
    <col min="17" max="17" width="14.42578125" style="70" customWidth="1"/>
    <col min="18" max="18" width="16.5703125" style="70" customWidth="1"/>
    <col min="19" max="19" width="12.140625" style="70" customWidth="1"/>
    <col min="20" max="20" width="3.7109375" style="70" customWidth="1"/>
    <col min="21" max="21" width="10" style="70" customWidth="1"/>
    <col min="22" max="22" width="16.5703125" style="70" customWidth="1"/>
    <col min="23" max="23" width="17.28515625" style="70" customWidth="1"/>
    <col min="24" max="24" width="12.42578125" style="70" customWidth="1"/>
    <col min="25" max="25" width="14" style="70" customWidth="1"/>
    <col min="26" max="26" width="13.5703125" style="70" customWidth="1"/>
    <col min="27" max="27" width="14.28515625" style="70" customWidth="1"/>
    <col min="28" max="28" width="12.7109375" style="70" customWidth="1"/>
    <col min="29" max="29" width="16.7109375" style="70" customWidth="1"/>
    <col min="30" max="30" width="12.140625" style="70" hidden="1" customWidth="1"/>
    <col min="31" max="33" width="12.7109375" style="70" hidden="1" customWidth="1"/>
    <col min="34" max="16384" width="12.7109375" style="70"/>
  </cols>
  <sheetData>
    <row r="1" spans="1:34" s="319" customFormat="1" ht="15.75" x14ac:dyDescent="0.2">
      <c r="A1" s="319" t="s">
        <v>0</v>
      </c>
    </row>
    <row r="2" spans="1:34" s="320" customFormat="1" ht="15.75" x14ac:dyDescent="0.25">
      <c r="A2" s="320" t="s">
        <v>447</v>
      </c>
    </row>
    <row r="3" spans="1:34" s="321" customFormat="1" ht="15.75" x14ac:dyDescent="0.2">
      <c r="A3" s="321" t="s">
        <v>370</v>
      </c>
    </row>
    <row r="4" spans="1:34" ht="13.5" thickBot="1" x14ac:dyDescent="0.25">
      <c r="A4"/>
      <c r="B4"/>
      <c r="C4"/>
      <c r="D4"/>
      <c r="E4"/>
      <c r="F4"/>
      <c r="G4"/>
      <c r="H4"/>
      <c r="I4"/>
      <c r="J4"/>
      <c r="K4"/>
      <c r="L4"/>
      <c r="M4"/>
      <c r="N4"/>
      <c r="O4"/>
      <c r="P4"/>
      <c r="Q4"/>
      <c r="R4"/>
      <c r="S4"/>
      <c r="T4"/>
      <c r="U4"/>
      <c r="W4"/>
      <c r="X4"/>
      <c r="Y4"/>
      <c r="Z4"/>
      <c r="AA4"/>
      <c r="AB4"/>
      <c r="AC4"/>
      <c r="AD4"/>
      <c r="AE4"/>
      <c r="AF4"/>
      <c r="AG4"/>
      <c r="AH4"/>
    </row>
    <row r="5" spans="1:34" ht="30" customHeight="1" x14ac:dyDescent="0.25">
      <c r="A5"/>
      <c r="B5"/>
      <c r="C5"/>
      <c r="D5"/>
      <c r="E5"/>
      <c r="F5"/>
      <c r="G5"/>
      <c r="H5"/>
      <c r="I5"/>
      <c r="J5"/>
      <c r="K5" s="427" t="s">
        <v>436</v>
      </c>
      <c r="L5" s="428"/>
      <c r="M5" s="428"/>
      <c r="N5" s="428"/>
      <c r="O5" s="428"/>
      <c r="P5" s="428"/>
      <c r="Q5" s="429"/>
      <c r="R5"/>
      <c r="S5"/>
      <c r="T5"/>
      <c r="U5"/>
      <c r="W5" s="430" t="s">
        <v>346</v>
      </c>
      <c r="X5" s="431"/>
      <c r="Y5" s="431"/>
      <c r="Z5" s="431"/>
      <c r="AA5" s="431"/>
      <c r="AB5" s="431"/>
      <c r="AC5" s="432"/>
      <c r="AD5"/>
      <c r="AE5"/>
      <c r="AF5"/>
      <c r="AG5"/>
      <c r="AH5"/>
    </row>
    <row r="6" spans="1:34" s="90" customFormat="1" ht="60.75" thickBot="1" x14ac:dyDescent="0.3">
      <c r="A6" s="141" t="s">
        <v>1</v>
      </c>
      <c r="B6" s="217" t="s">
        <v>339</v>
      </c>
      <c r="C6" s="142" t="s">
        <v>400</v>
      </c>
      <c r="D6" s="142" t="s">
        <v>362</v>
      </c>
      <c r="E6" s="219"/>
      <c r="F6" s="142" t="s">
        <v>363</v>
      </c>
      <c r="G6" s="142" t="s">
        <v>401</v>
      </c>
      <c r="H6" s="142" t="s">
        <v>362</v>
      </c>
      <c r="I6" s="219"/>
      <c r="J6" s="142" t="s">
        <v>363</v>
      </c>
      <c r="K6" s="271" t="s">
        <v>431</v>
      </c>
      <c r="L6" s="272" t="s">
        <v>403</v>
      </c>
      <c r="M6" s="272" t="s">
        <v>432</v>
      </c>
      <c r="N6" s="272" t="s">
        <v>433</v>
      </c>
      <c r="O6" s="272" t="s">
        <v>434</v>
      </c>
      <c r="P6" s="272" t="s">
        <v>404</v>
      </c>
      <c r="Q6" s="273" t="s">
        <v>435</v>
      </c>
      <c r="R6" s="142" t="s">
        <v>402</v>
      </c>
      <c r="S6" s="142" t="s">
        <v>362</v>
      </c>
      <c r="T6" s="219"/>
      <c r="U6" s="142" t="s">
        <v>363</v>
      </c>
      <c r="V6" s="142" t="s">
        <v>255</v>
      </c>
      <c r="W6" s="142" t="s">
        <v>349</v>
      </c>
      <c r="X6" s="142" t="s">
        <v>364</v>
      </c>
      <c r="Y6" s="142" t="s">
        <v>368</v>
      </c>
      <c r="Z6" s="142" t="s">
        <v>364</v>
      </c>
      <c r="AA6" s="142" t="s">
        <v>369</v>
      </c>
      <c r="AB6" s="142" t="s">
        <v>364</v>
      </c>
      <c r="AC6" s="142" t="s">
        <v>353</v>
      </c>
      <c r="AD6" s="142" t="s">
        <v>253</v>
      </c>
      <c r="AE6" s="140" t="s">
        <v>354</v>
      </c>
      <c r="AF6" s="140" t="s">
        <v>354</v>
      </c>
      <c r="AG6" s="140" t="s">
        <v>354</v>
      </c>
    </row>
    <row r="7" spans="1:34" x14ac:dyDescent="0.2">
      <c r="A7" s="143">
        <v>1</v>
      </c>
      <c r="B7" s="143" t="s">
        <v>12</v>
      </c>
      <c r="C7" s="245">
        <v>1396124</v>
      </c>
      <c r="D7" s="247">
        <f t="shared" ref="D7:D44" si="0">IFERROR(C7/$AD7,0)</f>
        <v>8.829075179601336</v>
      </c>
      <c r="E7" s="143"/>
      <c r="F7" s="247">
        <f t="shared" ref="F7:F45" si="1">IF(D$45,D7/D$45*100,0)</f>
        <v>106.51664660912357</v>
      </c>
      <c r="G7" s="245">
        <v>50480393</v>
      </c>
      <c r="H7" s="247">
        <f t="shared" ref="H7:H44" si="2">IFERROR(G7/$AD7,0)</f>
        <v>319.23753541434786</v>
      </c>
      <c r="I7" s="143"/>
      <c r="J7" s="247">
        <f t="shared" ref="J7:J45" si="3">IF(H$45,H7/H$45*100,0)</f>
        <v>143.93246654782018</v>
      </c>
      <c r="K7" s="245">
        <v>3874630</v>
      </c>
      <c r="L7" s="245">
        <v>2296234</v>
      </c>
      <c r="M7" s="245">
        <v>0</v>
      </c>
      <c r="N7" s="245">
        <v>0</v>
      </c>
      <c r="O7" s="245">
        <v>0</v>
      </c>
      <c r="P7" s="245">
        <v>0</v>
      </c>
      <c r="Q7" s="245">
        <v>0</v>
      </c>
      <c r="R7" s="245">
        <v>1412615</v>
      </c>
      <c r="S7" s="247">
        <f t="shared" ref="S7:S44" si="4">IFERROR(R7/$AD7,0)</f>
        <v>8.9333641100880303</v>
      </c>
      <c r="T7" s="143"/>
      <c r="U7" s="247">
        <f t="shared" ref="U7:U45" si="5">IF(S$45,S7/S$45*100,0)</f>
        <v>89.039757080116217</v>
      </c>
      <c r="V7" s="245">
        <f t="shared" ref="V7:V45" si="6">(C7+G7+R7)</f>
        <v>53289132</v>
      </c>
      <c r="W7" s="245">
        <v>1482417</v>
      </c>
      <c r="X7" s="247">
        <f t="shared" ref="X7:X46" si="7">IF($V7,W7/$V7*100,0)</f>
        <v>2.7818373922847908</v>
      </c>
      <c r="Y7" s="245">
        <v>429052</v>
      </c>
      <c r="Z7" s="247">
        <f t="shared" ref="Z7:Z46" si="8">IF($V7,Y7/$V7*100,0)</f>
        <v>0.8051397797209382</v>
      </c>
      <c r="AA7" s="245">
        <v>424793</v>
      </c>
      <c r="AB7" s="247">
        <f t="shared" ref="AB7:AB46" si="9">IF($V7,AA7/$V7*100,0)</f>
        <v>0.79714753094495894</v>
      </c>
      <c r="AC7" s="245">
        <v>853576</v>
      </c>
      <c r="AD7" s="248">
        <v>158128</v>
      </c>
      <c r="AE7" s="248">
        <f t="shared" ref="AE7:AE44" si="10">IF(C7,AD7,0)</f>
        <v>158128</v>
      </c>
      <c r="AF7" s="248">
        <f t="shared" ref="AF7:AF44" si="11">IF(G7,AD7,0)</f>
        <v>158128</v>
      </c>
      <c r="AG7" s="248">
        <f t="shared" ref="AG7:AG44" si="12">IF(R7,AD7,0)</f>
        <v>158128</v>
      </c>
    </row>
    <row r="8" spans="1:34" x14ac:dyDescent="0.2">
      <c r="A8" s="114">
        <v>2</v>
      </c>
      <c r="B8" s="114" t="s">
        <v>14</v>
      </c>
      <c r="C8" s="115">
        <v>59519</v>
      </c>
      <c r="D8" s="116">
        <f t="shared" si="0"/>
        <v>3.5421650895673391</v>
      </c>
      <c r="E8" s="114"/>
      <c r="F8" s="116">
        <f t="shared" si="1"/>
        <v>42.733756299677943</v>
      </c>
      <c r="G8" s="115">
        <v>5837614</v>
      </c>
      <c r="H8" s="116">
        <f t="shared" si="2"/>
        <v>347.41498541927035</v>
      </c>
      <c r="I8" s="114"/>
      <c r="J8" s="116">
        <f t="shared" si="3"/>
        <v>156.63664268729713</v>
      </c>
      <c r="K8" s="115">
        <v>282029</v>
      </c>
      <c r="L8" s="115">
        <v>417041</v>
      </c>
      <c r="M8" s="115">
        <v>0</v>
      </c>
      <c r="N8" s="115">
        <v>0</v>
      </c>
      <c r="O8" s="115">
        <v>0</v>
      </c>
      <c r="P8" s="115">
        <v>0</v>
      </c>
      <c r="Q8" s="115">
        <v>0</v>
      </c>
      <c r="R8" s="115">
        <v>219983</v>
      </c>
      <c r="S8" s="116">
        <f t="shared" si="4"/>
        <v>13.091888353270249</v>
      </c>
      <c r="T8" s="114"/>
      <c r="U8" s="116">
        <f t="shared" si="5"/>
        <v>130.48819507746435</v>
      </c>
      <c r="V8" s="115">
        <f t="shared" si="6"/>
        <v>6117116</v>
      </c>
      <c r="W8" s="115">
        <v>303982</v>
      </c>
      <c r="X8" s="116">
        <f t="shared" si="7"/>
        <v>4.9693679178227121</v>
      </c>
      <c r="Y8" s="115">
        <v>0</v>
      </c>
      <c r="Z8" s="116">
        <f t="shared" si="8"/>
        <v>0</v>
      </c>
      <c r="AA8" s="115">
        <v>0</v>
      </c>
      <c r="AB8" s="116">
        <f t="shared" si="9"/>
        <v>0</v>
      </c>
      <c r="AC8" s="115">
        <v>0</v>
      </c>
      <c r="AD8" s="115">
        <v>16803</v>
      </c>
      <c r="AE8" s="115">
        <f t="shared" si="10"/>
        <v>16803</v>
      </c>
      <c r="AF8" s="115">
        <f t="shared" si="11"/>
        <v>16803</v>
      </c>
      <c r="AG8" s="115">
        <f t="shared" si="12"/>
        <v>16803</v>
      </c>
    </row>
    <row r="9" spans="1:34" x14ac:dyDescent="0.2">
      <c r="A9" s="117">
        <v>3</v>
      </c>
      <c r="B9" s="117" t="s">
        <v>16</v>
      </c>
      <c r="C9" s="118">
        <v>47751</v>
      </c>
      <c r="D9" s="119">
        <f t="shared" si="0"/>
        <v>7.1838423348879195</v>
      </c>
      <c r="E9" s="117"/>
      <c r="F9" s="119">
        <f t="shared" si="1"/>
        <v>86.668057493590055</v>
      </c>
      <c r="G9" s="118">
        <v>1146519</v>
      </c>
      <c r="H9" s="119">
        <f t="shared" si="2"/>
        <v>172.4866857228825</v>
      </c>
      <c r="I9" s="117"/>
      <c r="J9" s="119">
        <f t="shared" si="3"/>
        <v>77.767904361654061</v>
      </c>
      <c r="K9" s="118">
        <v>228193</v>
      </c>
      <c r="L9" s="118">
        <v>329592</v>
      </c>
      <c r="M9" s="118">
        <v>0</v>
      </c>
      <c r="N9" s="118">
        <v>0</v>
      </c>
      <c r="O9" s="118">
        <v>0</v>
      </c>
      <c r="P9" s="118">
        <v>0</v>
      </c>
      <c r="Q9" s="118">
        <v>0</v>
      </c>
      <c r="R9" s="118">
        <v>152171</v>
      </c>
      <c r="S9" s="119">
        <f t="shared" si="4"/>
        <v>22.893184895441554</v>
      </c>
      <c r="T9" s="117"/>
      <c r="U9" s="119">
        <f t="shared" si="5"/>
        <v>228.17872379996555</v>
      </c>
      <c r="V9" s="118">
        <f t="shared" si="6"/>
        <v>1346441</v>
      </c>
      <c r="W9" s="118">
        <v>232604</v>
      </c>
      <c r="X9" s="119">
        <f t="shared" si="7"/>
        <v>17.275469181345489</v>
      </c>
      <c r="Y9" s="118">
        <v>106952</v>
      </c>
      <c r="Z9" s="119">
        <f t="shared" si="8"/>
        <v>7.9433112925111455</v>
      </c>
      <c r="AA9" s="118">
        <v>0</v>
      </c>
      <c r="AB9" s="119">
        <f t="shared" si="9"/>
        <v>0</v>
      </c>
      <c r="AC9" s="118">
        <v>2132</v>
      </c>
      <c r="AD9" s="118">
        <v>6647</v>
      </c>
      <c r="AE9" s="118">
        <f t="shared" si="10"/>
        <v>6647</v>
      </c>
      <c r="AF9" s="118">
        <f t="shared" si="11"/>
        <v>6647</v>
      </c>
      <c r="AG9" s="118">
        <f t="shared" si="12"/>
        <v>6647</v>
      </c>
    </row>
    <row r="10" spans="1:34" x14ac:dyDescent="0.2">
      <c r="A10" s="114">
        <v>4</v>
      </c>
      <c r="B10" s="114" t="s">
        <v>18</v>
      </c>
      <c r="C10" s="115">
        <v>690563</v>
      </c>
      <c r="D10" s="116">
        <f t="shared" si="0"/>
        <v>13.467042396349312</v>
      </c>
      <c r="E10" s="114"/>
      <c r="F10" s="116">
        <f t="shared" si="1"/>
        <v>162.47049284575186</v>
      </c>
      <c r="G10" s="115">
        <v>19231274</v>
      </c>
      <c r="H10" s="116">
        <f t="shared" si="2"/>
        <v>375.03947111821833</v>
      </c>
      <c r="I10" s="114"/>
      <c r="J10" s="116">
        <f t="shared" si="3"/>
        <v>169.09150755337222</v>
      </c>
      <c r="K10" s="115">
        <v>1510680</v>
      </c>
      <c r="L10" s="115">
        <v>1441575</v>
      </c>
      <c r="M10" s="115">
        <v>0</v>
      </c>
      <c r="N10" s="115">
        <v>0</v>
      </c>
      <c r="O10" s="115">
        <v>0</v>
      </c>
      <c r="P10" s="115">
        <v>0</v>
      </c>
      <c r="Q10" s="115">
        <v>0</v>
      </c>
      <c r="R10" s="115">
        <v>687222</v>
      </c>
      <c r="S10" s="116">
        <f t="shared" si="4"/>
        <v>13.401887749132181</v>
      </c>
      <c r="T10" s="114"/>
      <c r="U10" s="116">
        <f t="shared" si="5"/>
        <v>133.5779908769392</v>
      </c>
      <c r="V10" s="115">
        <f t="shared" si="6"/>
        <v>20609059</v>
      </c>
      <c r="W10" s="115">
        <v>529033</v>
      </c>
      <c r="X10" s="116">
        <f t="shared" si="7"/>
        <v>2.5669925055772804</v>
      </c>
      <c r="Y10" s="115">
        <v>0</v>
      </c>
      <c r="Z10" s="116">
        <f t="shared" si="8"/>
        <v>0</v>
      </c>
      <c r="AA10" s="115">
        <v>223296</v>
      </c>
      <c r="AB10" s="116">
        <f t="shared" si="9"/>
        <v>1.0834846947645693</v>
      </c>
      <c r="AC10" s="115">
        <v>2612133</v>
      </c>
      <c r="AD10" s="115">
        <v>51278</v>
      </c>
      <c r="AE10" s="115">
        <f t="shared" si="10"/>
        <v>51278</v>
      </c>
      <c r="AF10" s="115">
        <f t="shared" si="11"/>
        <v>51278</v>
      </c>
      <c r="AG10" s="115">
        <f t="shared" si="12"/>
        <v>51278</v>
      </c>
    </row>
    <row r="11" spans="1:34" x14ac:dyDescent="0.2">
      <c r="A11" s="117">
        <v>5</v>
      </c>
      <c r="B11" s="117" t="s">
        <v>20</v>
      </c>
      <c r="C11" s="118">
        <v>1126625</v>
      </c>
      <c r="D11" s="119">
        <f t="shared" si="0"/>
        <v>4.4714616266932321</v>
      </c>
      <c r="E11" s="117"/>
      <c r="F11" s="119">
        <f t="shared" si="1"/>
        <v>53.945072187984898</v>
      </c>
      <c r="G11" s="118">
        <v>30517606</v>
      </c>
      <c r="H11" s="119">
        <f t="shared" si="2"/>
        <v>121.12131735718907</v>
      </c>
      <c r="I11" s="117"/>
      <c r="J11" s="119">
        <f t="shared" si="3"/>
        <v>54.609148438996513</v>
      </c>
      <c r="K11" s="118">
        <v>4576012</v>
      </c>
      <c r="L11" s="118">
        <v>4569650</v>
      </c>
      <c r="M11" s="118">
        <v>0</v>
      </c>
      <c r="N11" s="118">
        <v>0</v>
      </c>
      <c r="O11" s="118">
        <v>0</v>
      </c>
      <c r="P11" s="118">
        <v>0</v>
      </c>
      <c r="Q11" s="118">
        <v>0</v>
      </c>
      <c r="R11" s="118">
        <v>1675478</v>
      </c>
      <c r="S11" s="119">
        <f t="shared" si="4"/>
        <v>6.6498041347997097</v>
      </c>
      <c r="T11" s="117"/>
      <c r="U11" s="123">
        <f t="shared" si="5"/>
        <v>66.27928040280942</v>
      </c>
      <c r="V11" s="118">
        <f t="shared" si="6"/>
        <v>33319709</v>
      </c>
      <c r="W11" s="118">
        <v>1589737</v>
      </c>
      <c r="X11" s="123">
        <f t="shared" si="7"/>
        <v>4.7711611166832224</v>
      </c>
      <c r="Y11" s="118">
        <v>38060332</v>
      </c>
      <c r="Z11" s="123">
        <f t="shared" si="8"/>
        <v>114.22768428139634</v>
      </c>
      <c r="AA11" s="118">
        <v>0</v>
      </c>
      <c r="AB11" s="123">
        <f t="shared" si="9"/>
        <v>0</v>
      </c>
      <c r="AC11" s="118">
        <v>1598848</v>
      </c>
      <c r="AD11" s="118">
        <v>251959</v>
      </c>
      <c r="AE11" s="118">
        <f t="shared" si="10"/>
        <v>251959</v>
      </c>
      <c r="AF11" s="118">
        <f t="shared" si="11"/>
        <v>251959</v>
      </c>
      <c r="AG11" s="118">
        <f t="shared" si="12"/>
        <v>251959</v>
      </c>
    </row>
    <row r="12" spans="1:34" x14ac:dyDescent="0.2">
      <c r="A12" s="114">
        <v>6</v>
      </c>
      <c r="B12" s="114" t="s">
        <v>22</v>
      </c>
      <c r="C12" s="115">
        <v>0</v>
      </c>
      <c r="D12" s="116">
        <f t="shared" si="0"/>
        <v>0</v>
      </c>
      <c r="E12" s="114"/>
      <c r="F12" s="116">
        <f t="shared" si="1"/>
        <v>0</v>
      </c>
      <c r="G12" s="115">
        <v>0</v>
      </c>
      <c r="H12" s="116">
        <f t="shared" si="2"/>
        <v>0</v>
      </c>
      <c r="I12" s="114"/>
      <c r="J12" s="116">
        <f t="shared" si="3"/>
        <v>0</v>
      </c>
      <c r="K12" s="115">
        <v>0</v>
      </c>
      <c r="L12" s="115">
        <v>0</v>
      </c>
      <c r="M12" s="115">
        <v>0</v>
      </c>
      <c r="N12" s="115">
        <v>0</v>
      </c>
      <c r="O12" s="115">
        <v>0</v>
      </c>
      <c r="P12" s="115">
        <v>0</v>
      </c>
      <c r="Q12" s="115">
        <v>0</v>
      </c>
      <c r="R12" s="115">
        <v>0</v>
      </c>
      <c r="S12" s="116">
        <f t="shared" si="4"/>
        <v>0</v>
      </c>
      <c r="T12" s="114"/>
      <c r="U12" s="249">
        <f t="shared" si="5"/>
        <v>0</v>
      </c>
      <c r="V12" s="115">
        <f t="shared" si="6"/>
        <v>0</v>
      </c>
      <c r="W12" s="115">
        <v>0</v>
      </c>
      <c r="X12" s="249">
        <f t="shared" si="7"/>
        <v>0</v>
      </c>
      <c r="Y12" s="115">
        <v>0</v>
      </c>
      <c r="Z12" s="249">
        <f t="shared" si="8"/>
        <v>0</v>
      </c>
      <c r="AA12" s="115">
        <v>0</v>
      </c>
      <c r="AB12" s="249">
        <f t="shared" si="9"/>
        <v>0</v>
      </c>
      <c r="AC12" s="115">
        <v>0</v>
      </c>
      <c r="AD12" s="115">
        <v>0</v>
      </c>
      <c r="AE12" s="115">
        <f t="shared" si="10"/>
        <v>0</v>
      </c>
      <c r="AF12" s="115">
        <f t="shared" si="11"/>
        <v>0</v>
      </c>
      <c r="AG12" s="115">
        <f t="shared" si="12"/>
        <v>0</v>
      </c>
    </row>
    <row r="13" spans="1:34" x14ac:dyDescent="0.2">
      <c r="A13" s="117">
        <v>7</v>
      </c>
      <c r="B13" s="117" t="s">
        <v>254</v>
      </c>
      <c r="C13" s="118">
        <v>66487</v>
      </c>
      <c r="D13" s="119">
        <f t="shared" si="0"/>
        <v>11.767610619469027</v>
      </c>
      <c r="E13" s="117"/>
      <c r="F13" s="119">
        <f t="shared" si="1"/>
        <v>141.96803133851549</v>
      </c>
      <c r="G13" s="118">
        <v>2128473</v>
      </c>
      <c r="H13" s="119">
        <f t="shared" si="2"/>
        <v>376.72088495575224</v>
      </c>
      <c r="I13" s="117"/>
      <c r="J13" s="119">
        <f t="shared" si="3"/>
        <v>169.8495952281495</v>
      </c>
      <c r="K13" s="118">
        <v>279112</v>
      </c>
      <c r="L13" s="118">
        <v>334763</v>
      </c>
      <c r="M13" s="118">
        <v>0</v>
      </c>
      <c r="N13" s="118">
        <v>0</v>
      </c>
      <c r="O13" s="118">
        <v>0</v>
      </c>
      <c r="P13" s="118">
        <v>0</v>
      </c>
      <c r="Q13" s="118">
        <v>0</v>
      </c>
      <c r="R13" s="118">
        <v>145296</v>
      </c>
      <c r="S13" s="119">
        <f t="shared" si="4"/>
        <v>25.716106194690266</v>
      </c>
      <c r="T13" s="117"/>
      <c r="U13" s="123">
        <f t="shared" si="5"/>
        <v>256.31507015772246</v>
      </c>
      <c r="V13" s="118">
        <f t="shared" si="6"/>
        <v>2340256</v>
      </c>
      <c r="W13" s="118">
        <v>231527</v>
      </c>
      <c r="X13" s="123">
        <f t="shared" si="7"/>
        <v>9.8932339026157816</v>
      </c>
      <c r="Y13" s="118">
        <v>0</v>
      </c>
      <c r="Z13" s="123">
        <f t="shared" si="8"/>
        <v>0</v>
      </c>
      <c r="AA13" s="118">
        <v>682030</v>
      </c>
      <c r="AB13" s="123">
        <f t="shared" si="9"/>
        <v>29.143392859584594</v>
      </c>
      <c r="AC13" s="118">
        <v>708</v>
      </c>
      <c r="AD13" s="118">
        <v>5650</v>
      </c>
      <c r="AE13" s="118">
        <f t="shared" si="10"/>
        <v>5650</v>
      </c>
      <c r="AF13" s="118">
        <f t="shared" si="11"/>
        <v>5650</v>
      </c>
      <c r="AG13" s="118">
        <f t="shared" si="12"/>
        <v>5650</v>
      </c>
    </row>
    <row r="14" spans="1:34" x14ac:dyDescent="0.2">
      <c r="A14" s="114">
        <v>8</v>
      </c>
      <c r="B14" s="114" t="s">
        <v>26</v>
      </c>
      <c r="C14" s="115">
        <v>230750</v>
      </c>
      <c r="D14" s="116">
        <f t="shared" si="0"/>
        <v>5.4488995938415039</v>
      </c>
      <c r="E14" s="114"/>
      <c r="F14" s="116">
        <f t="shared" si="1"/>
        <v>65.737180920914923</v>
      </c>
      <c r="G14" s="115">
        <v>9306392</v>
      </c>
      <c r="H14" s="116">
        <f t="shared" si="2"/>
        <v>219.75989420988003</v>
      </c>
      <c r="I14" s="114"/>
      <c r="J14" s="116">
        <f t="shared" si="3"/>
        <v>99.081655861243846</v>
      </c>
      <c r="K14" s="115">
        <v>781500</v>
      </c>
      <c r="L14" s="115">
        <v>352136</v>
      </c>
      <c r="M14" s="115">
        <v>0</v>
      </c>
      <c r="N14" s="115">
        <v>0</v>
      </c>
      <c r="O14" s="115">
        <v>0</v>
      </c>
      <c r="P14" s="115">
        <v>0</v>
      </c>
      <c r="Q14" s="115">
        <v>0</v>
      </c>
      <c r="R14" s="115">
        <v>371188</v>
      </c>
      <c r="S14" s="116">
        <f t="shared" si="4"/>
        <v>8.7651837158779635</v>
      </c>
      <c r="T14" s="114"/>
      <c r="U14" s="249">
        <f t="shared" si="5"/>
        <v>87.363485827588605</v>
      </c>
      <c r="V14" s="115">
        <f t="shared" si="6"/>
        <v>9908330</v>
      </c>
      <c r="W14" s="115">
        <v>409558</v>
      </c>
      <c r="X14" s="249">
        <f t="shared" si="7"/>
        <v>4.1334715335480343</v>
      </c>
      <c r="Y14" s="115">
        <v>0</v>
      </c>
      <c r="Z14" s="249">
        <f t="shared" si="8"/>
        <v>0</v>
      </c>
      <c r="AA14" s="115">
        <v>0</v>
      </c>
      <c r="AB14" s="249">
        <f t="shared" si="9"/>
        <v>0</v>
      </c>
      <c r="AC14" s="115">
        <v>197532</v>
      </c>
      <c r="AD14" s="115">
        <v>42348</v>
      </c>
      <c r="AE14" s="115">
        <f t="shared" si="10"/>
        <v>42348</v>
      </c>
      <c r="AF14" s="115">
        <f t="shared" si="11"/>
        <v>42348</v>
      </c>
      <c r="AG14" s="115">
        <f t="shared" si="12"/>
        <v>42348</v>
      </c>
    </row>
    <row r="15" spans="1:34" x14ac:dyDescent="0.2">
      <c r="A15" s="117">
        <v>9</v>
      </c>
      <c r="B15" s="117" t="s">
        <v>28</v>
      </c>
      <c r="C15" s="118">
        <v>0</v>
      </c>
      <c r="D15" s="119">
        <f t="shared" si="0"/>
        <v>0</v>
      </c>
      <c r="E15" s="117"/>
      <c r="F15" s="119">
        <f t="shared" si="1"/>
        <v>0</v>
      </c>
      <c r="G15" s="118">
        <v>0</v>
      </c>
      <c r="H15" s="119">
        <f t="shared" si="2"/>
        <v>0</v>
      </c>
      <c r="I15" s="117"/>
      <c r="J15" s="119">
        <f t="shared" si="3"/>
        <v>0</v>
      </c>
      <c r="K15" s="118">
        <v>0</v>
      </c>
      <c r="L15" s="118">
        <v>0</v>
      </c>
      <c r="M15" s="118">
        <v>0</v>
      </c>
      <c r="N15" s="118">
        <v>0</v>
      </c>
      <c r="O15" s="118">
        <v>0</v>
      </c>
      <c r="P15" s="118">
        <v>0</v>
      </c>
      <c r="Q15" s="118">
        <v>0</v>
      </c>
      <c r="R15" s="118">
        <v>0</v>
      </c>
      <c r="S15" s="119">
        <f t="shared" si="4"/>
        <v>0</v>
      </c>
      <c r="T15" s="117"/>
      <c r="U15" s="123">
        <f t="shared" si="5"/>
        <v>0</v>
      </c>
      <c r="V15" s="118">
        <f t="shared" si="6"/>
        <v>0</v>
      </c>
      <c r="W15" s="118">
        <v>0</v>
      </c>
      <c r="X15" s="123">
        <f t="shared" si="7"/>
        <v>0</v>
      </c>
      <c r="Y15" s="118">
        <v>0</v>
      </c>
      <c r="Z15" s="123">
        <f t="shared" si="8"/>
        <v>0</v>
      </c>
      <c r="AA15" s="118">
        <v>0</v>
      </c>
      <c r="AB15" s="123">
        <f t="shared" si="9"/>
        <v>0</v>
      </c>
      <c r="AC15" s="118">
        <v>0</v>
      </c>
      <c r="AD15" s="118">
        <v>0</v>
      </c>
      <c r="AE15" s="118">
        <f t="shared" si="10"/>
        <v>0</v>
      </c>
      <c r="AF15" s="118">
        <f t="shared" si="11"/>
        <v>0</v>
      </c>
      <c r="AG15" s="118">
        <f t="shared" si="12"/>
        <v>0</v>
      </c>
    </row>
    <row r="16" spans="1:34" x14ac:dyDescent="0.2">
      <c r="A16" s="114">
        <v>10</v>
      </c>
      <c r="B16" s="114" t="s">
        <v>30</v>
      </c>
      <c r="C16" s="115">
        <v>533099</v>
      </c>
      <c r="D16" s="116">
        <f t="shared" si="0"/>
        <v>22.20968212306795</v>
      </c>
      <c r="E16" s="114"/>
      <c r="F16" s="116">
        <f t="shared" si="1"/>
        <v>267.94435587880201</v>
      </c>
      <c r="G16" s="115">
        <v>15128083</v>
      </c>
      <c r="H16" s="116">
        <f t="shared" si="2"/>
        <v>630.25800941548971</v>
      </c>
      <c r="I16" s="114"/>
      <c r="J16" s="116">
        <f t="shared" si="3"/>
        <v>284.16016224078902</v>
      </c>
      <c r="K16" s="115">
        <v>1165621</v>
      </c>
      <c r="L16" s="115">
        <v>1077167</v>
      </c>
      <c r="M16" s="115">
        <v>0</v>
      </c>
      <c r="N16" s="115">
        <v>0</v>
      </c>
      <c r="O16" s="115">
        <v>0</v>
      </c>
      <c r="P16" s="115">
        <v>0</v>
      </c>
      <c r="Q16" s="115">
        <v>0</v>
      </c>
      <c r="R16" s="115">
        <v>549271</v>
      </c>
      <c r="S16" s="116">
        <f t="shared" si="4"/>
        <v>22.883431237761947</v>
      </c>
      <c r="T16" s="114"/>
      <c r="U16" s="249">
        <f t="shared" si="5"/>
        <v>228.0815080926763</v>
      </c>
      <c r="V16" s="115">
        <f t="shared" si="6"/>
        <v>16210453</v>
      </c>
      <c r="W16" s="115">
        <v>486559</v>
      </c>
      <c r="X16" s="249">
        <f t="shared" si="7"/>
        <v>3.0015138997040984</v>
      </c>
      <c r="Y16" s="115">
        <v>0</v>
      </c>
      <c r="Z16" s="249">
        <f t="shared" si="8"/>
        <v>0</v>
      </c>
      <c r="AA16" s="115">
        <v>0</v>
      </c>
      <c r="AB16" s="249">
        <f t="shared" si="9"/>
        <v>0</v>
      </c>
      <c r="AC16" s="115">
        <v>9998</v>
      </c>
      <c r="AD16" s="115">
        <v>24003</v>
      </c>
      <c r="AE16" s="115">
        <f t="shared" si="10"/>
        <v>24003</v>
      </c>
      <c r="AF16" s="115">
        <f t="shared" si="11"/>
        <v>24003</v>
      </c>
      <c r="AG16" s="115">
        <f t="shared" si="12"/>
        <v>24003</v>
      </c>
    </row>
    <row r="17" spans="1:33" x14ac:dyDescent="0.2">
      <c r="A17" s="117">
        <v>11</v>
      </c>
      <c r="B17" s="117" t="s">
        <v>32</v>
      </c>
      <c r="C17" s="118">
        <v>1016773</v>
      </c>
      <c r="D17" s="119">
        <f t="shared" si="0"/>
        <v>69.80454483042702</v>
      </c>
      <c r="E17" s="117"/>
      <c r="F17" s="119">
        <f t="shared" si="1"/>
        <v>842.14324628154884</v>
      </c>
      <c r="G17" s="118">
        <v>5723444</v>
      </c>
      <c r="H17" s="119">
        <f t="shared" si="2"/>
        <v>392.9317588905671</v>
      </c>
      <c r="I17" s="117"/>
      <c r="J17" s="119">
        <f t="shared" si="3"/>
        <v>177.15848222135736</v>
      </c>
      <c r="K17" s="118">
        <v>899328</v>
      </c>
      <c r="L17" s="118">
        <v>693262</v>
      </c>
      <c r="M17" s="118">
        <v>0</v>
      </c>
      <c r="N17" s="118">
        <v>0</v>
      </c>
      <c r="O17" s="118">
        <v>0</v>
      </c>
      <c r="P17" s="118">
        <v>0</v>
      </c>
      <c r="Q17" s="118">
        <v>0</v>
      </c>
      <c r="R17" s="118">
        <v>429683</v>
      </c>
      <c r="S17" s="119">
        <f t="shared" si="4"/>
        <v>29.49903885761362</v>
      </c>
      <c r="T17" s="117"/>
      <c r="U17" s="123">
        <f t="shared" si="5"/>
        <v>294.01994832078361</v>
      </c>
      <c r="V17" s="118">
        <f t="shared" si="6"/>
        <v>7169900</v>
      </c>
      <c r="W17" s="118">
        <v>299403</v>
      </c>
      <c r="X17" s="123">
        <f t="shared" si="7"/>
        <v>4.175832298916303</v>
      </c>
      <c r="Y17" s="118">
        <v>0</v>
      </c>
      <c r="Z17" s="123">
        <f t="shared" si="8"/>
        <v>0</v>
      </c>
      <c r="AA17" s="118">
        <v>0</v>
      </c>
      <c r="AB17" s="123">
        <f t="shared" si="9"/>
        <v>0</v>
      </c>
      <c r="AC17" s="118">
        <v>230181</v>
      </c>
      <c r="AD17" s="118">
        <v>14566</v>
      </c>
      <c r="AE17" s="118">
        <f t="shared" si="10"/>
        <v>14566</v>
      </c>
      <c r="AF17" s="118">
        <f t="shared" si="11"/>
        <v>14566</v>
      </c>
      <c r="AG17" s="118">
        <f t="shared" si="12"/>
        <v>14566</v>
      </c>
    </row>
    <row r="18" spans="1:33" x14ac:dyDescent="0.2">
      <c r="A18" s="114">
        <v>12</v>
      </c>
      <c r="B18" s="114" t="s">
        <v>34</v>
      </c>
      <c r="C18" s="115">
        <v>161991</v>
      </c>
      <c r="D18" s="116">
        <f t="shared" si="0"/>
        <v>20.281832978590209</v>
      </c>
      <c r="E18" s="114"/>
      <c r="F18" s="116">
        <f t="shared" si="1"/>
        <v>244.68619782024655</v>
      </c>
      <c r="G18" s="115">
        <v>1743463</v>
      </c>
      <c r="H18" s="116">
        <f t="shared" si="2"/>
        <v>218.28759233754852</v>
      </c>
      <c r="I18" s="114"/>
      <c r="J18" s="116">
        <f t="shared" si="3"/>
        <v>98.417849082656232</v>
      </c>
      <c r="K18" s="115">
        <v>315581</v>
      </c>
      <c r="L18" s="115">
        <v>360741</v>
      </c>
      <c r="M18" s="115">
        <v>0</v>
      </c>
      <c r="N18" s="115">
        <v>0</v>
      </c>
      <c r="O18" s="115">
        <v>0</v>
      </c>
      <c r="P18" s="115">
        <v>0</v>
      </c>
      <c r="Q18" s="115">
        <v>0</v>
      </c>
      <c r="R18" s="115">
        <v>170134</v>
      </c>
      <c r="S18" s="116">
        <f t="shared" si="4"/>
        <v>21.301364717666207</v>
      </c>
      <c r="T18" s="114"/>
      <c r="U18" s="249">
        <f t="shared" si="5"/>
        <v>212.31288869040262</v>
      </c>
      <c r="V18" s="115">
        <f t="shared" si="6"/>
        <v>2075588</v>
      </c>
      <c r="W18" s="115">
        <v>230251</v>
      </c>
      <c r="X18" s="249">
        <f t="shared" si="7"/>
        <v>11.093290190538777</v>
      </c>
      <c r="Y18" s="115">
        <v>0</v>
      </c>
      <c r="Z18" s="249">
        <f t="shared" si="8"/>
        <v>0</v>
      </c>
      <c r="AA18" s="115">
        <v>0</v>
      </c>
      <c r="AB18" s="249">
        <f t="shared" si="9"/>
        <v>0</v>
      </c>
      <c r="AC18" s="115">
        <v>1100931</v>
      </c>
      <c r="AD18" s="115">
        <v>7987</v>
      </c>
      <c r="AE18" s="115">
        <f t="shared" si="10"/>
        <v>7987</v>
      </c>
      <c r="AF18" s="115">
        <f t="shared" si="11"/>
        <v>7987</v>
      </c>
      <c r="AG18" s="115">
        <f t="shared" si="12"/>
        <v>7987</v>
      </c>
    </row>
    <row r="19" spans="1:33" x14ac:dyDescent="0.2">
      <c r="A19" s="117">
        <v>13</v>
      </c>
      <c r="B19" s="117" t="s">
        <v>36</v>
      </c>
      <c r="C19" s="118">
        <v>385665</v>
      </c>
      <c r="D19" s="119">
        <f t="shared" si="0"/>
        <v>13.939530849025916</v>
      </c>
      <c r="E19" s="117"/>
      <c r="F19" s="119">
        <f t="shared" si="1"/>
        <v>168.17073715411641</v>
      </c>
      <c r="G19" s="118">
        <v>9055053</v>
      </c>
      <c r="H19" s="119">
        <f t="shared" si="2"/>
        <v>327.28712907073407</v>
      </c>
      <c r="I19" s="117"/>
      <c r="J19" s="119">
        <f t="shared" si="3"/>
        <v>147.56173234880933</v>
      </c>
      <c r="K19" s="118">
        <v>1090014</v>
      </c>
      <c r="L19" s="118">
        <v>945224</v>
      </c>
      <c r="M19" s="118">
        <v>0</v>
      </c>
      <c r="N19" s="118">
        <v>0</v>
      </c>
      <c r="O19" s="118">
        <v>0</v>
      </c>
      <c r="P19" s="118">
        <v>0</v>
      </c>
      <c r="Q19" s="118">
        <v>0</v>
      </c>
      <c r="R19" s="118">
        <v>394401</v>
      </c>
      <c r="S19" s="119">
        <f t="shared" si="4"/>
        <v>14.255286080890592</v>
      </c>
      <c r="T19" s="117"/>
      <c r="U19" s="123">
        <f t="shared" si="5"/>
        <v>142.0838996494852</v>
      </c>
      <c r="V19" s="118">
        <f t="shared" si="6"/>
        <v>9835119</v>
      </c>
      <c r="W19" s="118">
        <v>369814</v>
      </c>
      <c r="X19" s="123">
        <f t="shared" si="7"/>
        <v>3.7601375235012404</v>
      </c>
      <c r="Y19" s="118">
        <v>46998</v>
      </c>
      <c r="Z19" s="123">
        <f t="shared" si="8"/>
        <v>0.47785898675959082</v>
      </c>
      <c r="AA19" s="118">
        <v>0</v>
      </c>
      <c r="AB19" s="123">
        <f t="shared" si="9"/>
        <v>0</v>
      </c>
      <c r="AC19" s="118">
        <v>141614</v>
      </c>
      <c r="AD19" s="118">
        <v>27667</v>
      </c>
      <c r="AE19" s="118">
        <f t="shared" si="10"/>
        <v>27667</v>
      </c>
      <c r="AF19" s="118">
        <f t="shared" si="11"/>
        <v>27667</v>
      </c>
      <c r="AG19" s="118">
        <f t="shared" si="12"/>
        <v>27667</v>
      </c>
    </row>
    <row r="20" spans="1:33" x14ac:dyDescent="0.2">
      <c r="A20" s="114">
        <v>14</v>
      </c>
      <c r="B20" s="114" t="s">
        <v>38</v>
      </c>
      <c r="C20" s="115">
        <v>90008</v>
      </c>
      <c r="D20" s="116">
        <f t="shared" si="0"/>
        <v>13.279433461197993</v>
      </c>
      <c r="E20" s="114"/>
      <c r="F20" s="116">
        <f t="shared" si="1"/>
        <v>160.20712162739403</v>
      </c>
      <c r="G20" s="115">
        <v>1670474</v>
      </c>
      <c r="H20" s="116">
        <f t="shared" si="2"/>
        <v>246.45529654765417</v>
      </c>
      <c r="I20" s="114"/>
      <c r="J20" s="116">
        <f t="shared" si="3"/>
        <v>111.11763120159721</v>
      </c>
      <c r="K20" s="115">
        <v>198462</v>
      </c>
      <c r="L20" s="115">
        <v>0</v>
      </c>
      <c r="M20" s="115">
        <v>0</v>
      </c>
      <c r="N20" s="115">
        <v>0</v>
      </c>
      <c r="O20" s="115">
        <v>0</v>
      </c>
      <c r="P20" s="115">
        <v>0</v>
      </c>
      <c r="Q20" s="115">
        <v>0</v>
      </c>
      <c r="R20" s="115">
        <v>129335</v>
      </c>
      <c r="S20" s="116">
        <f t="shared" si="4"/>
        <v>19.08158748893479</v>
      </c>
      <c r="T20" s="114"/>
      <c r="U20" s="249">
        <f t="shared" si="5"/>
        <v>190.1881411952206</v>
      </c>
      <c r="V20" s="115">
        <f t="shared" si="6"/>
        <v>1889817</v>
      </c>
      <c r="W20" s="115">
        <v>123719</v>
      </c>
      <c r="X20" s="249">
        <f t="shared" si="7"/>
        <v>6.546612714352765</v>
      </c>
      <c r="Y20" s="115">
        <v>0</v>
      </c>
      <c r="Z20" s="249">
        <f t="shared" si="8"/>
        <v>0</v>
      </c>
      <c r="AA20" s="115">
        <v>876431</v>
      </c>
      <c r="AB20" s="249">
        <f t="shared" si="9"/>
        <v>46.376501005123778</v>
      </c>
      <c r="AC20" s="115">
        <v>675</v>
      </c>
      <c r="AD20" s="115">
        <v>6778</v>
      </c>
      <c r="AE20" s="115">
        <f t="shared" si="10"/>
        <v>6778</v>
      </c>
      <c r="AF20" s="115">
        <f t="shared" si="11"/>
        <v>6778</v>
      </c>
      <c r="AG20" s="115">
        <f t="shared" si="12"/>
        <v>6778</v>
      </c>
    </row>
    <row r="21" spans="1:33" x14ac:dyDescent="0.2">
      <c r="A21" s="117">
        <v>15</v>
      </c>
      <c r="B21" s="117" t="s">
        <v>40</v>
      </c>
      <c r="C21" s="118">
        <v>916147</v>
      </c>
      <c r="D21" s="119">
        <f t="shared" si="0"/>
        <v>6.7172604427108151</v>
      </c>
      <c r="E21" s="117"/>
      <c r="F21" s="119">
        <f t="shared" si="1"/>
        <v>81.03907172642063</v>
      </c>
      <c r="G21" s="118">
        <v>38848383</v>
      </c>
      <c r="H21" s="119">
        <f t="shared" si="2"/>
        <v>284.83933952649448</v>
      </c>
      <c r="I21" s="117"/>
      <c r="J21" s="119">
        <f t="shared" si="3"/>
        <v>128.42358482278195</v>
      </c>
      <c r="K21" s="118">
        <v>2055472</v>
      </c>
      <c r="L21" s="118">
        <v>2628221</v>
      </c>
      <c r="M21" s="118">
        <v>0</v>
      </c>
      <c r="N21" s="118">
        <v>0</v>
      </c>
      <c r="O21" s="118">
        <v>0</v>
      </c>
      <c r="P21" s="118">
        <v>0</v>
      </c>
      <c r="Q21" s="118">
        <v>3154</v>
      </c>
      <c r="R21" s="118">
        <v>769212</v>
      </c>
      <c r="S21" s="119">
        <f t="shared" si="4"/>
        <v>5.6399216934165279</v>
      </c>
      <c r="T21" s="117"/>
      <c r="U21" s="123">
        <f t="shared" si="5"/>
        <v>56.213678446801474</v>
      </c>
      <c r="V21" s="118">
        <f t="shared" si="6"/>
        <v>40533742</v>
      </c>
      <c r="W21" s="118">
        <v>801155</v>
      </c>
      <c r="X21" s="123">
        <f t="shared" si="7"/>
        <v>1.9765137894251166</v>
      </c>
      <c r="Y21" s="118">
        <v>0</v>
      </c>
      <c r="Z21" s="123">
        <f t="shared" si="8"/>
        <v>0</v>
      </c>
      <c r="AA21" s="118">
        <v>32621</v>
      </c>
      <c r="AB21" s="123">
        <f t="shared" si="9"/>
        <v>8.0478629384871492E-2</v>
      </c>
      <c r="AC21" s="118">
        <v>1744577</v>
      </c>
      <c r="AD21" s="118">
        <v>136387</v>
      </c>
      <c r="AE21" s="118">
        <f t="shared" si="10"/>
        <v>136387</v>
      </c>
      <c r="AF21" s="118">
        <f t="shared" si="11"/>
        <v>136387</v>
      </c>
      <c r="AG21" s="118">
        <f t="shared" si="12"/>
        <v>136387</v>
      </c>
    </row>
    <row r="22" spans="1:33" x14ac:dyDescent="0.2">
      <c r="A22" s="114">
        <v>16</v>
      </c>
      <c r="B22" s="114" t="s">
        <v>42</v>
      </c>
      <c r="C22" s="115">
        <v>316335</v>
      </c>
      <c r="D22" s="116">
        <f t="shared" si="0"/>
        <v>5.679263913824057</v>
      </c>
      <c r="E22" s="114"/>
      <c r="F22" s="116">
        <f t="shared" si="1"/>
        <v>68.516366097593931</v>
      </c>
      <c r="G22" s="115">
        <v>5554255</v>
      </c>
      <c r="H22" s="116">
        <f t="shared" si="2"/>
        <v>99.717324955116695</v>
      </c>
      <c r="I22" s="114"/>
      <c r="J22" s="116">
        <f t="shared" si="3"/>
        <v>44.958875276717805</v>
      </c>
      <c r="K22" s="115">
        <v>1151894</v>
      </c>
      <c r="L22" s="115">
        <v>1031184</v>
      </c>
      <c r="M22" s="115">
        <v>0</v>
      </c>
      <c r="N22" s="115">
        <v>0</v>
      </c>
      <c r="O22" s="115">
        <v>0</v>
      </c>
      <c r="P22" s="115">
        <v>0</v>
      </c>
      <c r="Q22" s="115">
        <v>0</v>
      </c>
      <c r="R22" s="115">
        <v>329320</v>
      </c>
      <c r="S22" s="116">
        <f t="shared" si="4"/>
        <v>5.9123877917414722</v>
      </c>
      <c r="T22" s="114"/>
      <c r="U22" s="249">
        <f t="shared" si="5"/>
        <v>58.929376016995008</v>
      </c>
      <c r="V22" s="115">
        <f t="shared" si="6"/>
        <v>6199910</v>
      </c>
      <c r="W22" s="115">
        <v>445064</v>
      </c>
      <c r="X22" s="249">
        <f t="shared" si="7"/>
        <v>7.1785558177457407</v>
      </c>
      <c r="Y22" s="115">
        <v>0</v>
      </c>
      <c r="Z22" s="249">
        <f t="shared" si="8"/>
        <v>0</v>
      </c>
      <c r="AA22" s="115">
        <v>64287</v>
      </c>
      <c r="AB22" s="249">
        <f t="shared" si="9"/>
        <v>1.0369021485795762</v>
      </c>
      <c r="AC22" s="115">
        <v>0</v>
      </c>
      <c r="AD22" s="115">
        <v>55700</v>
      </c>
      <c r="AE22" s="115">
        <f t="shared" si="10"/>
        <v>55700</v>
      </c>
      <c r="AF22" s="115">
        <f t="shared" si="11"/>
        <v>55700</v>
      </c>
      <c r="AG22" s="115">
        <f t="shared" si="12"/>
        <v>55700</v>
      </c>
    </row>
    <row r="23" spans="1:33" x14ac:dyDescent="0.2">
      <c r="A23" s="117">
        <v>17</v>
      </c>
      <c r="B23" s="117" t="s">
        <v>44</v>
      </c>
      <c r="C23" s="118">
        <v>0</v>
      </c>
      <c r="D23" s="119">
        <f t="shared" si="0"/>
        <v>0</v>
      </c>
      <c r="E23" s="117"/>
      <c r="F23" s="119">
        <f t="shared" si="1"/>
        <v>0</v>
      </c>
      <c r="G23" s="118">
        <v>0</v>
      </c>
      <c r="H23" s="119">
        <f t="shared" si="2"/>
        <v>0</v>
      </c>
      <c r="I23" s="117"/>
      <c r="J23" s="119">
        <f t="shared" si="3"/>
        <v>0</v>
      </c>
      <c r="K23" s="118">
        <v>0</v>
      </c>
      <c r="L23" s="118">
        <v>0</v>
      </c>
      <c r="M23" s="118">
        <v>0</v>
      </c>
      <c r="N23" s="118">
        <v>0</v>
      </c>
      <c r="O23" s="118">
        <v>0</v>
      </c>
      <c r="P23" s="118">
        <v>0</v>
      </c>
      <c r="Q23" s="118">
        <v>0</v>
      </c>
      <c r="R23" s="118">
        <v>0</v>
      </c>
      <c r="S23" s="119">
        <f t="shared" si="4"/>
        <v>0</v>
      </c>
      <c r="T23" s="117"/>
      <c r="U23" s="123">
        <f t="shared" si="5"/>
        <v>0</v>
      </c>
      <c r="V23" s="118">
        <f t="shared" si="6"/>
        <v>0</v>
      </c>
      <c r="W23" s="118">
        <v>0</v>
      </c>
      <c r="X23" s="123">
        <f t="shared" si="7"/>
        <v>0</v>
      </c>
      <c r="Y23" s="118">
        <v>0</v>
      </c>
      <c r="Z23" s="123">
        <f t="shared" si="8"/>
        <v>0</v>
      </c>
      <c r="AA23" s="118">
        <v>0</v>
      </c>
      <c r="AB23" s="123">
        <f t="shared" si="9"/>
        <v>0</v>
      </c>
      <c r="AC23" s="118">
        <v>0</v>
      </c>
      <c r="AD23" s="118">
        <v>0</v>
      </c>
      <c r="AE23" s="118">
        <f t="shared" si="10"/>
        <v>0</v>
      </c>
      <c r="AF23" s="118">
        <f t="shared" si="11"/>
        <v>0</v>
      </c>
      <c r="AG23" s="118">
        <f t="shared" si="12"/>
        <v>0</v>
      </c>
    </row>
    <row r="24" spans="1:33" x14ac:dyDescent="0.2">
      <c r="A24" s="114">
        <v>18</v>
      </c>
      <c r="B24" s="114" t="s">
        <v>46</v>
      </c>
      <c r="C24" s="115">
        <v>54598</v>
      </c>
      <c r="D24" s="116">
        <f t="shared" si="0"/>
        <v>7.5162444933920707</v>
      </c>
      <c r="E24" s="114"/>
      <c r="F24" s="116">
        <f t="shared" si="1"/>
        <v>90.678258169114855</v>
      </c>
      <c r="G24" s="115">
        <v>1497481</v>
      </c>
      <c r="H24" s="116">
        <f t="shared" si="2"/>
        <v>206.15101872246697</v>
      </c>
      <c r="I24" s="114"/>
      <c r="J24" s="116">
        <f t="shared" si="3"/>
        <v>92.945914294065034</v>
      </c>
      <c r="K24" s="115">
        <v>273563</v>
      </c>
      <c r="L24" s="115">
        <v>137625</v>
      </c>
      <c r="M24" s="115">
        <v>0</v>
      </c>
      <c r="N24" s="115">
        <v>0</v>
      </c>
      <c r="O24" s="115">
        <v>0</v>
      </c>
      <c r="P24" s="115">
        <v>0</v>
      </c>
      <c r="Q24" s="115">
        <v>0</v>
      </c>
      <c r="R24" s="115">
        <v>237597</v>
      </c>
      <c r="S24" s="116">
        <f t="shared" si="4"/>
        <v>32.708838105726869</v>
      </c>
      <c r="T24" s="114"/>
      <c r="U24" s="249">
        <f t="shared" si="5"/>
        <v>326.01234690724709</v>
      </c>
      <c r="V24" s="115">
        <f t="shared" si="6"/>
        <v>1789676</v>
      </c>
      <c r="W24" s="115">
        <v>231780</v>
      </c>
      <c r="X24" s="249">
        <f t="shared" si="7"/>
        <v>12.95094754581276</v>
      </c>
      <c r="Y24" s="115">
        <v>77235</v>
      </c>
      <c r="Z24" s="249">
        <f t="shared" si="8"/>
        <v>4.3155856143793621</v>
      </c>
      <c r="AA24" s="115">
        <v>4802345</v>
      </c>
      <c r="AB24" s="249">
        <f t="shared" si="9"/>
        <v>268.33600048276895</v>
      </c>
      <c r="AC24" s="115">
        <v>94946</v>
      </c>
      <c r="AD24" s="115">
        <v>7264</v>
      </c>
      <c r="AE24" s="115">
        <f t="shared" si="10"/>
        <v>7264</v>
      </c>
      <c r="AF24" s="115">
        <f t="shared" si="11"/>
        <v>7264</v>
      </c>
      <c r="AG24" s="115">
        <f t="shared" si="12"/>
        <v>7264</v>
      </c>
    </row>
    <row r="25" spans="1:33" x14ac:dyDescent="0.2">
      <c r="A25" s="117">
        <v>19</v>
      </c>
      <c r="B25" s="117" t="s">
        <v>48</v>
      </c>
      <c r="C25" s="118">
        <v>0</v>
      </c>
      <c r="D25" s="119">
        <f t="shared" si="0"/>
        <v>0</v>
      </c>
      <c r="E25" s="117"/>
      <c r="F25" s="119">
        <f t="shared" si="1"/>
        <v>0</v>
      </c>
      <c r="G25" s="118">
        <v>14198215</v>
      </c>
      <c r="H25" s="119">
        <f t="shared" si="2"/>
        <v>177.19638823367904</v>
      </c>
      <c r="I25" s="117"/>
      <c r="J25" s="119">
        <f t="shared" si="3"/>
        <v>79.891336050868077</v>
      </c>
      <c r="K25" s="118">
        <v>867698</v>
      </c>
      <c r="L25" s="118">
        <v>194556</v>
      </c>
      <c r="M25" s="118">
        <v>0</v>
      </c>
      <c r="N25" s="118">
        <v>0</v>
      </c>
      <c r="O25" s="118">
        <v>0</v>
      </c>
      <c r="P25" s="118">
        <v>0</v>
      </c>
      <c r="Q25" s="118">
        <v>0</v>
      </c>
      <c r="R25" s="118">
        <v>519414</v>
      </c>
      <c r="S25" s="119">
        <f t="shared" si="4"/>
        <v>6.4823842150585946</v>
      </c>
      <c r="T25" s="117"/>
      <c r="U25" s="123">
        <f t="shared" si="5"/>
        <v>64.610588877375278</v>
      </c>
      <c r="V25" s="118">
        <f t="shared" si="6"/>
        <v>14717629</v>
      </c>
      <c r="W25" s="118">
        <v>419940</v>
      </c>
      <c r="X25" s="123">
        <f t="shared" si="7"/>
        <v>2.8533128535853161</v>
      </c>
      <c r="Y25" s="118">
        <v>0</v>
      </c>
      <c r="Z25" s="123">
        <f t="shared" si="8"/>
        <v>0</v>
      </c>
      <c r="AA25" s="118">
        <v>2995576</v>
      </c>
      <c r="AB25" s="123">
        <f t="shared" si="9"/>
        <v>20.353658867199329</v>
      </c>
      <c r="AC25" s="118">
        <v>894913</v>
      </c>
      <c r="AD25" s="118">
        <v>80127</v>
      </c>
      <c r="AE25" s="118">
        <f t="shared" si="10"/>
        <v>0</v>
      </c>
      <c r="AF25" s="118">
        <f t="shared" si="11"/>
        <v>80127</v>
      </c>
      <c r="AG25" s="118">
        <f t="shared" si="12"/>
        <v>80127</v>
      </c>
    </row>
    <row r="26" spans="1:33" x14ac:dyDescent="0.2">
      <c r="A26" s="114">
        <v>20</v>
      </c>
      <c r="B26" s="114" t="s">
        <v>50</v>
      </c>
      <c r="C26" s="115">
        <v>337829</v>
      </c>
      <c r="D26" s="116">
        <f t="shared" si="0"/>
        <v>7.9254211044902174</v>
      </c>
      <c r="E26" s="114"/>
      <c r="F26" s="116">
        <f t="shared" si="1"/>
        <v>95.614689176719907</v>
      </c>
      <c r="G26" s="115">
        <v>6577135</v>
      </c>
      <c r="H26" s="116">
        <f t="shared" si="2"/>
        <v>154.29866747994183</v>
      </c>
      <c r="I26" s="114"/>
      <c r="J26" s="116">
        <f t="shared" si="3"/>
        <v>69.567595698309006</v>
      </c>
      <c r="K26" s="115">
        <v>1601535</v>
      </c>
      <c r="L26" s="115">
        <v>941290</v>
      </c>
      <c r="M26" s="115">
        <v>0</v>
      </c>
      <c r="N26" s="115">
        <v>0</v>
      </c>
      <c r="O26" s="115">
        <v>0</v>
      </c>
      <c r="P26" s="115">
        <v>0</v>
      </c>
      <c r="Q26" s="115">
        <v>0</v>
      </c>
      <c r="R26" s="115">
        <v>488141</v>
      </c>
      <c r="S26" s="116">
        <f t="shared" si="4"/>
        <v>11.451719607751137</v>
      </c>
      <c r="T26" s="114"/>
      <c r="U26" s="249">
        <f t="shared" si="5"/>
        <v>114.14046483029978</v>
      </c>
      <c r="V26" s="115">
        <f t="shared" si="6"/>
        <v>7403105</v>
      </c>
      <c r="W26" s="115">
        <v>382784</v>
      </c>
      <c r="X26" s="249">
        <f t="shared" si="7"/>
        <v>5.1705872063141074</v>
      </c>
      <c r="Y26" s="115">
        <v>0</v>
      </c>
      <c r="Z26" s="249">
        <f t="shared" si="8"/>
        <v>0</v>
      </c>
      <c r="AA26" s="115">
        <v>0</v>
      </c>
      <c r="AB26" s="249">
        <f t="shared" si="9"/>
        <v>0</v>
      </c>
      <c r="AC26" s="115">
        <v>168174</v>
      </c>
      <c r="AD26" s="115">
        <v>42626</v>
      </c>
      <c r="AE26" s="115">
        <f t="shared" si="10"/>
        <v>42626</v>
      </c>
      <c r="AF26" s="115">
        <f t="shared" si="11"/>
        <v>42626</v>
      </c>
      <c r="AG26" s="115">
        <f t="shared" si="12"/>
        <v>42626</v>
      </c>
    </row>
    <row r="27" spans="1:33" x14ac:dyDescent="0.2">
      <c r="A27" s="117">
        <v>21</v>
      </c>
      <c r="B27" s="117" t="s">
        <v>52</v>
      </c>
      <c r="C27" s="118">
        <v>937160</v>
      </c>
      <c r="D27" s="119">
        <f t="shared" si="0"/>
        <v>54.243213520865893</v>
      </c>
      <c r="E27" s="117"/>
      <c r="F27" s="119">
        <f t="shared" si="1"/>
        <v>654.40661541701729</v>
      </c>
      <c r="G27" s="118">
        <v>5549701</v>
      </c>
      <c r="H27" s="119">
        <f t="shared" si="2"/>
        <v>321.21901950570123</v>
      </c>
      <c r="I27" s="117"/>
      <c r="J27" s="119">
        <f t="shared" si="3"/>
        <v>144.82584486664345</v>
      </c>
      <c r="K27" s="118">
        <v>443937</v>
      </c>
      <c r="L27" s="118">
        <v>669186</v>
      </c>
      <c r="M27" s="118">
        <v>0</v>
      </c>
      <c r="N27" s="118">
        <v>0</v>
      </c>
      <c r="O27" s="118">
        <v>0</v>
      </c>
      <c r="P27" s="118">
        <v>0</v>
      </c>
      <c r="Q27" s="118">
        <v>0</v>
      </c>
      <c r="R27" s="118">
        <v>251177</v>
      </c>
      <c r="S27" s="119">
        <f t="shared" si="4"/>
        <v>14.538230016785322</v>
      </c>
      <c r="T27" s="117"/>
      <c r="U27" s="123">
        <f t="shared" si="5"/>
        <v>144.90403090226926</v>
      </c>
      <c r="V27" s="118">
        <f t="shared" si="6"/>
        <v>6738038</v>
      </c>
      <c r="W27" s="118">
        <v>264183</v>
      </c>
      <c r="X27" s="123">
        <f t="shared" si="7"/>
        <v>3.9207704082404997</v>
      </c>
      <c r="Y27" s="118">
        <v>766829</v>
      </c>
      <c r="Z27" s="123">
        <f t="shared" si="8"/>
        <v>11.380597734830229</v>
      </c>
      <c r="AA27" s="118">
        <v>0</v>
      </c>
      <c r="AB27" s="123">
        <f t="shared" si="9"/>
        <v>0</v>
      </c>
      <c r="AC27" s="118">
        <v>0</v>
      </c>
      <c r="AD27" s="118">
        <v>17277</v>
      </c>
      <c r="AE27" s="118">
        <f t="shared" si="10"/>
        <v>17277</v>
      </c>
      <c r="AF27" s="118">
        <f t="shared" si="11"/>
        <v>17277</v>
      </c>
      <c r="AG27" s="118">
        <f t="shared" si="12"/>
        <v>17277</v>
      </c>
    </row>
    <row r="28" spans="1:33" x14ac:dyDescent="0.2">
      <c r="A28" s="114">
        <v>22</v>
      </c>
      <c r="B28" s="114" t="s">
        <v>54</v>
      </c>
      <c r="C28" s="115">
        <v>65047</v>
      </c>
      <c r="D28" s="116">
        <f t="shared" si="0"/>
        <v>4.9151428139640316</v>
      </c>
      <c r="E28" s="114"/>
      <c r="F28" s="116">
        <f t="shared" si="1"/>
        <v>59.29777689037865</v>
      </c>
      <c r="G28" s="115">
        <v>3850009</v>
      </c>
      <c r="H28" s="116">
        <f t="shared" si="2"/>
        <v>290.91801420583346</v>
      </c>
      <c r="I28" s="114"/>
      <c r="J28" s="116">
        <f t="shared" si="3"/>
        <v>131.16423572651561</v>
      </c>
      <c r="K28" s="115">
        <v>494156</v>
      </c>
      <c r="L28" s="115">
        <v>361263</v>
      </c>
      <c r="M28" s="115">
        <v>0</v>
      </c>
      <c r="N28" s="115">
        <v>0</v>
      </c>
      <c r="O28" s="115">
        <v>0</v>
      </c>
      <c r="P28" s="115">
        <v>0</v>
      </c>
      <c r="Q28" s="115">
        <v>0</v>
      </c>
      <c r="R28" s="115">
        <v>204497</v>
      </c>
      <c r="S28" s="116">
        <f t="shared" si="4"/>
        <v>15.452395345322653</v>
      </c>
      <c r="T28" s="114"/>
      <c r="U28" s="249">
        <f t="shared" si="5"/>
        <v>154.01561056934122</v>
      </c>
      <c r="V28" s="115">
        <f t="shared" si="6"/>
        <v>4119553</v>
      </c>
      <c r="W28" s="115">
        <v>315576</v>
      </c>
      <c r="X28" s="249">
        <f t="shared" si="7"/>
        <v>7.660442771339512</v>
      </c>
      <c r="Y28" s="115">
        <v>0</v>
      </c>
      <c r="Z28" s="249">
        <f t="shared" si="8"/>
        <v>0</v>
      </c>
      <c r="AA28" s="115">
        <v>0</v>
      </c>
      <c r="AB28" s="249">
        <f t="shared" si="9"/>
        <v>0</v>
      </c>
      <c r="AC28" s="115">
        <v>103524</v>
      </c>
      <c r="AD28" s="115">
        <v>13234</v>
      </c>
      <c r="AE28" s="115">
        <f t="shared" si="10"/>
        <v>13234</v>
      </c>
      <c r="AF28" s="115">
        <f t="shared" si="11"/>
        <v>13234</v>
      </c>
      <c r="AG28" s="115">
        <f t="shared" si="12"/>
        <v>13234</v>
      </c>
    </row>
    <row r="29" spans="1:33" x14ac:dyDescent="0.2">
      <c r="A29" s="117">
        <v>23</v>
      </c>
      <c r="B29" s="117" t="s">
        <v>56</v>
      </c>
      <c r="C29" s="118">
        <v>707326</v>
      </c>
      <c r="D29" s="119">
        <f t="shared" si="0"/>
        <v>3.8545535792135319</v>
      </c>
      <c r="E29" s="117"/>
      <c r="F29" s="119">
        <f t="shared" si="1"/>
        <v>46.502505990843652</v>
      </c>
      <c r="G29" s="118">
        <v>28060660</v>
      </c>
      <c r="H29" s="119">
        <f t="shared" si="2"/>
        <v>152.91579475106809</v>
      </c>
      <c r="I29" s="117"/>
      <c r="J29" s="119">
        <f t="shared" si="3"/>
        <v>68.944109232251151</v>
      </c>
      <c r="K29" s="118">
        <v>3894070</v>
      </c>
      <c r="L29" s="118">
        <v>4330420</v>
      </c>
      <c r="M29" s="118">
        <v>0</v>
      </c>
      <c r="N29" s="118">
        <v>0</v>
      </c>
      <c r="O29" s="118">
        <v>0</v>
      </c>
      <c r="P29" s="118">
        <v>0</v>
      </c>
      <c r="Q29" s="118">
        <v>0</v>
      </c>
      <c r="R29" s="118">
        <v>986402</v>
      </c>
      <c r="S29" s="119">
        <f t="shared" si="4"/>
        <v>5.3753705641293923</v>
      </c>
      <c r="T29" s="117"/>
      <c r="U29" s="123">
        <f t="shared" si="5"/>
        <v>53.576870185466106</v>
      </c>
      <c r="V29" s="118">
        <f t="shared" si="6"/>
        <v>29754388</v>
      </c>
      <c r="W29" s="118">
        <v>1006861</v>
      </c>
      <c r="X29" s="123">
        <f t="shared" si="7"/>
        <v>3.3839076105346209</v>
      </c>
      <c r="Y29" s="118">
        <v>0</v>
      </c>
      <c r="Z29" s="123">
        <f t="shared" si="8"/>
        <v>0</v>
      </c>
      <c r="AA29" s="118">
        <v>429839</v>
      </c>
      <c r="AB29" s="123">
        <f t="shared" si="9"/>
        <v>1.444623898834686</v>
      </c>
      <c r="AC29" s="118">
        <v>182259</v>
      </c>
      <c r="AD29" s="118">
        <v>183504</v>
      </c>
      <c r="AE29" s="118">
        <f t="shared" si="10"/>
        <v>183504</v>
      </c>
      <c r="AF29" s="118">
        <f t="shared" si="11"/>
        <v>183504</v>
      </c>
      <c r="AG29" s="118">
        <f t="shared" si="12"/>
        <v>183504</v>
      </c>
    </row>
    <row r="30" spans="1:33" x14ac:dyDescent="0.2">
      <c r="A30" s="114">
        <v>24</v>
      </c>
      <c r="B30" s="114" t="s">
        <v>58</v>
      </c>
      <c r="C30" s="115">
        <v>2111825</v>
      </c>
      <c r="D30" s="116">
        <f t="shared" si="0"/>
        <v>8.8817975354334013</v>
      </c>
      <c r="E30" s="114"/>
      <c r="F30" s="116">
        <f t="shared" si="1"/>
        <v>107.15270513511044</v>
      </c>
      <c r="G30" s="115">
        <v>46312287</v>
      </c>
      <c r="H30" s="116">
        <f t="shared" si="2"/>
        <v>194.77767169954157</v>
      </c>
      <c r="I30" s="114"/>
      <c r="J30" s="116">
        <f t="shared" si="3"/>
        <v>87.818090312498271</v>
      </c>
      <c r="K30" s="115">
        <v>2878311</v>
      </c>
      <c r="L30" s="115">
        <v>2869128</v>
      </c>
      <c r="M30" s="115">
        <v>0</v>
      </c>
      <c r="N30" s="115">
        <v>0</v>
      </c>
      <c r="O30" s="115">
        <v>0</v>
      </c>
      <c r="P30" s="115">
        <v>0</v>
      </c>
      <c r="Q30" s="115">
        <v>0</v>
      </c>
      <c r="R30" s="115">
        <v>1278238</v>
      </c>
      <c r="S30" s="116">
        <f t="shared" si="4"/>
        <v>5.3759431383269547</v>
      </c>
      <c r="T30" s="114"/>
      <c r="U30" s="249">
        <f t="shared" si="5"/>
        <v>53.582577091267005</v>
      </c>
      <c r="V30" s="115">
        <f t="shared" si="6"/>
        <v>49702350</v>
      </c>
      <c r="W30" s="115">
        <v>1604237</v>
      </c>
      <c r="X30" s="249">
        <f t="shared" si="7"/>
        <v>3.2276884292191417</v>
      </c>
      <c r="Y30" s="115">
        <v>2044</v>
      </c>
      <c r="Z30" s="249">
        <f t="shared" si="8"/>
        <v>4.1124816029825557E-3</v>
      </c>
      <c r="AA30" s="115">
        <v>65593235</v>
      </c>
      <c r="AB30" s="249">
        <f t="shared" si="9"/>
        <v>131.9720999107688</v>
      </c>
      <c r="AC30" s="115">
        <v>135186</v>
      </c>
      <c r="AD30" s="115">
        <v>237770</v>
      </c>
      <c r="AE30" s="115">
        <f t="shared" si="10"/>
        <v>237770</v>
      </c>
      <c r="AF30" s="115">
        <f t="shared" si="11"/>
        <v>237770</v>
      </c>
      <c r="AG30" s="115">
        <f t="shared" si="12"/>
        <v>237770</v>
      </c>
    </row>
    <row r="31" spans="1:33" x14ac:dyDescent="0.2">
      <c r="A31" s="117">
        <v>25</v>
      </c>
      <c r="B31" s="117" t="s">
        <v>60</v>
      </c>
      <c r="C31" s="118">
        <v>0</v>
      </c>
      <c r="D31" s="119">
        <f t="shared" si="0"/>
        <v>0</v>
      </c>
      <c r="E31" s="117"/>
      <c r="F31" s="119">
        <f t="shared" si="1"/>
        <v>0</v>
      </c>
      <c r="G31" s="118">
        <v>0</v>
      </c>
      <c r="H31" s="119">
        <f t="shared" si="2"/>
        <v>0</v>
      </c>
      <c r="I31" s="117"/>
      <c r="J31" s="119">
        <f t="shared" si="3"/>
        <v>0</v>
      </c>
      <c r="K31" s="118">
        <v>0</v>
      </c>
      <c r="L31" s="118">
        <v>0</v>
      </c>
      <c r="M31" s="118">
        <v>0</v>
      </c>
      <c r="N31" s="118">
        <v>0</v>
      </c>
      <c r="O31" s="118">
        <v>0</v>
      </c>
      <c r="P31" s="118">
        <v>0</v>
      </c>
      <c r="Q31" s="118">
        <v>0</v>
      </c>
      <c r="R31" s="118">
        <v>0</v>
      </c>
      <c r="S31" s="119">
        <f t="shared" si="4"/>
        <v>0</v>
      </c>
      <c r="T31" s="117"/>
      <c r="U31" s="123">
        <f t="shared" si="5"/>
        <v>0</v>
      </c>
      <c r="V31" s="118">
        <f t="shared" si="6"/>
        <v>0</v>
      </c>
      <c r="W31" s="118">
        <v>0</v>
      </c>
      <c r="X31" s="123">
        <f t="shared" si="7"/>
        <v>0</v>
      </c>
      <c r="Y31" s="118">
        <v>0</v>
      </c>
      <c r="Z31" s="123">
        <f t="shared" si="8"/>
        <v>0</v>
      </c>
      <c r="AA31" s="118">
        <v>0</v>
      </c>
      <c r="AB31" s="123">
        <f t="shared" si="9"/>
        <v>0</v>
      </c>
      <c r="AC31" s="118">
        <v>0</v>
      </c>
      <c r="AD31" s="118">
        <v>0</v>
      </c>
      <c r="AE31" s="118">
        <f t="shared" si="10"/>
        <v>0</v>
      </c>
      <c r="AF31" s="118">
        <f t="shared" si="11"/>
        <v>0</v>
      </c>
      <c r="AG31" s="118">
        <f t="shared" si="12"/>
        <v>0</v>
      </c>
    </row>
    <row r="32" spans="1:33" x14ac:dyDescent="0.2">
      <c r="A32" s="114">
        <v>26</v>
      </c>
      <c r="B32" s="114" t="s">
        <v>62</v>
      </c>
      <c r="C32" s="115">
        <v>0</v>
      </c>
      <c r="D32" s="116">
        <f t="shared" si="0"/>
        <v>0</v>
      </c>
      <c r="E32" s="114"/>
      <c r="F32" s="116">
        <f t="shared" si="1"/>
        <v>0</v>
      </c>
      <c r="G32" s="115">
        <v>0</v>
      </c>
      <c r="H32" s="116">
        <f t="shared" si="2"/>
        <v>0</v>
      </c>
      <c r="I32" s="114"/>
      <c r="J32" s="116">
        <f t="shared" si="3"/>
        <v>0</v>
      </c>
      <c r="K32" s="115">
        <v>0</v>
      </c>
      <c r="L32" s="115">
        <v>0</v>
      </c>
      <c r="M32" s="115">
        <v>0</v>
      </c>
      <c r="N32" s="115">
        <v>0</v>
      </c>
      <c r="O32" s="115">
        <v>0</v>
      </c>
      <c r="P32" s="115">
        <v>0</v>
      </c>
      <c r="Q32" s="115">
        <v>0</v>
      </c>
      <c r="R32" s="115">
        <v>0</v>
      </c>
      <c r="S32" s="116">
        <f t="shared" si="4"/>
        <v>0</v>
      </c>
      <c r="T32" s="114"/>
      <c r="U32" s="249">
        <f t="shared" si="5"/>
        <v>0</v>
      </c>
      <c r="V32" s="115">
        <f t="shared" si="6"/>
        <v>0</v>
      </c>
      <c r="W32" s="115">
        <v>0</v>
      </c>
      <c r="X32" s="249">
        <f t="shared" si="7"/>
        <v>0</v>
      </c>
      <c r="Y32" s="115">
        <v>0</v>
      </c>
      <c r="Z32" s="249">
        <f t="shared" si="8"/>
        <v>0</v>
      </c>
      <c r="AA32" s="115">
        <v>0</v>
      </c>
      <c r="AB32" s="249">
        <f t="shared" si="9"/>
        <v>0</v>
      </c>
      <c r="AC32" s="115">
        <v>0</v>
      </c>
      <c r="AD32" s="115">
        <v>0</v>
      </c>
      <c r="AE32" s="115">
        <f t="shared" si="10"/>
        <v>0</v>
      </c>
      <c r="AF32" s="115">
        <f t="shared" si="11"/>
        <v>0</v>
      </c>
      <c r="AG32" s="115">
        <f t="shared" si="12"/>
        <v>0</v>
      </c>
    </row>
    <row r="33" spans="1:33" x14ac:dyDescent="0.2">
      <c r="A33" s="117">
        <v>27</v>
      </c>
      <c r="B33" s="117" t="s">
        <v>64</v>
      </c>
      <c r="C33" s="118">
        <v>81635</v>
      </c>
      <c r="D33" s="119">
        <f t="shared" si="0"/>
        <v>6.4666508238276297</v>
      </c>
      <c r="E33" s="117"/>
      <c r="F33" s="119">
        <f t="shared" si="1"/>
        <v>78.015641110142568</v>
      </c>
      <c r="G33" s="118">
        <v>3453298</v>
      </c>
      <c r="H33" s="119">
        <f t="shared" si="2"/>
        <v>273.55022179974651</v>
      </c>
      <c r="I33" s="117"/>
      <c r="J33" s="119">
        <f t="shared" si="3"/>
        <v>123.33373673380149</v>
      </c>
      <c r="K33" s="118">
        <v>395964</v>
      </c>
      <c r="L33" s="118">
        <v>358866</v>
      </c>
      <c r="M33" s="118">
        <v>0</v>
      </c>
      <c r="N33" s="118">
        <v>0</v>
      </c>
      <c r="O33" s="118">
        <v>0</v>
      </c>
      <c r="P33" s="118">
        <v>0</v>
      </c>
      <c r="Q33" s="118">
        <v>0</v>
      </c>
      <c r="R33" s="118">
        <v>232387</v>
      </c>
      <c r="S33" s="119">
        <f t="shared" si="4"/>
        <v>18.408349176172369</v>
      </c>
      <c r="T33" s="117"/>
      <c r="U33" s="123">
        <f t="shared" si="5"/>
        <v>183.47790582513196</v>
      </c>
      <c r="V33" s="118">
        <f t="shared" si="6"/>
        <v>3767320</v>
      </c>
      <c r="W33" s="118">
        <v>362185</v>
      </c>
      <c r="X33" s="123">
        <f t="shared" si="7"/>
        <v>9.6138634360765742</v>
      </c>
      <c r="Y33" s="118">
        <v>0</v>
      </c>
      <c r="Z33" s="123">
        <f t="shared" si="8"/>
        <v>0</v>
      </c>
      <c r="AA33" s="118">
        <v>0</v>
      </c>
      <c r="AB33" s="123">
        <f t="shared" si="9"/>
        <v>0</v>
      </c>
      <c r="AC33" s="118">
        <v>66163</v>
      </c>
      <c r="AD33" s="118">
        <v>12624</v>
      </c>
      <c r="AE33" s="118">
        <f t="shared" si="10"/>
        <v>12624</v>
      </c>
      <c r="AF33" s="118">
        <f t="shared" si="11"/>
        <v>12624</v>
      </c>
      <c r="AG33" s="118">
        <f t="shared" si="12"/>
        <v>12624</v>
      </c>
    </row>
    <row r="34" spans="1:33" x14ac:dyDescent="0.2">
      <c r="A34" s="114">
        <v>28</v>
      </c>
      <c r="B34" s="114" t="s">
        <v>66</v>
      </c>
      <c r="C34" s="115">
        <v>0</v>
      </c>
      <c r="D34" s="116">
        <f t="shared" si="0"/>
        <v>0</v>
      </c>
      <c r="E34" s="114"/>
      <c r="F34" s="116">
        <f t="shared" si="1"/>
        <v>0</v>
      </c>
      <c r="G34" s="115">
        <v>0</v>
      </c>
      <c r="H34" s="116">
        <f t="shared" si="2"/>
        <v>0</v>
      </c>
      <c r="I34" s="114"/>
      <c r="J34" s="116">
        <f t="shared" si="3"/>
        <v>0</v>
      </c>
      <c r="K34" s="115">
        <v>0</v>
      </c>
      <c r="L34" s="115">
        <v>0</v>
      </c>
      <c r="M34" s="115">
        <v>0</v>
      </c>
      <c r="N34" s="115">
        <v>0</v>
      </c>
      <c r="O34" s="115">
        <v>0</v>
      </c>
      <c r="P34" s="115">
        <v>0</v>
      </c>
      <c r="Q34" s="115">
        <v>0</v>
      </c>
      <c r="R34" s="115">
        <v>0</v>
      </c>
      <c r="S34" s="116">
        <f t="shared" si="4"/>
        <v>0</v>
      </c>
      <c r="T34" s="114"/>
      <c r="U34" s="249">
        <f t="shared" si="5"/>
        <v>0</v>
      </c>
      <c r="V34" s="115">
        <f t="shared" si="6"/>
        <v>0</v>
      </c>
      <c r="W34" s="115">
        <v>0</v>
      </c>
      <c r="X34" s="249">
        <f t="shared" si="7"/>
        <v>0</v>
      </c>
      <c r="Y34" s="115">
        <v>0</v>
      </c>
      <c r="Z34" s="249">
        <f t="shared" si="8"/>
        <v>0</v>
      </c>
      <c r="AA34" s="115">
        <v>0</v>
      </c>
      <c r="AB34" s="249">
        <f t="shared" si="9"/>
        <v>0</v>
      </c>
      <c r="AC34" s="115">
        <v>0</v>
      </c>
      <c r="AD34" s="115">
        <v>0</v>
      </c>
      <c r="AE34" s="115">
        <f t="shared" si="10"/>
        <v>0</v>
      </c>
      <c r="AF34" s="115">
        <f t="shared" si="11"/>
        <v>0</v>
      </c>
      <c r="AG34" s="115">
        <f t="shared" si="12"/>
        <v>0</v>
      </c>
    </row>
    <row r="35" spans="1:33" x14ac:dyDescent="0.2">
      <c r="A35" s="117">
        <v>29</v>
      </c>
      <c r="B35" s="117" t="s">
        <v>68</v>
      </c>
      <c r="C35" s="118">
        <v>60749</v>
      </c>
      <c r="D35" s="119">
        <f t="shared" si="0"/>
        <v>3.6084942084942084</v>
      </c>
      <c r="E35" s="117"/>
      <c r="F35" s="119">
        <f t="shared" si="1"/>
        <v>43.53397095148555</v>
      </c>
      <c r="G35" s="118">
        <v>3071904</v>
      </c>
      <c r="H35" s="119">
        <f t="shared" si="2"/>
        <v>182.47128007128006</v>
      </c>
      <c r="I35" s="117"/>
      <c r="J35" s="119">
        <f t="shared" si="3"/>
        <v>82.269590825869571</v>
      </c>
      <c r="K35" s="118">
        <v>264466</v>
      </c>
      <c r="L35" s="118">
        <v>591638</v>
      </c>
      <c r="M35" s="118">
        <v>0</v>
      </c>
      <c r="N35" s="118">
        <v>0</v>
      </c>
      <c r="O35" s="118">
        <v>0</v>
      </c>
      <c r="P35" s="118">
        <v>0</v>
      </c>
      <c r="Q35" s="118">
        <v>0</v>
      </c>
      <c r="R35" s="118">
        <v>231403</v>
      </c>
      <c r="S35" s="119">
        <f t="shared" si="4"/>
        <v>13.745351945351945</v>
      </c>
      <c r="T35" s="117"/>
      <c r="U35" s="123">
        <f t="shared" si="5"/>
        <v>137.00133377668627</v>
      </c>
      <c r="V35" s="118">
        <f t="shared" si="6"/>
        <v>3364056</v>
      </c>
      <c r="W35" s="118">
        <v>281519</v>
      </c>
      <c r="X35" s="123">
        <f t="shared" si="7"/>
        <v>8.3684397643796657</v>
      </c>
      <c r="Y35" s="118">
        <v>0</v>
      </c>
      <c r="Z35" s="123">
        <f t="shared" si="8"/>
        <v>0</v>
      </c>
      <c r="AA35" s="118">
        <v>0</v>
      </c>
      <c r="AB35" s="123">
        <f t="shared" si="9"/>
        <v>0</v>
      </c>
      <c r="AC35" s="118">
        <v>85644</v>
      </c>
      <c r="AD35" s="118">
        <v>16835</v>
      </c>
      <c r="AE35" s="118">
        <f t="shared" si="10"/>
        <v>16835</v>
      </c>
      <c r="AF35" s="118">
        <f t="shared" si="11"/>
        <v>16835</v>
      </c>
      <c r="AG35" s="118">
        <f t="shared" si="12"/>
        <v>16835</v>
      </c>
    </row>
    <row r="36" spans="1:33" x14ac:dyDescent="0.2">
      <c r="A36" s="114">
        <v>30</v>
      </c>
      <c r="B36" s="114" t="s">
        <v>70</v>
      </c>
      <c r="C36" s="115">
        <v>4853580</v>
      </c>
      <c r="D36" s="116">
        <f t="shared" si="0"/>
        <v>21.384518454224622</v>
      </c>
      <c r="E36" s="114"/>
      <c r="F36" s="116">
        <f t="shared" si="1"/>
        <v>257.98933056517211</v>
      </c>
      <c r="G36" s="115">
        <v>45925908</v>
      </c>
      <c r="H36" s="116">
        <f t="shared" si="2"/>
        <v>202.34619129653208</v>
      </c>
      <c r="I36" s="114"/>
      <c r="J36" s="116">
        <f t="shared" si="3"/>
        <v>91.230457508907222</v>
      </c>
      <c r="K36" s="115">
        <v>4001933</v>
      </c>
      <c r="L36" s="115">
        <v>337924</v>
      </c>
      <c r="M36" s="115">
        <v>0</v>
      </c>
      <c r="N36" s="115">
        <v>0</v>
      </c>
      <c r="O36" s="115">
        <v>0</v>
      </c>
      <c r="P36" s="115">
        <v>0</v>
      </c>
      <c r="Q36" s="115">
        <v>983</v>
      </c>
      <c r="R36" s="115">
        <v>5931507</v>
      </c>
      <c r="S36" s="116">
        <f t="shared" si="4"/>
        <v>26.133785968885345</v>
      </c>
      <c r="T36" s="114"/>
      <c r="U36" s="249">
        <f t="shared" si="5"/>
        <v>260.47812734125426</v>
      </c>
      <c r="V36" s="115">
        <f t="shared" si="6"/>
        <v>56710995</v>
      </c>
      <c r="W36" s="115">
        <v>1642264</v>
      </c>
      <c r="X36" s="249">
        <f t="shared" si="7"/>
        <v>2.8958476217883322</v>
      </c>
      <c r="Y36" s="115">
        <v>0</v>
      </c>
      <c r="Z36" s="249">
        <f t="shared" si="8"/>
        <v>0</v>
      </c>
      <c r="AA36" s="115">
        <v>0</v>
      </c>
      <c r="AB36" s="249">
        <f t="shared" si="9"/>
        <v>0</v>
      </c>
      <c r="AC36" s="115">
        <v>293123</v>
      </c>
      <c r="AD36" s="115">
        <v>226967</v>
      </c>
      <c r="AE36" s="115">
        <f t="shared" si="10"/>
        <v>226967</v>
      </c>
      <c r="AF36" s="115">
        <f t="shared" si="11"/>
        <v>226967</v>
      </c>
      <c r="AG36" s="115">
        <f t="shared" si="12"/>
        <v>226967</v>
      </c>
    </row>
    <row r="37" spans="1:33" x14ac:dyDescent="0.2">
      <c r="A37" s="117">
        <v>31</v>
      </c>
      <c r="B37" s="117" t="s">
        <v>72</v>
      </c>
      <c r="C37" s="118">
        <v>777890</v>
      </c>
      <c r="D37" s="119">
        <f t="shared" si="0"/>
        <v>7.8074753598169302</v>
      </c>
      <c r="E37" s="117"/>
      <c r="F37" s="119">
        <f t="shared" si="1"/>
        <v>94.191755862770961</v>
      </c>
      <c r="G37" s="118">
        <v>28035797</v>
      </c>
      <c r="H37" s="119">
        <f t="shared" si="2"/>
        <v>281.38784952927716</v>
      </c>
      <c r="I37" s="117"/>
      <c r="J37" s="119">
        <f t="shared" si="3"/>
        <v>126.86743489222998</v>
      </c>
      <c r="K37" s="118">
        <v>1692917</v>
      </c>
      <c r="L37" s="118">
        <v>2081498</v>
      </c>
      <c r="M37" s="118">
        <v>0</v>
      </c>
      <c r="N37" s="118">
        <v>0</v>
      </c>
      <c r="O37" s="118">
        <v>0</v>
      </c>
      <c r="P37" s="118">
        <v>0</v>
      </c>
      <c r="Q37" s="118">
        <v>0</v>
      </c>
      <c r="R37" s="118">
        <v>730492</v>
      </c>
      <c r="S37" s="119">
        <f t="shared" si="4"/>
        <v>7.3317542204468351</v>
      </c>
      <c r="T37" s="117"/>
      <c r="U37" s="123">
        <f t="shared" si="5"/>
        <v>73.076346907488826</v>
      </c>
      <c r="V37" s="118">
        <f t="shared" si="6"/>
        <v>29544179</v>
      </c>
      <c r="W37" s="118">
        <v>1301168</v>
      </c>
      <c r="X37" s="123">
        <f t="shared" si="7"/>
        <v>4.4041433678018267</v>
      </c>
      <c r="Y37" s="118">
        <v>0</v>
      </c>
      <c r="Z37" s="123">
        <f t="shared" si="8"/>
        <v>0</v>
      </c>
      <c r="AA37" s="118">
        <v>13259160</v>
      </c>
      <c r="AB37" s="123">
        <f t="shared" si="9"/>
        <v>44.87909445715178</v>
      </c>
      <c r="AC37" s="118">
        <v>1067348</v>
      </c>
      <c r="AD37" s="118">
        <v>99634</v>
      </c>
      <c r="AE37" s="118">
        <f t="shared" si="10"/>
        <v>99634</v>
      </c>
      <c r="AF37" s="118">
        <f t="shared" si="11"/>
        <v>99634</v>
      </c>
      <c r="AG37" s="118">
        <f t="shared" si="12"/>
        <v>99634</v>
      </c>
    </row>
    <row r="38" spans="1:33" x14ac:dyDescent="0.2">
      <c r="A38" s="114">
        <v>32</v>
      </c>
      <c r="B38" s="114" t="s">
        <v>74</v>
      </c>
      <c r="C38" s="115">
        <v>261157</v>
      </c>
      <c r="D38" s="116">
        <f t="shared" si="0"/>
        <v>10.478133525918793</v>
      </c>
      <c r="E38" s="114"/>
      <c r="F38" s="116">
        <f t="shared" si="1"/>
        <v>126.4113877387889</v>
      </c>
      <c r="G38" s="115">
        <v>5354604</v>
      </c>
      <c r="H38" s="116">
        <f t="shared" si="2"/>
        <v>214.83726528647088</v>
      </c>
      <c r="I38" s="114"/>
      <c r="J38" s="116">
        <f t="shared" si="3"/>
        <v>96.862223481757809</v>
      </c>
      <c r="K38" s="115">
        <v>548346</v>
      </c>
      <c r="L38" s="115">
        <v>842557</v>
      </c>
      <c r="M38" s="115">
        <v>0</v>
      </c>
      <c r="N38" s="115">
        <v>0</v>
      </c>
      <c r="O38" s="115">
        <v>0</v>
      </c>
      <c r="P38" s="115">
        <v>0</v>
      </c>
      <c r="Q38" s="115">
        <v>0</v>
      </c>
      <c r="R38" s="115">
        <v>349535</v>
      </c>
      <c r="S38" s="116">
        <f t="shared" si="4"/>
        <v>14.024033060503932</v>
      </c>
      <c r="T38" s="114"/>
      <c r="U38" s="249">
        <f t="shared" si="5"/>
        <v>139.77897705755601</v>
      </c>
      <c r="V38" s="115">
        <f t="shared" si="6"/>
        <v>5965296</v>
      </c>
      <c r="W38" s="115">
        <v>338756</v>
      </c>
      <c r="X38" s="249">
        <f t="shared" si="7"/>
        <v>5.6787793933444375</v>
      </c>
      <c r="Y38" s="115">
        <v>0</v>
      </c>
      <c r="Z38" s="249">
        <f t="shared" si="8"/>
        <v>0</v>
      </c>
      <c r="AA38" s="115">
        <v>0</v>
      </c>
      <c r="AB38" s="249">
        <f t="shared" si="9"/>
        <v>0</v>
      </c>
      <c r="AC38" s="115">
        <v>0</v>
      </c>
      <c r="AD38" s="115">
        <v>24924</v>
      </c>
      <c r="AE38" s="115">
        <f t="shared" si="10"/>
        <v>24924</v>
      </c>
      <c r="AF38" s="115">
        <f t="shared" si="11"/>
        <v>24924</v>
      </c>
      <c r="AG38" s="115">
        <f t="shared" si="12"/>
        <v>24924</v>
      </c>
    </row>
    <row r="39" spans="1:33" x14ac:dyDescent="0.2">
      <c r="A39" s="117">
        <v>33</v>
      </c>
      <c r="B39" s="117" t="s">
        <v>76</v>
      </c>
      <c r="C39" s="118">
        <v>282609</v>
      </c>
      <c r="D39" s="119">
        <f t="shared" si="0"/>
        <v>10.965312536375276</v>
      </c>
      <c r="E39" s="117"/>
      <c r="F39" s="119">
        <f t="shared" si="1"/>
        <v>132.28886340147989</v>
      </c>
      <c r="G39" s="118">
        <v>3901621</v>
      </c>
      <c r="H39" s="119">
        <f t="shared" si="2"/>
        <v>151.38404531874443</v>
      </c>
      <c r="I39" s="117"/>
      <c r="J39" s="119">
        <f t="shared" si="3"/>
        <v>68.253499734713785</v>
      </c>
      <c r="K39" s="118">
        <v>364799</v>
      </c>
      <c r="L39" s="118">
        <v>362369</v>
      </c>
      <c r="M39" s="118">
        <v>0</v>
      </c>
      <c r="N39" s="118">
        <v>0</v>
      </c>
      <c r="O39" s="118">
        <v>0</v>
      </c>
      <c r="P39" s="118">
        <v>0</v>
      </c>
      <c r="Q39" s="118">
        <v>0</v>
      </c>
      <c r="R39" s="118">
        <v>230039</v>
      </c>
      <c r="S39" s="119">
        <f t="shared" si="4"/>
        <v>8.9255810344158615</v>
      </c>
      <c r="T39" s="117"/>
      <c r="U39" s="123">
        <f t="shared" si="5"/>
        <v>88.962182365972026</v>
      </c>
      <c r="V39" s="118">
        <f t="shared" si="6"/>
        <v>4414269</v>
      </c>
      <c r="W39" s="118">
        <v>349658</v>
      </c>
      <c r="X39" s="123">
        <f t="shared" si="7"/>
        <v>7.9210850086390296</v>
      </c>
      <c r="Y39" s="118">
        <v>0</v>
      </c>
      <c r="Z39" s="123">
        <f t="shared" si="8"/>
        <v>0</v>
      </c>
      <c r="AA39" s="118">
        <v>0</v>
      </c>
      <c r="AB39" s="123">
        <f t="shared" si="9"/>
        <v>0</v>
      </c>
      <c r="AC39" s="118">
        <v>47283</v>
      </c>
      <c r="AD39" s="118">
        <v>25773</v>
      </c>
      <c r="AE39" s="118">
        <f t="shared" si="10"/>
        <v>25773</v>
      </c>
      <c r="AF39" s="118">
        <f t="shared" si="11"/>
        <v>25773</v>
      </c>
      <c r="AG39" s="118">
        <f t="shared" si="12"/>
        <v>25773</v>
      </c>
    </row>
    <row r="40" spans="1:33" x14ac:dyDescent="0.2">
      <c r="A40" s="114">
        <v>34</v>
      </c>
      <c r="B40" s="114" t="s">
        <v>78</v>
      </c>
      <c r="C40" s="115">
        <v>515519</v>
      </c>
      <c r="D40" s="116">
        <f t="shared" si="0"/>
        <v>5.1978644672763386</v>
      </c>
      <c r="E40" s="114"/>
      <c r="F40" s="116">
        <f t="shared" si="1"/>
        <v>62.708616850626221</v>
      </c>
      <c r="G40" s="115">
        <v>12514522</v>
      </c>
      <c r="H40" s="116">
        <f t="shared" si="2"/>
        <v>126.18116738422448</v>
      </c>
      <c r="I40" s="114"/>
      <c r="J40" s="116">
        <f t="shared" si="3"/>
        <v>56.890448768570877</v>
      </c>
      <c r="K40" s="115">
        <v>1321601</v>
      </c>
      <c r="L40" s="115">
        <v>1912509</v>
      </c>
      <c r="M40" s="115">
        <v>0</v>
      </c>
      <c r="N40" s="115">
        <v>0</v>
      </c>
      <c r="O40" s="115">
        <v>0</v>
      </c>
      <c r="P40" s="115">
        <v>0</v>
      </c>
      <c r="Q40" s="115">
        <v>0</v>
      </c>
      <c r="R40" s="115">
        <v>941306</v>
      </c>
      <c r="S40" s="116">
        <f t="shared" si="4"/>
        <v>9.4909809536292968</v>
      </c>
      <c r="T40" s="114"/>
      <c r="U40" s="249">
        <f t="shared" si="5"/>
        <v>94.597581398127403</v>
      </c>
      <c r="V40" s="115">
        <f t="shared" si="6"/>
        <v>13971347</v>
      </c>
      <c r="W40" s="115">
        <v>621279</v>
      </c>
      <c r="X40" s="249">
        <f t="shared" si="7"/>
        <v>4.4468081710374818</v>
      </c>
      <c r="Y40" s="115">
        <v>0</v>
      </c>
      <c r="Z40" s="249">
        <f t="shared" si="8"/>
        <v>0</v>
      </c>
      <c r="AA40" s="115">
        <v>0</v>
      </c>
      <c r="AB40" s="249">
        <f t="shared" si="9"/>
        <v>0</v>
      </c>
      <c r="AC40" s="115">
        <v>0</v>
      </c>
      <c r="AD40" s="115">
        <v>99179</v>
      </c>
      <c r="AE40" s="115">
        <f t="shared" si="10"/>
        <v>99179</v>
      </c>
      <c r="AF40" s="115">
        <f t="shared" si="11"/>
        <v>99179</v>
      </c>
      <c r="AG40" s="115">
        <f t="shared" si="12"/>
        <v>99179</v>
      </c>
    </row>
    <row r="41" spans="1:33" x14ac:dyDescent="0.2">
      <c r="A41" s="117">
        <v>35</v>
      </c>
      <c r="B41" s="117" t="s">
        <v>80</v>
      </c>
      <c r="C41" s="118">
        <v>1267302</v>
      </c>
      <c r="D41" s="119">
        <f t="shared" si="0"/>
        <v>2.7829243387463354</v>
      </c>
      <c r="E41" s="117"/>
      <c r="F41" s="119">
        <f t="shared" si="1"/>
        <v>33.574045106676401</v>
      </c>
      <c r="G41" s="118">
        <v>117932678</v>
      </c>
      <c r="H41" s="119">
        <f t="shared" si="2"/>
        <v>258.97356742097344</v>
      </c>
      <c r="I41" s="117"/>
      <c r="J41" s="119">
        <f t="shared" si="3"/>
        <v>116.76165924915117</v>
      </c>
      <c r="K41" s="118">
        <v>6830486</v>
      </c>
      <c r="L41" s="118">
        <v>7299458</v>
      </c>
      <c r="M41" s="118">
        <v>0</v>
      </c>
      <c r="N41" s="118">
        <v>0</v>
      </c>
      <c r="O41" s="118">
        <v>0</v>
      </c>
      <c r="P41" s="118">
        <v>0</v>
      </c>
      <c r="Q41" s="118">
        <v>0</v>
      </c>
      <c r="R41" s="118">
        <v>3349831</v>
      </c>
      <c r="S41" s="119">
        <f t="shared" si="4"/>
        <v>7.3560415911810884</v>
      </c>
      <c r="T41" s="117"/>
      <c r="U41" s="123">
        <f t="shared" si="5"/>
        <v>73.318421624655073</v>
      </c>
      <c r="V41" s="118">
        <f t="shared" si="6"/>
        <v>122549811</v>
      </c>
      <c r="W41" s="118">
        <v>1830441</v>
      </c>
      <c r="X41" s="123">
        <f t="shared" si="7"/>
        <v>1.493630210494572</v>
      </c>
      <c r="Y41" s="118">
        <v>0</v>
      </c>
      <c r="Z41" s="123">
        <f t="shared" si="8"/>
        <v>0</v>
      </c>
      <c r="AA41" s="118">
        <v>168573</v>
      </c>
      <c r="AB41" s="123">
        <f t="shared" si="9"/>
        <v>0.13755467970489157</v>
      </c>
      <c r="AC41" s="118">
        <v>65924</v>
      </c>
      <c r="AD41" s="118">
        <v>455385</v>
      </c>
      <c r="AE41" s="118">
        <f t="shared" si="10"/>
        <v>455385</v>
      </c>
      <c r="AF41" s="118">
        <f t="shared" si="11"/>
        <v>455385</v>
      </c>
      <c r="AG41" s="118">
        <f t="shared" si="12"/>
        <v>455385</v>
      </c>
    </row>
    <row r="42" spans="1:33" x14ac:dyDescent="0.2">
      <c r="A42" s="114">
        <v>36</v>
      </c>
      <c r="B42" s="114" t="s">
        <v>82</v>
      </c>
      <c r="C42" s="115">
        <v>169607</v>
      </c>
      <c r="D42" s="116">
        <f t="shared" si="0"/>
        <v>7.5257132715090735</v>
      </c>
      <c r="E42" s="114"/>
      <c r="F42" s="116">
        <f t="shared" si="1"/>
        <v>90.792492386401761</v>
      </c>
      <c r="G42" s="115">
        <v>3249566</v>
      </c>
      <c r="H42" s="116">
        <f t="shared" si="2"/>
        <v>144.18804632382304</v>
      </c>
      <c r="I42" s="114"/>
      <c r="J42" s="116">
        <f t="shared" si="3"/>
        <v>65.009088380421275</v>
      </c>
      <c r="K42" s="115">
        <v>353342</v>
      </c>
      <c r="L42" s="115">
        <v>351978</v>
      </c>
      <c r="M42" s="115">
        <v>0</v>
      </c>
      <c r="N42" s="115">
        <v>0</v>
      </c>
      <c r="O42" s="115">
        <v>0</v>
      </c>
      <c r="P42" s="115">
        <v>0</v>
      </c>
      <c r="Q42" s="115">
        <v>0</v>
      </c>
      <c r="R42" s="115">
        <v>281346</v>
      </c>
      <c r="S42" s="116">
        <f t="shared" si="4"/>
        <v>12.483737853307893</v>
      </c>
      <c r="T42" s="114"/>
      <c r="U42" s="249">
        <f t="shared" si="5"/>
        <v>124.42669661870897</v>
      </c>
      <c r="V42" s="115">
        <f t="shared" si="6"/>
        <v>3700519</v>
      </c>
      <c r="W42" s="115">
        <v>315833</v>
      </c>
      <c r="X42" s="249">
        <f t="shared" si="7"/>
        <v>8.5348298441380788</v>
      </c>
      <c r="Y42" s="115">
        <v>0</v>
      </c>
      <c r="Z42" s="249">
        <f t="shared" si="8"/>
        <v>0</v>
      </c>
      <c r="AA42" s="115">
        <v>0</v>
      </c>
      <c r="AB42" s="249">
        <f t="shared" si="9"/>
        <v>0</v>
      </c>
      <c r="AC42" s="115">
        <v>0</v>
      </c>
      <c r="AD42" s="115">
        <v>22537</v>
      </c>
      <c r="AE42" s="115">
        <f t="shared" si="10"/>
        <v>22537</v>
      </c>
      <c r="AF42" s="115">
        <f t="shared" si="11"/>
        <v>22537</v>
      </c>
      <c r="AG42" s="115">
        <f t="shared" si="12"/>
        <v>22537</v>
      </c>
    </row>
    <row r="43" spans="1:33" x14ac:dyDescent="0.2">
      <c r="A43" s="117">
        <v>37</v>
      </c>
      <c r="B43" s="117" t="s">
        <v>84</v>
      </c>
      <c r="C43" s="118">
        <v>211218</v>
      </c>
      <c r="D43" s="119">
        <f t="shared" si="0"/>
        <v>13.018860946745562</v>
      </c>
      <c r="E43" s="117"/>
      <c r="F43" s="119">
        <f t="shared" si="1"/>
        <v>157.0634956106957</v>
      </c>
      <c r="G43" s="118">
        <v>4333270</v>
      </c>
      <c r="H43" s="119">
        <f t="shared" si="2"/>
        <v>267.09011341222879</v>
      </c>
      <c r="I43" s="117"/>
      <c r="J43" s="119">
        <f t="shared" si="3"/>
        <v>120.42111139613607</v>
      </c>
      <c r="K43" s="118">
        <v>401893</v>
      </c>
      <c r="L43" s="118">
        <v>84250</v>
      </c>
      <c r="M43" s="118">
        <v>0</v>
      </c>
      <c r="N43" s="118">
        <v>0</v>
      </c>
      <c r="O43" s="118">
        <v>0</v>
      </c>
      <c r="P43" s="118">
        <v>0</v>
      </c>
      <c r="Q43" s="118">
        <v>0</v>
      </c>
      <c r="R43" s="118">
        <v>255060</v>
      </c>
      <c r="S43" s="119">
        <f t="shared" si="4"/>
        <v>15.721153846153847</v>
      </c>
      <c r="T43" s="117"/>
      <c r="U43" s="123">
        <f t="shared" si="5"/>
        <v>156.69435413473587</v>
      </c>
      <c r="V43" s="118">
        <f t="shared" si="6"/>
        <v>4799548</v>
      </c>
      <c r="W43" s="118">
        <v>209295</v>
      </c>
      <c r="X43" s="123">
        <f t="shared" si="7"/>
        <v>4.3607231347618569</v>
      </c>
      <c r="Y43" s="118">
        <v>0</v>
      </c>
      <c r="Z43" s="123">
        <f t="shared" si="8"/>
        <v>0</v>
      </c>
      <c r="AA43" s="118">
        <v>0</v>
      </c>
      <c r="AB43" s="123">
        <f t="shared" si="9"/>
        <v>0</v>
      </c>
      <c r="AC43" s="118">
        <v>0</v>
      </c>
      <c r="AD43" s="118">
        <v>16224</v>
      </c>
      <c r="AE43" s="118">
        <f t="shared" si="10"/>
        <v>16224</v>
      </c>
      <c r="AF43" s="118">
        <f t="shared" si="11"/>
        <v>16224</v>
      </c>
      <c r="AG43" s="118">
        <f t="shared" si="12"/>
        <v>16224</v>
      </c>
    </row>
    <row r="44" spans="1:33" x14ac:dyDescent="0.2">
      <c r="A44" s="114">
        <v>38</v>
      </c>
      <c r="B44" s="114" t="s">
        <v>86</v>
      </c>
      <c r="C44" s="121">
        <v>294807</v>
      </c>
      <c r="D44" s="116">
        <f t="shared" si="0"/>
        <v>10.374318189815956</v>
      </c>
      <c r="E44" s="114"/>
      <c r="F44" s="116">
        <f t="shared" si="1"/>
        <v>125.1589279688436</v>
      </c>
      <c r="G44" s="121">
        <v>5715673</v>
      </c>
      <c r="H44" s="116">
        <f t="shared" si="2"/>
        <v>201.13569342295105</v>
      </c>
      <c r="I44" s="114"/>
      <c r="J44" s="116">
        <f t="shared" si="3"/>
        <v>90.684688526981986</v>
      </c>
      <c r="K44" s="121">
        <v>689573</v>
      </c>
      <c r="L44" s="121">
        <v>634007</v>
      </c>
      <c r="M44" s="121">
        <v>0</v>
      </c>
      <c r="N44" s="121">
        <v>0</v>
      </c>
      <c r="O44" s="121">
        <v>0</v>
      </c>
      <c r="P44" s="121">
        <v>0</v>
      </c>
      <c r="Q44" s="121">
        <v>0</v>
      </c>
      <c r="R44" s="121">
        <v>308088</v>
      </c>
      <c r="S44" s="116">
        <f t="shared" si="4"/>
        <v>10.841679276489426</v>
      </c>
      <c r="T44" s="114"/>
      <c r="U44" s="249">
        <f t="shared" si="5"/>
        <v>108.06013022899567</v>
      </c>
      <c r="V44" s="121">
        <f t="shared" si="6"/>
        <v>6318568</v>
      </c>
      <c r="W44" s="121">
        <v>362969</v>
      </c>
      <c r="X44" s="249">
        <f t="shared" si="7"/>
        <v>5.7444819775620051</v>
      </c>
      <c r="Y44" s="121">
        <v>0</v>
      </c>
      <c r="Z44" s="249">
        <f t="shared" si="8"/>
        <v>0</v>
      </c>
      <c r="AA44" s="121">
        <v>0</v>
      </c>
      <c r="AB44" s="249">
        <f t="shared" si="9"/>
        <v>0</v>
      </c>
      <c r="AC44" s="121">
        <v>0</v>
      </c>
      <c r="AD44" s="121">
        <v>28417</v>
      </c>
      <c r="AE44" s="121">
        <f t="shared" si="10"/>
        <v>28417</v>
      </c>
      <c r="AF44" s="121">
        <f t="shared" si="11"/>
        <v>28417</v>
      </c>
      <c r="AG44" s="121">
        <f t="shared" si="12"/>
        <v>28417</v>
      </c>
    </row>
    <row r="45" spans="1:33" ht="13.5" thickBot="1" x14ac:dyDescent="0.25">
      <c r="A45" s="129">
        <f>A44</f>
        <v>38</v>
      </c>
      <c r="B45" s="136" t="s">
        <v>255</v>
      </c>
      <c r="C45" s="131">
        <f>SUM(C7:C44)</f>
        <v>20027695</v>
      </c>
      <c r="D45" s="253">
        <f>IF(C45=0,0,IF(ISNONTEXT(E45),C45/$AD45,C45/AE45))</f>
        <v>8.2889158274018477</v>
      </c>
      <c r="E45" s="129"/>
      <c r="F45" s="254">
        <f t="shared" si="1"/>
        <v>100</v>
      </c>
      <c r="G45" s="131">
        <f>SUM(G7:G44)</f>
        <v>535905755</v>
      </c>
      <c r="H45" s="253">
        <f>IF(G45=0,0,IF(ISNONTEXT(I45),G45/$AD45,G45/AF45))</f>
        <v>221.79675167887453</v>
      </c>
      <c r="I45" s="129"/>
      <c r="J45" s="254">
        <f t="shared" si="3"/>
        <v>100</v>
      </c>
      <c r="K45" s="131">
        <f t="shared" ref="K45:R45" si="13">SUM(K7:K44)</f>
        <v>45727118</v>
      </c>
      <c r="L45" s="131">
        <f t="shared" si="13"/>
        <v>40837312</v>
      </c>
      <c r="M45" s="131">
        <f t="shared" si="13"/>
        <v>0</v>
      </c>
      <c r="N45" s="131">
        <f t="shared" si="13"/>
        <v>0</v>
      </c>
      <c r="O45" s="131">
        <f t="shared" si="13"/>
        <v>0</v>
      </c>
      <c r="P45" s="131">
        <f t="shared" si="13"/>
        <v>0</v>
      </c>
      <c r="Q45" s="131">
        <f t="shared" si="13"/>
        <v>4137</v>
      </c>
      <c r="R45" s="131">
        <f t="shared" si="13"/>
        <v>24241769</v>
      </c>
      <c r="S45" s="253">
        <f>IF(R45=0,0,IF(ISNONTEXT(T45),R45/$AD45,R45/AG45))</f>
        <v>10.033005932451012</v>
      </c>
      <c r="T45" s="129"/>
      <c r="U45" s="254">
        <f t="shared" si="5"/>
        <v>100</v>
      </c>
      <c r="V45" s="131">
        <f t="shared" si="6"/>
        <v>580175219</v>
      </c>
      <c r="W45" s="131">
        <f>SUM(W7:W44)</f>
        <v>19375551</v>
      </c>
      <c r="X45" s="254">
        <f t="shared" si="7"/>
        <v>3.3396033414519208</v>
      </c>
      <c r="Y45" s="131">
        <f>SUM(Y7:Y44)</f>
        <v>39489442</v>
      </c>
      <c r="Z45" s="254">
        <f t="shared" si="8"/>
        <v>6.806468236968942</v>
      </c>
      <c r="AA45" s="131">
        <f>SUM(AA7:AA44)</f>
        <v>89552186</v>
      </c>
      <c r="AB45" s="254">
        <f t="shared" si="9"/>
        <v>15.435369017372663</v>
      </c>
      <c r="AC45" s="131">
        <f>SUM(AC7:AC44)</f>
        <v>11697392</v>
      </c>
      <c r="AD45" s="132">
        <f>SUM(AD7:AD44)</f>
        <v>2416202</v>
      </c>
      <c r="AE45" s="132">
        <f>SUM(AE7:AE44)</f>
        <v>2336075</v>
      </c>
      <c r="AF45" s="132">
        <f>SUM(AF7:AF44)</f>
        <v>2416202</v>
      </c>
      <c r="AG45" s="132">
        <f>SUM(AG7:AG44)</f>
        <v>2416202</v>
      </c>
    </row>
    <row r="46" spans="1:33" x14ac:dyDescent="0.2">
      <c r="A46" s="114"/>
      <c r="B46" s="114"/>
      <c r="C46" s="121"/>
      <c r="D46" s="249"/>
      <c r="E46" s="114"/>
      <c r="F46" s="249">
        <f>IF(D$195,D46/D$195*100,0)</f>
        <v>0</v>
      </c>
      <c r="G46" s="121"/>
      <c r="H46" s="249"/>
      <c r="I46" s="114"/>
      <c r="J46" s="249">
        <f>IF(H$195,H46/H$195*100,0)</f>
        <v>0</v>
      </c>
      <c r="K46" s="121"/>
      <c r="L46" s="121"/>
      <c r="M46" s="121"/>
      <c r="N46" s="121"/>
      <c r="O46" s="121"/>
      <c r="P46" s="121"/>
      <c r="Q46" s="121"/>
      <c r="R46" s="121"/>
      <c r="S46" s="249"/>
      <c r="T46" s="114"/>
      <c r="U46" s="249">
        <f>IF(S$195,S46/S$195*100,0)</f>
        <v>0</v>
      </c>
      <c r="V46" s="121"/>
      <c r="W46" s="121"/>
      <c r="X46" s="249">
        <f t="shared" si="7"/>
        <v>0</v>
      </c>
      <c r="Y46" s="121"/>
      <c r="Z46" s="249">
        <f t="shared" si="8"/>
        <v>0</v>
      </c>
      <c r="AA46" s="121"/>
      <c r="AB46" s="249">
        <f t="shared" si="9"/>
        <v>0</v>
      </c>
      <c r="AC46" s="121"/>
      <c r="AD46" s="121"/>
      <c r="AE46" s="121"/>
      <c r="AF46" s="121"/>
      <c r="AG46" s="121"/>
    </row>
    <row r="47" spans="1:33" customFormat="1" x14ac:dyDescent="0.2"/>
    <row r="48" spans="1:33" s="349" customFormat="1" ht="15.75" x14ac:dyDescent="0.2">
      <c r="A48" s="319" t="s">
        <v>0</v>
      </c>
      <c r="B48" s="319"/>
      <c r="C48" s="319"/>
      <c r="D48" s="319"/>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row>
    <row r="49" spans="1:34" s="349" customFormat="1" ht="15.75" x14ac:dyDescent="0.25">
      <c r="A49" s="320" t="s">
        <v>447</v>
      </c>
      <c r="B49" s="320"/>
      <c r="C49" s="320"/>
      <c r="D49" s="320"/>
      <c r="E49" s="320"/>
      <c r="F49" s="320"/>
      <c r="G49" s="320"/>
      <c r="H49" s="320"/>
      <c r="I49" s="320"/>
      <c r="J49" s="320"/>
      <c r="K49" s="320"/>
      <c r="L49" s="320"/>
      <c r="M49" s="320"/>
      <c r="N49" s="320"/>
      <c r="O49" s="320"/>
      <c r="P49" s="320"/>
      <c r="Q49" s="320"/>
      <c r="R49" s="320"/>
      <c r="S49" s="320"/>
      <c r="T49" s="320"/>
      <c r="U49" s="320"/>
      <c r="V49" s="320"/>
      <c r="W49" s="320"/>
      <c r="X49" s="320"/>
      <c r="Y49" s="320"/>
      <c r="Z49" s="320"/>
      <c r="AA49" s="320"/>
      <c r="AB49" s="320"/>
      <c r="AC49" s="320"/>
    </row>
    <row r="50" spans="1:34" s="349" customFormat="1" ht="15.75" x14ac:dyDescent="0.2">
      <c r="A50" s="321" t="s">
        <v>370</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1"/>
      <c r="AA50" s="321"/>
      <c r="AB50" s="321"/>
      <c r="AC50" s="321"/>
      <c r="AD50" s="325"/>
      <c r="AE50" s="325"/>
      <c r="AF50" s="325"/>
      <c r="AG50" s="325"/>
      <c r="AH50" s="325"/>
    </row>
    <row r="51" spans="1:34" ht="13.5" thickBot="1" x14ac:dyDescent="0.25">
      <c r="A51"/>
      <c r="B51"/>
      <c r="C51"/>
      <c r="D51"/>
      <c r="E51"/>
      <c r="F51"/>
      <c r="G51"/>
      <c r="H51"/>
      <c r="I51"/>
      <c r="J51"/>
      <c r="K51"/>
      <c r="L51"/>
      <c r="M51"/>
      <c r="N51"/>
      <c r="O51"/>
      <c r="P51"/>
      <c r="Q51"/>
      <c r="R51"/>
      <c r="S51"/>
      <c r="T51"/>
      <c r="U51"/>
      <c r="W51"/>
      <c r="X51"/>
      <c r="Y51"/>
      <c r="Z51"/>
      <c r="AA51"/>
      <c r="AB51"/>
      <c r="AC51"/>
      <c r="AD51"/>
      <c r="AE51"/>
      <c r="AF51"/>
      <c r="AG51"/>
      <c r="AH51"/>
    </row>
    <row r="52" spans="1:34" ht="28.5" customHeight="1" x14ac:dyDescent="0.25">
      <c r="A52"/>
      <c r="B52"/>
      <c r="C52"/>
      <c r="D52"/>
      <c r="E52"/>
      <c r="F52"/>
      <c r="G52"/>
      <c r="H52"/>
      <c r="I52"/>
      <c r="J52"/>
      <c r="K52" s="427" t="s">
        <v>436</v>
      </c>
      <c r="L52" s="428"/>
      <c r="M52" s="428"/>
      <c r="N52" s="428"/>
      <c r="O52" s="428"/>
      <c r="P52" s="428"/>
      <c r="Q52" s="429"/>
      <c r="R52"/>
      <c r="S52"/>
      <c r="T52"/>
      <c r="U52"/>
      <c r="W52" s="430" t="s">
        <v>346</v>
      </c>
      <c r="X52" s="431"/>
      <c r="Y52" s="431"/>
      <c r="Z52" s="431"/>
      <c r="AA52" s="431"/>
      <c r="AB52" s="431"/>
      <c r="AC52" s="432"/>
      <c r="AD52"/>
      <c r="AE52"/>
      <c r="AF52"/>
      <c r="AG52"/>
      <c r="AH52"/>
    </row>
    <row r="53" spans="1:34" s="90" customFormat="1" ht="60.75" thickBot="1" x14ac:dyDescent="0.3">
      <c r="A53" s="141" t="s">
        <v>1</v>
      </c>
      <c r="B53" s="217" t="s">
        <v>341</v>
      </c>
      <c r="C53" s="142" t="s">
        <v>400</v>
      </c>
      <c r="D53" s="142" t="s">
        <v>362</v>
      </c>
      <c r="E53" s="219"/>
      <c r="F53" s="142" t="s">
        <v>363</v>
      </c>
      <c r="G53" s="142" t="s">
        <v>401</v>
      </c>
      <c r="H53" s="142" t="s">
        <v>362</v>
      </c>
      <c r="I53" s="219"/>
      <c r="J53" s="142" t="s">
        <v>363</v>
      </c>
      <c r="K53" s="271" t="s">
        <v>431</v>
      </c>
      <c r="L53" s="272" t="s">
        <v>403</v>
      </c>
      <c r="M53" s="272" t="s">
        <v>432</v>
      </c>
      <c r="N53" s="272" t="s">
        <v>433</v>
      </c>
      <c r="O53" s="272" t="s">
        <v>434</v>
      </c>
      <c r="P53" s="272" t="s">
        <v>404</v>
      </c>
      <c r="Q53" s="273" t="s">
        <v>435</v>
      </c>
      <c r="R53" s="142" t="s">
        <v>402</v>
      </c>
      <c r="S53" s="142" t="s">
        <v>362</v>
      </c>
      <c r="T53" s="219"/>
      <c r="U53" s="142" t="s">
        <v>363</v>
      </c>
      <c r="V53" s="142" t="s">
        <v>255</v>
      </c>
      <c r="W53" s="271" t="s">
        <v>349</v>
      </c>
      <c r="X53" s="272" t="s">
        <v>364</v>
      </c>
      <c r="Y53" s="272" t="s">
        <v>368</v>
      </c>
      <c r="Z53" s="272" t="s">
        <v>364</v>
      </c>
      <c r="AA53" s="272" t="s">
        <v>369</v>
      </c>
      <c r="AB53" s="272" t="s">
        <v>364</v>
      </c>
      <c r="AC53" s="273" t="s">
        <v>353</v>
      </c>
      <c r="AD53" s="142" t="s">
        <v>253</v>
      </c>
      <c r="AE53" s="140" t="s">
        <v>354</v>
      </c>
      <c r="AF53" s="140" t="s">
        <v>354</v>
      </c>
      <c r="AG53" s="140" t="s">
        <v>354</v>
      </c>
    </row>
    <row r="54" spans="1:34" x14ac:dyDescent="0.2">
      <c r="A54" s="117">
        <v>1</v>
      </c>
      <c r="B54" s="117" t="s">
        <v>88</v>
      </c>
      <c r="C54" s="263">
        <v>0</v>
      </c>
      <c r="D54" s="119">
        <f t="shared" ref="D54:D85" si="14">IFERROR(C54/$AD54,0)</f>
        <v>0</v>
      </c>
      <c r="E54" s="117"/>
      <c r="F54" s="119">
        <f t="shared" ref="F54:F85" si="15">IF(D$149,D54/D$149*100,0)</f>
        <v>0</v>
      </c>
      <c r="G54" s="263">
        <v>0</v>
      </c>
      <c r="H54" s="119">
        <f t="shared" ref="H54:H85" si="16">IFERROR(G54/$AD54,0)</f>
        <v>0</v>
      </c>
      <c r="I54" s="117"/>
      <c r="J54" s="119">
        <f t="shared" ref="J54:J85" si="17">IF(H$149,H54/H$149*100,0)</f>
        <v>0</v>
      </c>
      <c r="K54" s="263">
        <v>0</v>
      </c>
      <c r="L54" s="263">
        <v>0</v>
      </c>
      <c r="M54" s="263">
        <v>0</v>
      </c>
      <c r="N54" s="263">
        <v>0</v>
      </c>
      <c r="O54" s="263">
        <v>0</v>
      </c>
      <c r="P54" s="263">
        <v>0</v>
      </c>
      <c r="Q54" s="263">
        <v>0</v>
      </c>
      <c r="R54" s="263">
        <v>0</v>
      </c>
      <c r="S54" s="119">
        <f t="shared" ref="S54:S85" si="18">IFERROR(R54/$AD54,0)</f>
        <v>0</v>
      </c>
      <c r="T54" s="117"/>
      <c r="U54" s="119">
        <f t="shared" ref="U54:U85" si="19">IF(S$149,S54/S$149*100,0)</f>
        <v>0</v>
      </c>
      <c r="V54" s="263">
        <f t="shared" ref="V54:V85" si="20">(C54+G54+R54)</f>
        <v>0</v>
      </c>
      <c r="W54" s="137">
        <v>0</v>
      </c>
      <c r="X54" s="119">
        <f t="shared" ref="X54:X85" si="21">IF($V54,W54/$V54*100,0)</f>
        <v>0</v>
      </c>
      <c r="Y54" s="137">
        <v>0</v>
      </c>
      <c r="Z54" s="119">
        <f t="shared" ref="Z54:Z85" si="22">IF($V54,Y54/$V54*100,0)</f>
        <v>0</v>
      </c>
      <c r="AA54" s="137">
        <v>0</v>
      </c>
      <c r="AB54" s="119">
        <f t="shared" ref="AB54:AB85" si="23">IF($V54,AA54/$V54*100,0)</f>
        <v>0</v>
      </c>
      <c r="AC54" s="137">
        <v>0</v>
      </c>
      <c r="AD54" s="264">
        <v>0</v>
      </c>
      <c r="AE54" s="264">
        <f t="shared" ref="AE54:AE85" si="24">IF(C54,AD54,0)</f>
        <v>0</v>
      </c>
      <c r="AF54" s="264">
        <f t="shared" ref="AF54:AF85" si="25">IF(G54,AD54,0)</f>
        <v>0</v>
      </c>
      <c r="AG54" s="264">
        <f t="shared" ref="AG54:AG85" si="26">IF(R54,AD54,0)</f>
        <v>0</v>
      </c>
    </row>
    <row r="55" spans="1:34" x14ac:dyDescent="0.2">
      <c r="A55" s="114">
        <v>2</v>
      </c>
      <c r="B55" s="114" t="s">
        <v>89</v>
      </c>
      <c r="C55" s="115">
        <v>714699</v>
      </c>
      <c r="D55" s="116">
        <f t="shared" si="14"/>
        <v>6.1881380146326679</v>
      </c>
      <c r="E55" s="114"/>
      <c r="F55" s="116">
        <f t="shared" si="15"/>
        <v>81.968698006192881</v>
      </c>
      <c r="G55" s="115">
        <v>16378693</v>
      </c>
      <c r="H55" s="116">
        <f t="shared" si="16"/>
        <v>141.81300489198668</v>
      </c>
      <c r="I55" s="114"/>
      <c r="J55" s="116">
        <f t="shared" si="17"/>
        <v>97.879949609992252</v>
      </c>
      <c r="K55" s="115">
        <v>0</v>
      </c>
      <c r="L55" s="115">
        <v>0</v>
      </c>
      <c r="M55" s="115">
        <v>0</v>
      </c>
      <c r="N55" s="115">
        <v>0</v>
      </c>
      <c r="O55" s="115">
        <v>0</v>
      </c>
      <c r="P55" s="115">
        <v>0</v>
      </c>
      <c r="Q55" s="115">
        <v>0</v>
      </c>
      <c r="R55" s="115">
        <v>1319270</v>
      </c>
      <c r="S55" s="116">
        <f t="shared" si="18"/>
        <v>11.422745573401446</v>
      </c>
      <c r="T55" s="114"/>
      <c r="U55" s="249">
        <f t="shared" si="19"/>
        <v>126.7569891777318</v>
      </c>
      <c r="V55" s="115">
        <f t="shared" si="20"/>
        <v>18412662</v>
      </c>
      <c r="W55" s="115">
        <v>1221843</v>
      </c>
      <c r="X55" s="116">
        <f t="shared" si="21"/>
        <v>6.6358845885510744</v>
      </c>
      <c r="Y55" s="115">
        <v>208803</v>
      </c>
      <c r="Z55" s="116">
        <f t="shared" si="22"/>
        <v>1.1340185357228629</v>
      </c>
      <c r="AA55" s="115">
        <v>0</v>
      </c>
      <c r="AB55" s="116">
        <f t="shared" si="23"/>
        <v>0</v>
      </c>
      <c r="AC55" s="115">
        <v>154465</v>
      </c>
      <c r="AD55" s="115">
        <v>115495</v>
      </c>
      <c r="AE55" s="115">
        <f t="shared" si="24"/>
        <v>115495</v>
      </c>
      <c r="AF55" s="115">
        <f t="shared" si="25"/>
        <v>115495</v>
      </c>
      <c r="AG55" s="115">
        <f t="shared" si="26"/>
        <v>115495</v>
      </c>
    </row>
    <row r="56" spans="1:34" x14ac:dyDescent="0.2">
      <c r="A56" s="117">
        <v>3</v>
      </c>
      <c r="B56" s="117" t="s">
        <v>256</v>
      </c>
      <c r="C56" s="118">
        <v>86525</v>
      </c>
      <c r="D56" s="119">
        <f t="shared" si="14"/>
        <v>5.8078265538998526</v>
      </c>
      <c r="E56" s="117"/>
      <c r="F56" s="119">
        <f t="shared" si="15"/>
        <v>76.931054178697764</v>
      </c>
      <c r="G56" s="118">
        <v>1563049</v>
      </c>
      <c r="H56" s="119">
        <f t="shared" si="16"/>
        <v>104.91670022821856</v>
      </c>
      <c r="I56" s="117"/>
      <c r="J56" s="119">
        <f t="shared" si="17"/>
        <v>72.413960478493252</v>
      </c>
      <c r="K56" s="118">
        <v>461208</v>
      </c>
      <c r="L56" s="118">
        <v>457147</v>
      </c>
      <c r="M56" s="118">
        <v>0</v>
      </c>
      <c r="N56" s="118">
        <v>0</v>
      </c>
      <c r="O56" s="118">
        <v>0</v>
      </c>
      <c r="P56" s="118">
        <v>0</v>
      </c>
      <c r="Q56" s="118">
        <v>0</v>
      </c>
      <c r="R56" s="118">
        <v>201760</v>
      </c>
      <c r="S56" s="119">
        <f t="shared" si="18"/>
        <v>13.542757417102967</v>
      </c>
      <c r="T56" s="117"/>
      <c r="U56" s="123">
        <f t="shared" si="19"/>
        <v>150.28253446821628</v>
      </c>
      <c r="V56" s="118">
        <f t="shared" si="20"/>
        <v>1851334</v>
      </c>
      <c r="W56" s="118">
        <v>360301</v>
      </c>
      <c r="X56" s="119">
        <f t="shared" si="21"/>
        <v>19.461696268744593</v>
      </c>
      <c r="Y56" s="118">
        <v>0</v>
      </c>
      <c r="Z56" s="119">
        <f t="shared" si="22"/>
        <v>0</v>
      </c>
      <c r="AA56" s="118">
        <v>0</v>
      </c>
      <c r="AB56" s="119">
        <f t="shared" si="23"/>
        <v>0</v>
      </c>
      <c r="AC56" s="118">
        <v>70013</v>
      </c>
      <c r="AD56" s="118">
        <v>14898</v>
      </c>
      <c r="AE56" s="118">
        <f t="shared" si="24"/>
        <v>14898</v>
      </c>
      <c r="AF56" s="118">
        <f t="shared" si="25"/>
        <v>14898</v>
      </c>
      <c r="AG56" s="118">
        <f t="shared" si="26"/>
        <v>14898</v>
      </c>
    </row>
    <row r="57" spans="1:34" x14ac:dyDescent="0.2">
      <c r="A57" s="114">
        <v>4</v>
      </c>
      <c r="B57" s="114" t="s">
        <v>91</v>
      </c>
      <c r="C57" s="115">
        <v>838346</v>
      </c>
      <c r="D57" s="116">
        <f t="shared" si="14"/>
        <v>63.209379476739805</v>
      </c>
      <c r="E57" s="114"/>
      <c r="F57" s="116">
        <f t="shared" si="15"/>
        <v>837.27779264717822</v>
      </c>
      <c r="G57" s="115">
        <v>2136151</v>
      </c>
      <c r="H57" s="116">
        <f t="shared" si="16"/>
        <v>161.06092136017492</v>
      </c>
      <c r="I57" s="114"/>
      <c r="J57" s="116">
        <f t="shared" si="17"/>
        <v>111.1649448432472</v>
      </c>
      <c r="K57" s="115">
        <v>314857</v>
      </c>
      <c r="L57" s="115">
        <v>353293</v>
      </c>
      <c r="M57" s="115">
        <v>0</v>
      </c>
      <c r="N57" s="115">
        <v>0</v>
      </c>
      <c r="O57" s="115">
        <v>0</v>
      </c>
      <c r="P57" s="115">
        <v>0</v>
      </c>
      <c r="Q57" s="115">
        <v>0</v>
      </c>
      <c r="R57" s="115">
        <v>170959</v>
      </c>
      <c r="S57" s="116">
        <f t="shared" si="18"/>
        <v>12.889919324436402</v>
      </c>
      <c r="T57" s="114"/>
      <c r="U57" s="249">
        <f t="shared" si="19"/>
        <v>143.03805979133654</v>
      </c>
      <c r="V57" s="115">
        <f t="shared" si="20"/>
        <v>3145456</v>
      </c>
      <c r="W57" s="115">
        <v>308400</v>
      </c>
      <c r="X57" s="116">
        <f t="shared" si="21"/>
        <v>9.8046197435284412</v>
      </c>
      <c r="Y57" s="115">
        <v>0</v>
      </c>
      <c r="Z57" s="116">
        <f t="shared" si="22"/>
        <v>0</v>
      </c>
      <c r="AA57" s="115">
        <v>0</v>
      </c>
      <c r="AB57" s="116">
        <f t="shared" si="23"/>
        <v>0</v>
      </c>
      <c r="AC57" s="115">
        <v>0</v>
      </c>
      <c r="AD57" s="115">
        <v>13263</v>
      </c>
      <c r="AE57" s="115">
        <f t="shared" si="24"/>
        <v>13263</v>
      </c>
      <c r="AF57" s="115">
        <f t="shared" si="25"/>
        <v>13263</v>
      </c>
      <c r="AG57" s="115">
        <f t="shared" si="26"/>
        <v>13263</v>
      </c>
    </row>
    <row r="58" spans="1:34" x14ac:dyDescent="0.2">
      <c r="A58" s="117">
        <v>5</v>
      </c>
      <c r="B58" s="117" t="s">
        <v>92</v>
      </c>
      <c r="C58" s="118">
        <v>0</v>
      </c>
      <c r="D58" s="119">
        <f t="shared" si="14"/>
        <v>0</v>
      </c>
      <c r="E58" s="117"/>
      <c r="F58" s="119">
        <f t="shared" si="15"/>
        <v>0</v>
      </c>
      <c r="G58" s="118">
        <v>0</v>
      </c>
      <c r="H58" s="119">
        <f t="shared" si="16"/>
        <v>0</v>
      </c>
      <c r="I58" s="117"/>
      <c r="J58" s="119">
        <f t="shared" si="17"/>
        <v>0</v>
      </c>
      <c r="K58" s="118">
        <v>0</v>
      </c>
      <c r="L58" s="118">
        <v>0</v>
      </c>
      <c r="M58" s="118">
        <v>0</v>
      </c>
      <c r="N58" s="118">
        <v>0</v>
      </c>
      <c r="O58" s="118">
        <v>0</v>
      </c>
      <c r="P58" s="118">
        <v>0</v>
      </c>
      <c r="Q58" s="118">
        <v>0</v>
      </c>
      <c r="R58" s="118">
        <v>0</v>
      </c>
      <c r="S58" s="119">
        <f t="shared" si="18"/>
        <v>0</v>
      </c>
      <c r="T58" s="117"/>
      <c r="U58" s="123">
        <f t="shared" si="19"/>
        <v>0</v>
      </c>
      <c r="V58" s="118">
        <f t="shared" si="20"/>
        <v>0</v>
      </c>
      <c r="W58" s="118">
        <v>0</v>
      </c>
      <c r="X58" s="123">
        <f t="shared" si="21"/>
        <v>0</v>
      </c>
      <c r="Y58" s="118">
        <v>0</v>
      </c>
      <c r="Z58" s="123">
        <f t="shared" si="22"/>
        <v>0</v>
      </c>
      <c r="AA58" s="118">
        <v>0</v>
      </c>
      <c r="AB58" s="123">
        <f t="shared" si="23"/>
        <v>0</v>
      </c>
      <c r="AC58" s="118">
        <v>0</v>
      </c>
      <c r="AD58" s="118">
        <v>0</v>
      </c>
      <c r="AE58" s="118">
        <f t="shared" si="24"/>
        <v>0</v>
      </c>
      <c r="AF58" s="118">
        <f t="shared" si="25"/>
        <v>0</v>
      </c>
      <c r="AG58" s="118">
        <f t="shared" si="26"/>
        <v>0</v>
      </c>
    </row>
    <row r="59" spans="1:34" x14ac:dyDescent="0.2">
      <c r="A59" s="114">
        <v>6</v>
      </c>
      <c r="B59" s="114" t="s">
        <v>93</v>
      </c>
      <c r="C59" s="115">
        <v>497199</v>
      </c>
      <c r="D59" s="116">
        <f t="shared" si="14"/>
        <v>30.071307608564172</v>
      </c>
      <c r="E59" s="114"/>
      <c r="F59" s="116">
        <f t="shared" si="15"/>
        <v>398.32756253805786</v>
      </c>
      <c r="G59" s="115">
        <v>1663283</v>
      </c>
      <c r="H59" s="116">
        <f t="shared" si="16"/>
        <v>100.5977379944357</v>
      </c>
      <c r="I59" s="114"/>
      <c r="J59" s="116">
        <f t="shared" si="17"/>
        <v>69.43299405632267</v>
      </c>
      <c r="K59" s="115">
        <v>408662</v>
      </c>
      <c r="L59" s="115">
        <v>361776</v>
      </c>
      <c r="M59" s="115">
        <v>0</v>
      </c>
      <c r="N59" s="115">
        <v>0</v>
      </c>
      <c r="O59" s="115">
        <v>0</v>
      </c>
      <c r="P59" s="115">
        <v>0</v>
      </c>
      <c r="Q59" s="115">
        <v>0</v>
      </c>
      <c r="R59" s="115">
        <v>182308</v>
      </c>
      <c r="S59" s="116">
        <f t="shared" si="18"/>
        <v>11.026248941574936</v>
      </c>
      <c r="T59" s="114"/>
      <c r="U59" s="249">
        <f t="shared" si="19"/>
        <v>122.35710834816396</v>
      </c>
      <c r="V59" s="115">
        <f t="shared" si="20"/>
        <v>2342790</v>
      </c>
      <c r="W59" s="115">
        <v>283418</v>
      </c>
      <c r="X59" s="249">
        <f t="shared" si="21"/>
        <v>12.097456451495866</v>
      </c>
      <c r="Y59" s="115">
        <v>0</v>
      </c>
      <c r="Z59" s="249">
        <f t="shared" si="22"/>
        <v>0</v>
      </c>
      <c r="AA59" s="115">
        <v>0</v>
      </c>
      <c r="AB59" s="249">
        <f t="shared" si="23"/>
        <v>0</v>
      </c>
      <c r="AC59" s="115">
        <v>0</v>
      </c>
      <c r="AD59" s="115">
        <v>16534</v>
      </c>
      <c r="AE59" s="115">
        <f t="shared" si="24"/>
        <v>16534</v>
      </c>
      <c r="AF59" s="115">
        <f t="shared" si="25"/>
        <v>16534</v>
      </c>
      <c r="AG59" s="115">
        <f t="shared" si="26"/>
        <v>16534</v>
      </c>
    </row>
    <row r="60" spans="1:34" x14ac:dyDescent="0.2">
      <c r="A60" s="117">
        <v>7</v>
      </c>
      <c r="B60" s="117" t="s">
        <v>94</v>
      </c>
      <c r="C60" s="118">
        <v>2248337</v>
      </c>
      <c r="D60" s="119">
        <f t="shared" si="14"/>
        <v>9.3182569845368306</v>
      </c>
      <c r="E60" s="117"/>
      <c r="F60" s="119">
        <f t="shared" si="15"/>
        <v>123.43056843649553</v>
      </c>
      <c r="G60" s="118">
        <v>54151075</v>
      </c>
      <c r="H60" s="119">
        <f t="shared" si="16"/>
        <v>224.42971531355298</v>
      </c>
      <c r="I60" s="117"/>
      <c r="J60" s="119">
        <f t="shared" si="17"/>
        <v>154.90236063051472</v>
      </c>
      <c r="K60" s="118">
        <v>7499691</v>
      </c>
      <c r="L60" s="118">
        <v>8870067</v>
      </c>
      <c r="M60" s="118">
        <v>0</v>
      </c>
      <c r="N60" s="118">
        <v>0</v>
      </c>
      <c r="O60" s="118">
        <v>0</v>
      </c>
      <c r="P60" s="118">
        <v>0</v>
      </c>
      <c r="Q60" s="118">
        <v>0</v>
      </c>
      <c r="R60" s="118">
        <v>2165312</v>
      </c>
      <c r="S60" s="119">
        <f t="shared" si="18"/>
        <v>8.9741589751453681</v>
      </c>
      <c r="T60" s="117"/>
      <c r="U60" s="123">
        <f t="shared" si="19"/>
        <v>99.585284884622709</v>
      </c>
      <c r="V60" s="118">
        <f t="shared" si="20"/>
        <v>58564724</v>
      </c>
      <c r="W60" s="118">
        <v>1254997</v>
      </c>
      <c r="X60" s="123">
        <f t="shared" si="21"/>
        <v>2.1429231016268426</v>
      </c>
      <c r="Y60" s="118">
        <v>5599623</v>
      </c>
      <c r="Z60" s="123">
        <f t="shared" si="22"/>
        <v>9.5614264313787256</v>
      </c>
      <c r="AA60" s="118">
        <v>23000259</v>
      </c>
      <c r="AB60" s="123">
        <f t="shared" si="23"/>
        <v>39.273230417682839</v>
      </c>
      <c r="AC60" s="118">
        <v>9156567</v>
      </c>
      <c r="AD60" s="118">
        <v>241283</v>
      </c>
      <c r="AE60" s="118">
        <f t="shared" si="24"/>
        <v>241283</v>
      </c>
      <c r="AF60" s="118">
        <f t="shared" si="25"/>
        <v>241283</v>
      </c>
      <c r="AG60" s="118">
        <f t="shared" si="26"/>
        <v>241283</v>
      </c>
    </row>
    <row r="61" spans="1:34" x14ac:dyDescent="0.2">
      <c r="A61" s="114">
        <v>8</v>
      </c>
      <c r="B61" s="114" t="s">
        <v>95</v>
      </c>
      <c r="C61" s="115">
        <v>163764</v>
      </c>
      <c r="D61" s="116">
        <f t="shared" si="14"/>
        <v>2.1060726870547084</v>
      </c>
      <c r="E61" s="114"/>
      <c r="F61" s="116">
        <f t="shared" si="15"/>
        <v>27.897250458226271</v>
      </c>
      <c r="G61" s="115">
        <v>15149383</v>
      </c>
      <c r="H61" s="116">
        <f t="shared" si="16"/>
        <v>194.82732323362225</v>
      </c>
      <c r="I61" s="114"/>
      <c r="J61" s="116">
        <f t="shared" si="17"/>
        <v>134.47066152558605</v>
      </c>
      <c r="K61" s="115">
        <v>1749003</v>
      </c>
      <c r="L61" s="115">
        <v>632429</v>
      </c>
      <c r="M61" s="115">
        <v>0</v>
      </c>
      <c r="N61" s="115">
        <v>0</v>
      </c>
      <c r="O61" s="115">
        <v>0</v>
      </c>
      <c r="P61" s="115">
        <v>0</v>
      </c>
      <c r="Q61" s="115">
        <v>0</v>
      </c>
      <c r="R61" s="115">
        <v>421407</v>
      </c>
      <c r="S61" s="116">
        <f t="shared" si="18"/>
        <v>5.4194680933151576</v>
      </c>
      <c r="T61" s="114"/>
      <c r="U61" s="249">
        <f t="shared" si="19"/>
        <v>60.139259343483019</v>
      </c>
      <c r="V61" s="115">
        <f t="shared" si="20"/>
        <v>15734554</v>
      </c>
      <c r="W61" s="115">
        <v>547651</v>
      </c>
      <c r="X61" s="249">
        <f t="shared" si="21"/>
        <v>3.4805625885551001</v>
      </c>
      <c r="Y61" s="115">
        <v>2011940</v>
      </c>
      <c r="Z61" s="249">
        <f t="shared" si="22"/>
        <v>12.786762179595303</v>
      </c>
      <c r="AA61" s="115">
        <v>0</v>
      </c>
      <c r="AB61" s="249">
        <f t="shared" si="23"/>
        <v>0</v>
      </c>
      <c r="AC61" s="115">
        <v>121230</v>
      </c>
      <c r="AD61" s="115">
        <v>77758</v>
      </c>
      <c r="AE61" s="115">
        <f t="shared" si="24"/>
        <v>77758</v>
      </c>
      <c r="AF61" s="115">
        <f t="shared" si="25"/>
        <v>77758</v>
      </c>
      <c r="AG61" s="115">
        <f t="shared" si="26"/>
        <v>77758</v>
      </c>
    </row>
    <row r="62" spans="1:34" x14ac:dyDescent="0.2">
      <c r="A62" s="117">
        <v>9</v>
      </c>
      <c r="B62" s="117" t="s">
        <v>96</v>
      </c>
      <c r="C62" s="118">
        <v>201193</v>
      </c>
      <c r="D62" s="119">
        <f t="shared" si="14"/>
        <v>47.585856196783347</v>
      </c>
      <c r="E62" s="117"/>
      <c r="F62" s="119">
        <f t="shared" si="15"/>
        <v>630.32703322661689</v>
      </c>
      <c r="G62" s="118">
        <v>1000310</v>
      </c>
      <c r="H62" s="119">
        <f t="shared" si="16"/>
        <v>236.59176915799432</v>
      </c>
      <c r="I62" s="117"/>
      <c r="J62" s="119">
        <f t="shared" si="17"/>
        <v>163.29666281989876</v>
      </c>
      <c r="K62" s="118">
        <v>264754</v>
      </c>
      <c r="L62" s="118">
        <v>320006</v>
      </c>
      <c r="M62" s="118">
        <v>0</v>
      </c>
      <c r="N62" s="118">
        <v>0</v>
      </c>
      <c r="O62" s="118">
        <v>0</v>
      </c>
      <c r="P62" s="118">
        <v>0</v>
      </c>
      <c r="Q62" s="118">
        <v>0</v>
      </c>
      <c r="R62" s="118">
        <v>178983</v>
      </c>
      <c r="S62" s="119">
        <f t="shared" si="18"/>
        <v>42.33278145695364</v>
      </c>
      <c r="T62" s="117"/>
      <c r="U62" s="123">
        <f t="shared" si="19"/>
        <v>469.76236024177558</v>
      </c>
      <c r="V62" s="118">
        <f t="shared" si="20"/>
        <v>1380486</v>
      </c>
      <c r="W62" s="118">
        <v>239691</v>
      </c>
      <c r="X62" s="123">
        <f t="shared" si="21"/>
        <v>17.362798318852928</v>
      </c>
      <c r="Y62" s="118">
        <v>0</v>
      </c>
      <c r="Z62" s="123">
        <f t="shared" si="22"/>
        <v>0</v>
      </c>
      <c r="AA62" s="118">
        <v>0</v>
      </c>
      <c r="AB62" s="123">
        <f t="shared" si="23"/>
        <v>0</v>
      </c>
      <c r="AC62" s="118">
        <v>23870</v>
      </c>
      <c r="AD62" s="118">
        <v>4228</v>
      </c>
      <c r="AE62" s="118">
        <f t="shared" si="24"/>
        <v>4228</v>
      </c>
      <c r="AF62" s="118">
        <f t="shared" si="25"/>
        <v>4228</v>
      </c>
      <c r="AG62" s="118">
        <f t="shared" si="26"/>
        <v>4228</v>
      </c>
    </row>
    <row r="63" spans="1:34" x14ac:dyDescent="0.2">
      <c r="A63" s="114">
        <v>10</v>
      </c>
      <c r="B63" s="114" t="s">
        <v>97</v>
      </c>
      <c r="C63" s="115">
        <v>151055</v>
      </c>
      <c r="D63" s="116">
        <f t="shared" si="14"/>
        <v>1.8895337928273894</v>
      </c>
      <c r="E63" s="114"/>
      <c r="F63" s="116">
        <f t="shared" si="15"/>
        <v>25.028954504654578</v>
      </c>
      <c r="G63" s="115">
        <v>5583396</v>
      </c>
      <c r="H63" s="116">
        <f t="shared" si="16"/>
        <v>69.842212576460724</v>
      </c>
      <c r="I63" s="114"/>
      <c r="J63" s="116">
        <f t="shared" si="17"/>
        <v>48.205397331797371</v>
      </c>
      <c r="K63" s="115">
        <v>655737</v>
      </c>
      <c r="L63" s="115">
        <v>878804</v>
      </c>
      <c r="M63" s="115">
        <v>0</v>
      </c>
      <c r="N63" s="115">
        <v>0</v>
      </c>
      <c r="O63" s="115">
        <v>0</v>
      </c>
      <c r="P63" s="115">
        <v>0</v>
      </c>
      <c r="Q63" s="115">
        <v>0</v>
      </c>
      <c r="R63" s="115">
        <v>442034</v>
      </c>
      <c r="S63" s="116">
        <f t="shared" si="18"/>
        <v>5.5293646723290344</v>
      </c>
      <c r="T63" s="114"/>
      <c r="U63" s="249">
        <f t="shared" si="19"/>
        <v>61.358769958266294</v>
      </c>
      <c r="V63" s="115">
        <f t="shared" si="20"/>
        <v>6176485</v>
      </c>
      <c r="W63" s="115">
        <v>699304</v>
      </c>
      <c r="X63" s="249">
        <f t="shared" si="21"/>
        <v>11.322038343815292</v>
      </c>
      <c r="Y63" s="115">
        <v>0</v>
      </c>
      <c r="Z63" s="249">
        <f t="shared" si="22"/>
        <v>0</v>
      </c>
      <c r="AA63" s="115">
        <v>0</v>
      </c>
      <c r="AB63" s="249">
        <f t="shared" si="23"/>
        <v>0</v>
      </c>
      <c r="AC63" s="115">
        <v>0</v>
      </c>
      <c r="AD63" s="115">
        <v>79943</v>
      </c>
      <c r="AE63" s="115">
        <f t="shared" si="24"/>
        <v>79943</v>
      </c>
      <c r="AF63" s="115">
        <f t="shared" si="25"/>
        <v>79943</v>
      </c>
      <c r="AG63" s="115">
        <f t="shared" si="26"/>
        <v>79943</v>
      </c>
    </row>
    <row r="64" spans="1:34" x14ac:dyDescent="0.2">
      <c r="A64" s="117">
        <v>11</v>
      </c>
      <c r="B64" s="117" t="s">
        <v>257</v>
      </c>
      <c r="C64" s="118">
        <v>74765</v>
      </c>
      <c r="D64" s="119">
        <f t="shared" si="14"/>
        <v>11.876886417791898</v>
      </c>
      <c r="E64" s="117"/>
      <c r="F64" s="119">
        <f t="shared" si="15"/>
        <v>157.32243103366332</v>
      </c>
      <c r="G64" s="118">
        <v>1086899</v>
      </c>
      <c r="H64" s="119">
        <f t="shared" si="16"/>
        <v>172.66068308181096</v>
      </c>
      <c r="I64" s="117"/>
      <c r="J64" s="119">
        <f t="shared" si="17"/>
        <v>119.17115057639862</v>
      </c>
      <c r="K64" s="118">
        <v>244545</v>
      </c>
      <c r="L64" s="118">
        <v>228225</v>
      </c>
      <c r="M64" s="118">
        <v>0</v>
      </c>
      <c r="N64" s="118">
        <v>0</v>
      </c>
      <c r="O64" s="118">
        <v>0</v>
      </c>
      <c r="P64" s="118">
        <v>0</v>
      </c>
      <c r="Q64" s="118">
        <v>0</v>
      </c>
      <c r="R64" s="118">
        <v>136529</v>
      </c>
      <c r="S64" s="119">
        <f t="shared" si="18"/>
        <v>21.688482922954726</v>
      </c>
      <c r="T64" s="117"/>
      <c r="U64" s="123">
        <f t="shared" si="19"/>
        <v>240.67478151207311</v>
      </c>
      <c r="V64" s="118">
        <f t="shared" si="20"/>
        <v>1298193</v>
      </c>
      <c r="W64" s="118">
        <v>240297</v>
      </c>
      <c r="X64" s="123">
        <f t="shared" si="21"/>
        <v>18.510113673390631</v>
      </c>
      <c r="Y64" s="118">
        <v>0</v>
      </c>
      <c r="Z64" s="123">
        <f t="shared" si="22"/>
        <v>0</v>
      </c>
      <c r="AA64" s="118">
        <v>0</v>
      </c>
      <c r="AB64" s="123">
        <f t="shared" si="23"/>
        <v>0</v>
      </c>
      <c r="AC64" s="118">
        <v>0</v>
      </c>
      <c r="AD64" s="118">
        <v>6295</v>
      </c>
      <c r="AE64" s="118">
        <f t="shared" si="24"/>
        <v>6295</v>
      </c>
      <c r="AF64" s="118">
        <f t="shared" si="25"/>
        <v>6295</v>
      </c>
      <c r="AG64" s="118">
        <f t="shared" si="26"/>
        <v>6295</v>
      </c>
    </row>
    <row r="65" spans="1:33" x14ac:dyDescent="0.2">
      <c r="A65" s="114">
        <v>12</v>
      </c>
      <c r="B65" s="114" t="s">
        <v>99</v>
      </c>
      <c r="C65" s="115">
        <v>222073</v>
      </c>
      <c r="D65" s="116">
        <f t="shared" si="14"/>
        <v>6.6270665472993135</v>
      </c>
      <c r="E65" s="114"/>
      <c r="F65" s="116">
        <f t="shared" si="15"/>
        <v>87.782789459127201</v>
      </c>
      <c r="G65" s="115">
        <v>4024758</v>
      </c>
      <c r="H65" s="116">
        <f t="shared" si="16"/>
        <v>120.10617726051925</v>
      </c>
      <c r="I65" s="114"/>
      <c r="J65" s="116">
        <f t="shared" si="17"/>
        <v>82.897803251983035</v>
      </c>
      <c r="K65" s="115">
        <v>428175</v>
      </c>
      <c r="L65" s="115">
        <v>513706</v>
      </c>
      <c r="M65" s="115">
        <v>0</v>
      </c>
      <c r="N65" s="115">
        <v>0</v>
      </c>
      <c r="O65" s="115">
        <v>0</v>
      </c>
      <c r="P65" s="115">
        <v>0</v>
      </c>
      <c r="Q65" s="115">
        <v>0</v>
      </c>
      <c r="R65" s="115">
        <v>446501</v>
      </c>
      <c r="S65" s="116">
        <f t="shared" si="18"/>
        <v>13.324410623694419</v>
      </c>
      <c r="T65" s="114"/>
      <c r="U65" s="249">
        <f t="shared" si="19"/>
        <v>147.8595633925471</v>
      </c>
      <c r="V65" s="115">
        <f t="shared" si="20"/>
        <v>4693332</v>
      </c>
      <c r="W65" s="115">
        <v>353166</v>
      </c>
      <c r="X65" s="249">
        <f t="shared" si="21"/>
        <v>7.5248458877403088</v>
      </c>
      <c r="Y65" s="115">
        <v>0</v>
      </c>
      <c r="Z65" s="249">
        <f t="shared" si="22"/>
        <v>0</v>
      </c>
      <c r="AA65" s="115">
        <v>0</v>
      </c>
      <c r="AB65" s="249">
        <f t="shared" si="23"/>
        <v>0</v>
      </c>
      <c r="AC65" s="115">
        <v>701</v>
      </c>
      <c r="AD65" s="115">
        <v>33510</v>
      </c>
      <c r="AE65" s="115">
        <f t="shared" si="24"/>
        <v>33510</v>
      </c>
      <c r="AF65" s="115">
        <f t="shared" si="25"/>
        <v>33510</v>
      </c>
      <c r="AG65" s="115">
        <f t="shared" si="26"/>
        <v>33510</v>
      </c>
    </row>
    <row r="66" spans="1:33" x14ac:dyDescent="0.2">
      <c r="A66" s="117">
        <v>13</v>
      </c>
      <c r="B66" s="117" t="s">
        <v>100</v>
      </c>
      <c r="C66" s="118">
        <v>529124</v>
      </c>
      <c r="D66" s="119">
        <f t="shared" si="14"/>
        <v>34.21429033301002</v>
      </c>
      <c r="E66" s="117"/>
      <c r="F66" s="119">
        <f t="shared" si="15"/>
        <v>453.20592804670667</v>
      </c>
      <c r="G66" s="118">
        <v>1804425</v>
      </c>
      <c r="H66" s="119">
        <f t="shared" si="16"/>
        <v>116.67798254122212</v>
      </c>
      <c r="I66" s="117"/>
      <c r="J66" s="119">
        <f t="shared" si="17"/>
        <v>80.531648422716003</v>
      </c>
      <c r="K66" s="118">
        <v>288653</v>
      </c>
      <c r="L66" s="118">
        <v>322937</v>
      </c>
      <c r="M66" s="118">
        <v>0</v>
      </c>
      <c r="N66" s="118">
        <v>0</v>
      </c>
      <c r="O66" s="118">
        <v>0</v>
      </c>
      <c r="P66" s="118">
        <v>0</v>
      </c>
      <c r="Q66" s="118">
        <v>0</v>
      </c>
      <c r="R66" s="118">
        <v>300152</v>
      </c>
      <c r="S66" s="119">
        <f t="shared" si="18"/>
        <v>19.408470740381507</v>
      </c>
      <c r="T66" s="117"/>
      <c r="U66" s="123">
        <f t="shared" si="19"/>
        <v>215.37372952816986</v>
      </c>
      <c r="V66" s="118">
        <f t="shared" si="20"/>
        <v>2633701</v>
      </c>
      <c r="W66" s="118">
        <v>330132</v>
      </c>
      <c r="X66" s="123">
        <f t="shared" si="21"/>
        <v>12.534908100805673</v>
      </c>
      <c r="Y66" s="118">
        <v>294237</v>
      </c>
      <c r="Z66" s="123">
        <f t="shared" si="22"/>
        <v>11.171997124958375</v>
      </c>
      <c r="AA66" s="118">
        <v>0</v>
      </c>
      <c r="AB66" s="123">
        <f t="shared" si="23"/>
        <v>0</v>
      </c>
      <c r="AC66" s="118">
        <v>0</v>
      </c>
      <c r="AD66" s="118">
        <v>15465</v>
      </c>
      <c r="AE66" s="118">
        <f t="shared" si="24"/>
        <v>15465</v>
      </c>
      <c r="AF66" s="118">
        <f t="shared" si="25"/>
        <v>15465</v>
      </c>
      <c r="AG66" s="118">
        <f t="shared" si="26"/>
        <v>15465</v>
      </c>
    </row>
    <row r="67" spans="1:33" x14ac:dyDescent="0.2">
      <c r="A67" s="114">
        <v>14</v>
      </c>
      <c r="B67" s="114" t="s">
        <v>101</v>
      </c>
      <c r="C67" s="115">
        <v>272462</v>
      </c>
      <c r="D67" s="116">
        <f t="shared" si="14"/>
        <v>14.019862097355151</v>
      </c>
      <c r="E67" s="114"/>
      <c r="F67" s="116">
        <f t="shared" si="15"/>
        <v>185.70850223914908</v>
      </c>
      <c r="G67" s="115">
        <v>1853122</v>
      </c>
      <c r="H67" s="116">
        <f t="shared" si="16"/>
        <v>95.354636204589895</v>
      </c>
      <c r="I67" s="114"/>
      <c r="J67" s="116">
        <f t="shared" si="17"/>
        <v>65.814182513749074</v>
      </c>
      <c r="K67" s="115">
        <v>391240</v>
      </c>
      <c r="L67" s="115">
        <v>546453</v>
      </c>
      <c r="M67" s="115">
        <v>0</v>
      </c>
      <c r="N67" s="115">
        <v>0</v>
      </c>
      <c r="O67" s="115">
        <v>0</v>
      </c>
      <c r="P67" s="115">
        <v>0</v>
      </c>
      <c r="Q67" s="115">
        <v>0</v>
      </c>
      <c r="R67" s="115">
        <v>389179</v>
      </c>
      <c r="S67" s="116">
        <f t="shared" si="18"/>
        <v>20.025676649171555</v>
      </c>
      <c r="T67" s="114"/>
      <c r="U67" s="249">
        <f t="shared" si="19"/>
        <v>222.22279766141338</v>
      </c>
      <c r="V67" s="115">
        <f t="shared" si="20"/>
        <v>2514763</v>
      </c>
      <c r="W67" s="115">
        <v>371578</v>
      </c>
      <c r="X67" s="249">
        <f t="shared" si="21"/>
        <v>14.775865558702749</v>
      </c>
      <c r="Y67" s="115">
        <v>0</v>
      </c>
      <c r="Z67" s="249">
        <f t="shared" si="22"/>
        <v>0</v>
      </c>
      <c r="AA67" s="115">
        <v>0</v>
      </c>
      <c r="AB67" s="249">
        <f t="shared" si="23"/>
        <v>0</v>
      </c>
      <c r="AC67" s="115">
        <v>2725</v>
      </c>
      <c r="AD67" s="115">
        <v>19434</v>
      </c>
      <c r="AE67" s="115">
        <f t="shared" si="24"/>
        <v>19434</v>
      </c>
      <c r="AF67" s="115">
        <f t="shared" si="25"/>
        <v>19434</v>
      </c>
      <c r="AG67" s="115">
        <f t="shared" si="26"/>
        <v>19434</v>
      </c>
    </row>
    <row r="68" spans="1:33" x14ac:dyDescent="0.2">
      <c r="A68" s="117">
        <v>15</v>
      </c>
      <c r="B68" s="117" t="s">
        <v>102</v>
      </c>
      <c r="C68" s="118">
        <v>0</v>
      </c>
      <c r="D68" s="119">
        <f t="shared" si="14"/>
        <v>0</v>
      </c>
      <c r="E68" s="117"/>
      <c r="F68" s="119">
        <f t="shared" si="15"/>
        <v>0</v>
      </c>
      <c r="G68" s="118">
        <v>0</v>
      </c>
      <c r="H68" s="119">
        <f t="shared" si="16"/>
        <v>0</v>
      </c>
      <c r="I68" s="117"/>
      <c r="J68" s="119">
        <f t="shared" si="17"/>
        <v>0</v>
      </c>
      <c r="K68" s="118">
        <v>0</v>
      </c>
      <c r="L68" s="118">
        <v>0</v>
      </c>
      <c r="M68" s="118">
        <v>0</v>
      </c>
      <c r="N68" s="118">
        <v>0</v>
      </c>
      <c r="O68" s="118">
        <v>0</v>
      </c>
      <c r="P68" s="118">
        <v>0</v>
      </c>
      <c r="Q68" s="118">
        <v>0</v>
      </c>
      <c r="R68" s="118">
        <v>0</v>
      </c>
      <c r="S68" s="119">
        <f t="shared" si="18"/>
        <v>0</v>
      </c>
      <c r="T68" s="117"/>
      <c r="U68" s="123">
        <f t="shared" si="19"/>
        <v>0</v>
      </c>
      <c r="V68" s="118">
        <f t="shared" si="20"/>
        <v>0</v>
      </c>
      <c r="W68" s="118">
        <v>0</v>
      </c>
      <c r="X68" s="123">
        <f t="shared" si="21"/>
        <v>0</v>
      </c>
      <c r="Y68" s="118">
        <v>0</v>
      </c>
      <c r="Z68" s="123">
        <f t="shared" si="22"/>
        <v>0</v>
      </c>
      <c r="AA68" s="118">
        <v>0</v>
      </c>
      <c r="AB68" s="123">
        <f t="shared" si="23"/>
        <v>0</v>
      </c>
      <c r="AC68" s="118">
        <v>0</v>
      </c>
      <c r="AD68" s="118">
        <v>0</v>
      </c>
      <c r="AE68" s="118">
        <f t="shared" si="24"/>
        <v>0</v>
      </c>
      <c r="AF68" s="118">
        <f t="shared" si="25"/>
        <v>0</v>
      </c>
      <c r="AG68" s="118">
        <f t="shared" si="26"/>
        <v>0</v>
      </c>
    </row>
    <row r="69" spans="1:33" x14ac:dyDescent="0.2">
      <c r="A69" s="114">
        <v>16</v>
      </c>
      <c r="B69" s="114" t="s">
        <v>103</v>
      </c>
      <c r="C69" s="115">
        <v>91541</v>
      </c>
      <c r="D69" s="116">
        <f t="shared" si="14"/>
        <v>1.635975337324636</v>
      </c>
      <c r="E69" s="114"/>
      <c r="F69" s="116">
        <f t="shared" si="15"/>
        <v>21.670293722222812</v>
      </c>
      <c r="G69" s="115">
        <v>6623265</v>
      </c>
      <c r="H69" s="116">
        <f t="shared" si="16"/>
        <v>118.36770619247609</v>
      </c>
      <c r="I69" s="114"/>
      <c r="J69" s="116">
        <f t="shared" si="17"/>
        <v>81.697902998349051</v>
      </c>
      <c r="K69" s="115">
        <v>421942</v>
      </c>
      <c r="L69" s="115">
        <v>720290</v>
      </c>
      <c r="M69" s="115">
        <v>0</v>
      </c>
      <c r="N69" s="115">
        <v>0</v>
      </c>
      <c r="O69" s="115">
        <v>0</v>
      </c>
      <c r="P69" s="115">
        <v>0</v>
      </c>
      <c r="Q69" s="115">
        <v>0</v>
      </c>
      <c r="R69" s="115">
        <v>379765</v>
      </c>
      <c r="S69" s="116">
        <f t="shared" si="18"/>
        <v>6.786971673666339</v>
      </c>
      <c r="T69" s="114"/>
      <c r="U69" s="249">
        <f t="shared" si="19"/>
        <v>75.314300704705175</v>
      </c>
      <c r="V69" s="115">
        <f t="shared" si="20"/>
        <v>7094571</v>
      </c>
      <c r="W69" s="115">
        <v>469573</v>
      </c>
      <c r="X69" s="249">
        <f t="shared" si="21"/>
        <v>6.6187652502173844</v>
      </c>
      <c r="Y69" s="115">
        <v>0</v>
      </c>
      <c r="Z69" s="249">
        <f t="shared" si="22"/>
        <v>0</v>
      </c>
      <c r="AA69" s="115">
        <v>0</v>
      </c>
      <c r="AB69" s="249">
        <f t="shared" si="23"/>
        <v>0</v>
      </c>
      <c r="AC69" s="115">
        <v>609757</v>
      </c>
      <c r="AD69" s="115">
        <v>55955</v>
      </c>
      <c r="AE69" s="115">
        <f t="shared" si="24"/>
        <v>55955</v>
      </c>
      <c r="AF69" s="115">
        <f t="shared" si="25"/>
        <v>55955</v>
      </c>
      <c r="AG69" s="115">
        <f t="shared" si="26"/>
        <v>55955</v>
      </c>
    </row>
    <row r="70" spans="1:33" x14ac:dyDescent="0.2">
      <c r="A70" s="117">
        <v>17</v>
      </c>
      <c r="B70" s="117" t="s">
        <v>104</v>
      </c>
      <c r="C70" s="118">
        <v>254173</v>
      </c>
      <c r="D70" s="119">
        <f t="shared" si="14"/>
        <v>7.8608585389991958</v>
      </c>
      <c r="E70" s="117"/>
      <c r="F70" s="119">
        <f t="shared" si="15"/>
        <v>104.12572216860558</v>
      </c>
      <c r="G70" s="118">
        <v>5418056</v>
      </c>
      <c r="H70" s="119">
        <f t="shared" si="16"/>
        <v>167.56528731366365</v>
      </c>
      <c r="I70" s="117"/>
      <c r="J70" s="119">
        <f t="shared" si="17"/>
        <v>115.65428636913431</v>
      </c>
      <c r="K70" s="118">
        <v>996181</v>
      </c>
      <c r="L70" s="118">
        <v>829494</v>
      </c>
      <c r="M70" s="118">
        <v>0</v>
      </c>
      <c r="N70" s="118">
        <v>0</v>
      </c>
      <c r="O70" s="118">
        <v>0</v>
      </c>
      <c r="P70" s="118">
        <v>0</v>
      </c>
      <c r="Q70" s="118">
        <v>0</v>
      </c>
      <c r="R70" s="118">
        <v>459918</v>
      </c>
      <c r="S70" s="119">
        <f t="shared" si="18"/>
        <v>14.22397476340694</v>
      </c>
      <c r="T70" s="117"/>
      <c r="U70" s="123">
        <f t="shared" si="19"/>
        <v>157.84193069553004</v>
      </c>
      <c r="V70" s="118">
        <f t="shared" si="20"/>
        <v>6132147</v>
      </c>
      <c r="W70" s="118">
        <v>500794</v>
      </c>
      <c r="X70" s="123">
        <f t="shared" si="21"/>
        <v>8.1666992001333298</v>
      </c>
      <c r="Y70" s="118">
        <v>0</v>
      </c>
      <c r="Z70" s="123">
        <f t="shared" si="22"/>
        <v>0</v>
      </c>
      <c r="AA70" s="118">
        <v>0</v>
      </c>
      <c r="AB70" s="123">
        <f t="shared" si="23"/>
        <v>0</v>
      </c>
      <c r="AC70" s="118">
        <v>10030</v>
      </c>
      <c r="AD70" s="118">
        <v>32334</v>
      </c>
      <c r="AE70" s="118">
        <f t="shared" si="24"/>
        <v>32334</v>
      </c>
      <c r="AF70" s="118">
        <f t="shared" si="25"/>
        <v>32334</v>
      </c>
      <c r="AG70" s="118">
        <f t="shared" si="26"/>
        <v>32334</v>
      </c>
    </row>
    <row r="71" spans="1:33" x14ac:dyDescent="0.2">
      <c r="A71" s="114">
        <v>18</v>
      </c>
      <c r="B71" s="114" t="s">
        <v>105</v>
      </c>
      <c r="C71" s="115">
        <v>309206</v>
      </c>
      <c r="D71" s="116">
        <f t="shared" si="14"/>
        <v>10.732965392759207</v>
      </c>
      <c r="E71" s="114"/>
      <c r="F71" s="116">
        <f t="shared" si="15"/>
        <v>142.16993818005892</v>
      </c>
      <c r="G71" s="115">
        <v>2306998</v>
      </c>
      <c r="H71" s="116">
        <f t="shared" si="16"/>
        <v>80.079072512062197</v>
      </c>
      <c r="I71" s="114"/>
      <c r="J71" s="116">
        <f t="shared" si="17"/>
        <v>55.270922354868368</v>
      </c>
      <c r="K71" s="115">
        <v>439681</v>
      </c>
      <c r="L71" s="115">
        <v>428614</v>
      </c>
      <c r="M71" s="115">
        <v>0</v>
      </c>
      <c r="N71" s="115">
        <v>0</v>
      </c>
      <c r="O71" s="115">
        <v>0</v>
      </c>
      <c r="P71" s="115">
        <v>0</v>
      </c>
      <c r="Q71" s="115">
        <v>0</v>
      </c>
      <c r="R71" s="115">
        <v>312608</v>
      </c>
      <c r="S71" s="116">
        <f t="shared" si="18"/>
        <v>10.851053490228749</v>
      </c>
      <c r="T71" s="114"/>
      <c r="U71" s="249">
        <f t="shared" si="19"/>
        <v>120.4129831124599</v>
      </c>
      <c r="V71" s="115">
        <f t="shared" si="20"/>
        <v>2928812</v>
      </c>
      <c r="W71" s="115">
        <v>398828</v>
      </c>
      <c r="X71" s="249">
        <f t="shared" si="21"/>
        <v>13.61739845370751</v>
      </c>
      <c r="Y71" s="115">
        <v>481716</v>
      </c>
      <c r="Z71" s="249">
        <f t="shared" si="22"/>
        <v>16.447487923431069</v>
      </c>
      <c r="AA71" s="115">
        <v>0</v>
      </c>
      <c r="AB71" s="249">
        <f t="shared" si="23"/>
        <v>0</v>
      </c>
      <c r="AC71" s="115">
        <v>0</v>
      </c>
      <c r="AD71" s="115">
        <v>28809</v>
      </c>
      <c r="AE71" s="115">
        <f t="shared" si="24"/>
        <v>28809</v>
      </c>
      <c r="AF71" s="115">
        <f t="shared" si="25"/>
        <v>28809</v>
      </c>
      <c r="AG71" s="115">
        <f t="shared" si="26"/>
        <v>28809</v>
      </c>
    </row>
    <row r="72" spans="1:33" x14ac:dyDescent="0.2">
      <c r="A72" s="117">
        <v>19</v>
      </c>
      <c r="B72" s="117" t="s">
        <v>106</v>
      </c>
      <c r="C72" s="118">
        <v>53008</v>
      </c>
      <c r="D72" s="119">
        <f t="shared" si="14"/>
        <v>8.0473660239866405</v>
      </c>
      <c r="E72" s="117"/>
      <c r="F72" s="119">
        <f t="shared" si="15"/>
        <v>106.59621905744039</v>
      </c>
      <c r="G72" s="118">
        <v>3580447</v>
      </c>
      <c r="H72" s="119">
        <f t="shared" si="16"/>
        <v>543.56262334902078</v>
      </c>
      <c r="I72" s="117"/>
      <c r="J72" s="119">
        <f t="shared" si="17"/>
        <v>375.16927466420043</v>
      </c>
      <c r="K72" s="118">
        <v>292061</v>
      </c>
      <c r="L72" s="118">
        <v>206358</v>
      </c>
      <c r="M72" s="118">
        <v>0</v>
      </c>
      <c r="N72" s="118">
        <v>86762</v>
      </c>
      <c r="O72" s="118">
        <v>0</v>
      </c>
      <c r="P72" s="118">
        <v>0</v>
      </c>
      <c r="Q72" s="118">
        <v>0</v>
      </c>
      <c r="R72" s="118">
        <v>383063</v>
      </c>
      <c r="S72" s="119">
        <f t="shared" si="18"/>
        <v>58.154395020494917</v>
      </c>
      <c r="T72" s="117"/>
      <c r="U72" s="123">
        <f t="shared" si="19"/>
        <v>645.33311828421893</v>
      </c>
      <c r="V72" s="118">
        <f t="shared" si="20"/>
        <v>4016518</v>
      </c>
      <c r="W72" s="118">
        <v>312957</v>
      </c>
      <c r="X72" s="123">
        <f t="shared" si="21"/>
        <v>7.791748972617575</v>
      </c>
      <c r="Y72" s="118">
        <v>0</v>
      </c>
      <c r="Z72" s="123">
        <f t="shared" si="22"/>
        <v>0</v>
      </c>
      <c r="AA72" s="118">
        <v>0</v>
      </c>
      <c r="AB72" s="123">
        <f t="shared" si="23"/>
        <v>0</v>
      </c>
      <c r="AC72" s="118">
        <v>0</v>
      </c>
      <c r="AD72" s="118">
        <v>6587</v>
      </c>
      <c r="AE72" s="118">
        <f t="shared" si="24"/>
        <v>6587</v>
      </c>
      <c r="AF72" s="118">
        <f t="shared" si="25"/>
        <v>6587</v>
      </c>
      <c r="AG72" s="118">
        <f t="shared" si="26"/>
        <v>6587</v>
      </c>
    </row>
    <row r="73" spans="1:33" x14ac:dyDescent="0.2">
      <c r="A73" s="114">
        <v>20</v>
      </c>
      <c r="B73" s="114" t="s">
        <v>107</v>
      </c>
      <c r="C73" s="115">
        <v>151419</v>
      </c>
      <c r="D73" s="116">
        <f t="shared" si="14"/>
        <v>13.244030438205195</v>
      </c>
      <c r="E73" s="114"/>
      <c r="F73" s="116">
        <f t="shared" si="15"/>
        <v>175.43175811642104</v>
      </c>
      <c r="G73" s="115">
        <v>2731707</v>
      </c>
      <c r="H73" s="116">
        <f t="shared" si="16"/>
        <v>238.9317764366308</v>
      </c>
      <c r="I73" s="114"/>
      <c r="J73" s="116">
        <f t="shared" si="17"/>
        <v>164.91174596896823</v>
      </c>
      <c r="K73" s="115">
        <v>263250</v>
      </c>
      <c r="L73" s="115">
        <v>344776</v>
      </c>
      <c r="M73" s="115">
        <v>0</v>
      </c>
      <c r="N73" s="115">
        <v>0</v>
      </c>
      <c r="O73" s="115">
        <v>0</v>
      </c>
      <c r="P73" s="115">
        <v>0</v>
      </c>
      <c r="Q73" s="115">
        <v>0</v>
      </c>
      <c r="R73" s="115">
        <v>188987</v>
      </c>
      <c r="S73" s="116">
        <f t="shared" si="18"/>
        <v>16.529957141607628</v>
      </c>
      <c r="T73" s="114"/>
      <c r="U73" s="249">
        <f t="shared" si="19"/>
        <v>183.43117117010226</v>
      </c>
      <c r="V73" s="115">
        <f t="shared" si="20"/>
        <v>3072113</v>
      </c>
      <c r="W73" s="115">
        <v>307115</v>
      </c>
      <c r="X73" s="249">
        <f t="shared" si="21"/>
        <v>9.9968653496795206</v>
      </c>
      <c r="Y73" s="115">
        <v>0</v>
      </c>
      <c r="Z73" s="249">
        <f t="shared" si="22"/>
        <v>0</v>
      </c>
      <c r="AA73" s="115">
        <v>0</v>
      </c>
      <c r="AB73" s="249">
        <f t="shared" si="23"/>
        <v>0</v>
      </c>
      <c r="AC73" s="115">
        <v>0</v>
      </c>
      <c r="AD73" s="115">
        <v>11433</v>
      </c>
      <c r="AE73" s="115">
        <f t="shared" si="24"/>
        <v>11433</v>
      </c>
      <c r="AF73" s="115">
        <f t="shared" si="25"/>
        <v>11433</v>
      </c>
      <c r="AG73" s="115">
        <f t="shared" si="26"/>
        <v>11433</v>
      </c>
    </row>
    <row r="74" spans="1:33" x14ac:dyDescent="0.2">
      <c r="A74" s="117">
        <v>21</v>
      </c>
      <c r="B74" s="117" t="s">
        <v>108</v>
      </c>
      <c r="C74" s="118">
        <v>619865</v>
      </c>
      <c r="D74" s="119">
        <f t="shared" si="14"/>
        <v>1.6232866667714176</v>
      </c>
      <c r="E74" s="117"/>
      <c r="F74" s="119">
        <f t="shared" si="15"/>
        <v>21.502218316952689</v>
      </c>
      <c r="G74" s="118">
        <v>48453114</v>
      </c>
      <c r="H74" s="119">
        <f t="shared" si="16"/>
        <v>126.88778027434282</v>
      </c>
      <c r="I74" s="117"/>
      <c r="J74" s="119">
        <f t="shared" si="17"/>
        <v>87.578494996534957</v>
      </c>
      <c r="K74" s="118">
        <v>4030784</v>
      </c>
      <c r="L74" s="118">
        <v>6154970</v>
      </c>
      <c r="M74" s="118">
        <v>0</v>
      </c>
      <c r="N74" s="118">
        <v>0</v>
      </c>
      <c r="O74" s="118">
        <v>0</v>
      </c>
      <c r="P74" s="118">
        <v>0</v>
      </c>
      <c r="Q74" s="118">
        <v>0</v>
      </c>
      <c r="R74" s="118">
        <v>3542610</v>
      </c>
      <c r="S74" s="119">
        <f t="shared" si="18"/>
        <v>9.2772967961912549</v>
      </c>
      <c r="T74" s="117"/>
      <c r="U74" s="123">
        <f t="shared" si="19"/>
        <v>102.94917294942817</v>
      </c>
      <c r="V74" s="118">
        <f t="shared" si="20"/>
        <v>52615589</v>
      </c>
      <c r="W74" s="118">
        <v>1295896</v>
      </c>
      <c r="X74" s="123">
        <f t="shared" si="21"/>
        <v>2.4629506665790628</v>
      </c>
      <c r="Y74" s="118">
        <v>100000</v>
      </c>
      <c r="Z74" s="123">
        <f t="shared" si="22"/>
        <v>0.19005774125231212</v>
      </c>
      <c r="AA74" s="118">
        <v>547160</v>
      </c>
      <c r="AB74" s="123">
        <f t="shared" si="23"/>
        <v>1.0399199370361509</v>
      </c>
      <c r="AC74" s="118">
        <v>4922949</v>
      </c>
      <c r="AD74" s="118">
        <v>381858</v>
      </c>
      <c r="AE74" s="118">
        <f t="shared" si="24"/>
        <v>381858</v>
      </c>
      <c r="AF74" s="118">
        <f t="shared" si="25"/>
        <v>381858</v>
      </c>
      <c r="AG74" s="118">
        <f t="shared" si="26"/>
        <v>381858</v>
      </c>
    </row>
    <row r="75" spans="1:33" x14ac:dyDescent="0.2">
      <c r="A75" s="114">
        <v>22</v>
      </c>
      <c r="B75" s="114" t="s">
        <v>109</v>
      </c>
      <c r="C75" s="115">
        <v>65558</v>
      </c>
      <c r="D75" s="116">
        <f t="shared" si="14"/>
        <v>4.2733850466071308</v>
      </c>
      <c r="E75" s="114"/>
      <c r="F75" s="116">
        <f t="shared" si="15"/>
        <v>56.605687772513832</v>
      </c>
      <c r="G75" s="115">
        <v>5330205</v>
      </c>
      <c r="H75" s="116">
        <f t="shared" si="16"/>
        <v>347.44834104686788</v>
      </c>
      <c r="I75" s="114"/>
      <c r="J75" s="116">
        <f t="shared" si="17"/>
        <v>239.81034842076397</v>
      </c>
      <c r="K75" s="115">
        <v>318499</v>
      </c>
      <c r="L75" s="115">
        <v>437419</v>
      </c>
      <c r="M75" s="115">
        <v>0</v>
      </c>
      <c r="N75" s="115">
        <v>0</v>
      </c>
      <c r="O75" s="115">
        <v>0</v>
      </c>
      <c r="P75" s="115">
        <v>0</v>
      </c>
      <c r="Q75" s="115">
        <v>0</v>
      </c>
      <c r="R75" s="115">
        <v>183925</v>
      </c>
      <c r="S75" s="116">
        <f t="shared" si="18"/>
        <v>11.989114138582883</v>
      </c>
      <c r="T75" s="114"/>
      <c r="U75" s="249">
        <f t="shared" si="19"/>
        <v>133.04192073170785</v>
      </c>
      <c r="V75" s="115">
        <f t="shared" si="20"/>
        <v>5579688</v>
      </c>
      <c r="W75" s="115">
        <v>361532</v>
      </c>
      <c r="X75" s="249">
        <f t="shared" si="21"/>
        <v>6.4794303910899673</v>
      </c>
      <c r="Y75" s="115">
        <v>1803</v>
      </c>
      <c r="Z75" s="249">
        <f t="shared" si="22"/>
        <v>3.2313634740867229E-2</v>
      </c>
      <c r="AA75" s="115">
        <v>2700000</v>
      </c>
      <c r="AB75" s="249">
        <f t="shared" si="23"/>
        <v>48.389802440566569</v>
      </c>
      <c r="AC75" s="115">
        <v>5000</v>
      </c>
      <c r="AD75" s="115">
        <v>15341</v>
      </c>
      <c r="AE75" s="115">
        <f t="shared" si="24"/>
        <v>15341</v>
      </c>
      <c r="AF75" s="115">
        <f t="shared" si="25"/>
        <v>15341</v>
      </c>
      <c r="AG75" s="115">
        <f t="shared" si="26"/>
        <v>15341</v>
      </c>
    </row>
    <row r="76" spans="1:33" x14ac:dyDescent="0.2">
      <c r="A76" s="117">
        <v>23</v>
      </c>
      <c r="B76" s="117" t="s">
        <v>110</v>
      </c>
      <c r="C76" s="118">
        <v>31628</v>
      </c>
      <c r="D76" s="119">
        <f t="shared" si="14"/>
        <v>6.4467998369343658</v>
      </c>
      <c r="E76" s="117"/>
      <c r="F76" s="119">
        <f t="shared" si="15"/>
        <v>85.39495849809596</v>
      </c>
      <c r="G76" s="118">
        <v>967186</v>
      </c>
      <c r="H76" s="119">
        <f t="shared" si="16"/>
        <v>197.14349775784754</v>
      </c>
      <c r="I76" s="117"/>
      <c r="J76" s="119">
        <f t="shared" si="17"/>
        <v>136.06929520443512</v>
      </c>
      <c r="K76" s="118">
        <v>194059</v>
      </c>
      <c r="L76" s="118">
        <v>245997</v>
      </c>
      <c r="M76" s="118">
        <v>0</v>
      </c>
      <c r="N76" s="118">
        <v>0</v>
      </c>
      <c r="O76" s="118">
        <v>0</v>
      </c>
      <c r="P76" s="118">
        <v>0</v>
      </c>
      <c r="Q76" s="118">
        <v>0</v>
      </c>
      <c r="R76" s="118">
        <v>123066</v>
      </c>
      <c r="S76" s="119">
        <f t="shared" si="18"/>
        <v>25.084794129637178</v>
      </c>
      <c r="T76" s="117"/>
      <c r="U76" s="123">
        <f t="shared" si="19"/>
        <v>278.36328469226441</v>
      </c>
      <c r="V76" s="118">
        <f t="shared" si="20"/>
        <v>1121880</v>
      </c>
      <c r="W76" s="118">
        <v>249910</v>
      </c>
      <c r="X76" s="123">
        <f t="shared" si="21"/>
        <v>22.276000998324243</v>
      </c>
      <c r="Y76" s="118">
        <v>0</v>
      </c>
      <c r="Z76" s="123">
        <f t="shared" si="22"/>
        <v>0</v>
      </c>
      <c r="AA76" s="118">
        <v>0</v>
      </c>
      <c r="AB76" s="123">
        <f t="shared" si="23"/>
        <v>0</v>
      </c>
      <c r="AC76" s="118">
        <v>0</v>
      </c>
      <c r="AD76" s="118">
        <v>4906</v>
      </c>
      <c r="AE76" s="118">
        <f t="shared" si="24"/>
        <v>4906</v>
      </c>
      <c r="AF76" s="118">
        <f t="shared" si="25"/>
        <v>4906</v>
      </c>
      <c r="AG76" s="118">
        <f t="shared" si="26"/>
        <v>4906</v>
      </c>
    </row>
    <row r="77" spans="1:33" x14ac:dyDescent="0.2">
      <c r="A77" s="114">
        <v>24</v>
      </c>
      <c r="B77" s="114" t="s">
        <v>111</v>
      </c>
      <c r="C77" s="115">
        <v>327479</v>
      </c>
      <c r="D77" s="116">
        <f t="shared" si="14"/>
        <v>6.0544472998206658</v>
      </c>
      <c r="E77" s="114"/>
      <c r="F77" s="116">
        <f t="shared" si="15"/>
        <v>80.19781736281611</v>
      </c>
      <c r="G77" s="115">
        <v>5730899</v>
      </c>
      <c r="H77" s="116">
        <f t="shared" si="16"/>
        <v>105.95313279964503</v>
      </c>
      <c r="I77" s="114"/>
      <c r="J77" s="116">
        <f t="shared" si="17"/>
        <v>73.129310723998913</v>
      </c>
      <c r="K77" s="115">
        <v>669150</v>
      </c>
      <c r="L77" s="115">
        <v>697182</v>
      </c>
      <c r="M77" s="115">
        <v>0</v>
      </c>
      <c r="N77" s="115">
        <v>0</v>
      </c>
      <c r="O77" s="115">
        <v>0</v>
      </c>
      <c r="P77" s="115">
        <v>0</v>
      </c>
      <c r="Q77" s="115">
        <v>0</v>
      </c>
      <c r="R77" s="115">
        <v>389299</v>
      </c>
      <c r="S77" s="116">
        <f t="shared" si="18"/>
        <v>7.1973783948677177</v>
      </c>
      <c r="T77" s="114"/>
      <c r="U77" s="249">
        <f t="shared" si="19"/>
        <v>79.868540312293717</v>
      </c>
      <c r="V77" s="115">
        <f t="shared" si="20"/>
        <v>6447677</v>
      </c>
      <c r="W77" s="115">
        <v>411207</v>
      </c>
      <c r="X77" s="249">
        <f t="shared" si="21"/>
        <v>6.3775992500865035</v>
      </c>
      <c r="Y77" s="115">
        <v>0</v>
      </c>
      <c r="Z77" s="249">
        <f t="shared" si="22"/>
        <v>0</v>
      </c>
      <c r="AA77" s="115">
        <v>0</v>
      </c>
      <c r="AB77" s="249">
        <f t="shared" si="23"/>
        <v>0</v>
      </c>
      <c r="AC77" s="115">
        <v>0</v>
      </c>
      <c r="AD77" s="115">
        <v>54089</v>
      </c>
      <c r="AE77" s="115">
        <f t="shared" si="24"/>
        <v>54089</v>
      </c>
      <c r="AF77" s="115">
        <f t="shared" si="25"/>
        <v>54089</v>
      </c>
      <c r="AG77" s="115">
        <f t="shared" si="26"/>
        <v>54089</v>
      </c>
    </row>
    <row r="78" spans="1:33" x14ac:dyDescent="0.2">
      <c r="A78" s="117">
        <v>25</v>
      </c>
      <c r="B78" s="117" t="s">
        <v>112</v>
      </c>
      <c r="C78" s="118">
        <v>62971</v>
      </c>
      <c r="D78" s="119">
        <f t="shared" si="14"/>
        <v>6.3755188822516962</v>
      </c>
      <c r="E78" s="117"/>
      <c r="F78" s="119">
        <f t="shared" si="15"/>
        <v>84.450763809134472</v>
      </c>
      <c r="G78" s="118">
        <v>2240478</v>
      </c>
      <c r="H78" s="119">
        <f t="shared" si="16"/>
        <v>226.83790624683607</v>
      </c>
      <c r="I78" s="117"/>
      <c r="J78" s="119">
        <f t="shared" si="17"/>
        <v>156.56450443305613</v>
      </c>
      <c r="K78" s="118">
        <v>278972</v>
      </c>
      <c r="L78" s="118">
        <v>364307</v>
      </c>
      <c r="M78" s="118">
        <v>0</v>
      </c>
      <c r="N78" s="118">
        <v>0</v>
      </c>
      <c r="O78" s="118">
        <v>0</v>
      </c>
      <c r="P78" s="118">
        <v>0</v>
      </c>
      <c r="Q78" s="118">
        <v>0</v>
      </c>
      <c r="R78" s="118">
        <v>141935</v>
      </c>
      <c r="S78" s="119">
        <f t="shared" si="18"/>
        <v>14.370254125746683</v>
      </c>
      <c r="T78" s="117"/>
      <c r="U78" s="123">
        <f t="shared" si="19"/>
        <v>159.46517717597345</v>
      </c>
      <c r="V78" s="118">
        <f t="shared" si="20"/>
        <v>2445384</v>
      </c>
      <c r="W78" s="118">
        <v>324981</v>
      </c>
      <c r="X78" s="123">
        <f t="shared" si="21"/>
        <v>13.289569245566341</v>
      </c>
      <c r="Y78" s="118">
        <v>0</v>
      </c>
      <c r="Z78" s="123">
        <f t="shared" si="22"/>
        <v>0</v>
      </c>
      <c r="AA78" s="118">
        <v>0</v>
      </c>
      <c r="AB78" s="123">
        <f t="shared" si="23"/>
        <v>0</v>
      </c>
      <c r="AC78" s="118">
        <v>0</v>
      </c>
      <c r="AD78" s="118">
        <v>9877</v>
      </c>
      <c r="AE78" s="118">
        <f t="shared" si="24"/>
        <v>9877</v>
      </c>
      <c r="AF78" s="118">
        <f t="shared" si="25"/>
        <v>9877</v>
      </c>
      <c r="AG78" s="118">
        <f t="shared" si="26"/>
        <v>9877</v>
      </c>
    </row>
    <row r="79" spans="1:33" x14ac:dyDescent="0.2">
      <c r="A79" s="114">
        <v>26</v>
      </c>
      <c r="B79" s="114" t="s">
        <v>113</v>
      </c>
      <c r="C79" s="115">
        <v>0</v>
      </c>
      <c r="D79" s="116">
        <f t="shared" si="14"/>
        <v>0</v>
      </c>
      <c r="E79" s="114"/>
      <c r="F79" s="116">
        <f t="shared" si="15"/>
        <v>0</v>
      </c>
      <c r="G79" s="115">
        <v>0</v>
      </c>
      <c r="H79" s="116">
        <f t="shared" si="16"/>
        <v>0</v>
      </c>
      <c r="I79" s="114"/>
      <c r="J79" s="116">
        <f t="shared" si="17"/>
        <v>0</v>
      </c>
      <c r="K79" s="115">
        <v>0</v>
      </c>
      <c r="L79" s="115">
        <v>0</v>
      </c>
      <c r="M79" s="115">
        <v>0</v>
      </c>
      <c r="N79" s="115">
        <v>0</v>
      </c>
      <c r="O79" s="115">
        <v>0</v>
      </c>
      <c r="P79" s="115">
        <v>0</v>
      </c>
      <c r="Q79" s="115">
        <v>0</v>
      </c>
      <c r="R79" s="115">
        <v>0</v>
      </c>
      <c r="S79" s="116">
        <f t="shared" si="18"/>
        <v>0</v>
      </c>
      <c r="T79" s="114"/>
      <c r="U79" s="249">
        <f t="shared" si="19"/>
        <v>0</v>
      </c>
      <c r="V79" s="115">
        <f t="shared" si="20"/>
        <v>0</v>
      </c>
      <c r="W79" s="115">
        <v>0</v>
      </c>
      <c r="X79" s="249">
        <f t="shared" si="21"/>
        <v>0</v>
      </c>
      <c r="Y79" s="115">
        <v>0</v>
      </c>
      <c r="Z79" s="249">
        <f t="shared" si="22"/>
        <v>0</v>
      </c>
      <c r="AA79" s="115">
        <v>0</v>
      </c>
      <c r="AB79" s="249">
        <f t="shared" si="23"/>
        <v>0</v>
      </c>
      <c r="AC79" s="115">
        <v>0</v>
      </c>
      <c r="AD79" s="115">
        <v>0</v>
      </c>
      <c r="AE79" s="115">
        <f t="shared" si="24"/>
        <v>0</v>
      </c>
      <c r="AF79" s="115">
        <f t="shared" si="25"/>
        <v>0</v>
      </c>
      <c r="AG79" s="115">
        <f t="shared" si="26"/>
        <v>0</v>
      </c>
    </row>
    <row r="80" spans="1:33" x14ac:dyDescent="0.2">
      <c r="A80" s="117">
        <v>27</v>
      </c>
      <c r="B80" s="117" t="s">
        <v>114</v>
      </c>
      <c r="C80" s="118">
        <v>123068</v>
      </c>
      <c r="D80" s="119">
        <f t="shared" si="14"/>
        <v>4.310311011487812</v>
      </c>
      <c r="E80" s="117"/>
      <c r="F80" s="119">
        <f t="shared" si="15"/>
        <v>57.094812814123216</v>
      </c>
      <c r="G80" s="118">
        <v>4848547</v>
      </c>
      <c r="H80" s="119">
        <f t="shared" si="16"/>
        <v>169.8146189408798</v>
      </c>
      <c r="I80" s="117"/>
      <c r="J80" s="119">
        <f t="shared" si="17"/>
        <v>117.20678479123437</v>
      </c>
      <c r="K80" s="118">
        <v>552914</v>
      </c>
      <c r="L80" s="118">
        <v>657466</v>
      </c>
      <c r="M80" s="118">
        <v>0</v>
      </c>
      <c r="N80" s="118">
        <v>0</v>
      </c>
      <c r="O80" s="118">
        <v>0</v>
      </c>
      <c r="P80" s="118">
        <v>0</v>
      </c>
      <c r="Q80" s="118">
        <v>0</v>
      </c>
      <c r="R80" s="118">
        <v>281751</v>
      </c>
      <c r="S80" s="119">
        <f t="shared" si="18"/>
        <v>9.8679952367609971</v>
      </c>
      <c r="T80" s="117"/>
      <c r="U80" s="123">
        <f t="shared" si="19"/>
        <v>109.5040905353502</v>
      </c>
      <c r="V80" s="118">
        <f t="shared" si="20"/>
        <v>5253366</v>
      </c>
      <c r="W80" s="118">
        <v>338502</v>
      </c>
      <c r="X80" s="123">
        <f t="shared" si="21"/>
        <v>6.4435259222372849</v>
      </c>
      <c r="Y80" s="118">
        <v>0</v>
      </c>
      <c r="Z80" s="123">
        <f t="shared" si="22"/>
        <v>0</v>
      </c>
      <c r="AA80" s="118">
        <v>0</v>
      </c>
      <c r="AB80" s="123">
        <f t="shared" si="23"/>
        <v>0</v>
      </c>
      <c r="AC80" s="118">
        <v>0</v>
      </c>
      <c r="AD80" s="118">
        <v>28552</v>
      </c>
      <c r="AE80" s="118">
        <f t="shared" si="24"/>
        <v>28552</v>
      </c>
      <c r="AF80" s="118">
        <f t="shared" si="25"/>
        <v>28552</v>
      </c>
      <c r="AG80" s="118">
        <f t="shared" si="26"/>
        <v>28552</v>
      </c>
    </row>
    <row r="81" spans="1:33" x14ac:dyDescent="0.2">
      <c r="A81" s="114">
        <v>28</v>
      </c>
      <c r="B81" s="114" t="s">
        <v>115</v>
      </c>
      <c r="C81" s="115">
        <v>376352</v>
      </c>
      <c r="D81" s="116">
        <f t="shared" si="14"/>
        <v>35.578748345622991</v>
      </c>
      <c r="E81" s="114"/>
      <c r="F81" s="116">
        <f t="shared" si="15"/>
        <v>471.27967600021634</v>
      </c>
      <c r="G81" s="115">
        <v>1250133</v>
      </c>
      <c r="H81" s="116">
        <f t="shared" si="16"/>
        <v>118.18235961429382</v>
      </c>
      <c r="I81" s="114"/>
      <c r="J81" s="116">
        <f t="shared" si="17"/>
        <v>81.569975988081666</v>
      </c>
      <c r="K81" s="115">
        <v>340558</v>
      </c>
      <c r="L81" s="115">
        <v>269435</v>
      </c>
      <c r="M81" s="115">
        <v>0</v>
      </c>
      <c r="N81" s="115">
        <v>0</v>
      </c>
      <c r="O81" s="115">
        <v>0</v>
      </c>
      <c r="P81" s="115">
        <v>0</v>
      </c>
      <c r="Q81" s="115">
        <v>0</v>
      </c>
      <c r="R81" s="115">
        <v>203596</v>
      </c>
      <c r="S81" s="116">
        <f t="shared" si="18"/>
        <v>19.247116657213084</v>
      </c>
      <c r="T81" s="114"/>
      <c r="U81" s="249">
        <f t="shared" si="19"/>
        <v>213.58320047869265</v>
      </c>
      <c r="V81" s="115">
        <f t="shared" si="20"/>
        <v>1830081</v>
      </c>
      <c r="W81" s="115">
        <v>285654</v>
      </c>
      <c r="X81" s="249">
        <f t="shared" si="21"/>
        <v>15.608817314643449</v>
      </c>
      <c r="Y81" s="115">
        <v>3417</v>
      </c>
      <c r="Z81" s="249">
        <f t="shared" si="22"/>
        <v>0.18671304712742223</v>
      </c>
      <c r="AA81" s="115">
        <v>0</v>
      </c>
      <c r="AB81" s="249">
        <f t="shared" si="23"/>
        <v>0</v>
      </c>
      <c r="AC81" s="115">
        <v>0</v>
      </c>
      <c r="AD81" s="115">
        <v>10578</v>
      </c>
      <c r="AE81" s="115">
        <f t="shared" si="24"/>
        <v>10578</v>
      </c>
      <c r="AF81" s="115">
        <f t="shared" si="25"/>
        <v>10578</v>
      </c>
      <c r="AG81" s="115">
        <f t="shared" si="26"/>
        <v>10578</v>
      </c>
    </row>
    <row r="82" spans="1:33" x14ac:dyDescent="0.2">
      <c r="A82" s="117">
        <v>29</v>
      </c>
      <c r="B82" s="117" t="s">
        <v>30</v>
      </c>
      <c r="C82" s="118">
        <v>8463544</v>
      </c>
      <c r="D82" s="119">
        <f t="shared" si="14"/>
        <v>7.4257572899438911</v>
      </c>
      <c r="E82" s="117"/>
      <c r="F82" s="119">
        <f t="shared" si="15"/>
        <v>98.362327299002203</v>
      </c>
      <c r="G82" s="118">
        <v>177954691</v>
      </c>
      <c r="H82" s="119">
        <f t="shared" si="16"/>
        <v>156.13416128904896</v>
      </c>
      <c r="I82" s="117"/>
      <c r="J82" s="119">
        <f t="shared" si="17"/>
        <v>107.76447372376401</v>
      </c>
      <c r="K82" s="118">
        <v>0</v>
      </c>
      <c r="L82" s="118">
        <v>0</v>
      </c>
      <c r="M82" s="118">
        <v>0</v>
      </c>
      <c r="N82" s="118">
        <v>0</v>
      </c>
      <c r="O82" s="118">
        <v>0</v>
      </c>
      <c r="P82" s="118">
        <v>0</v>
      </c>
      <c r="Q82" s="118">
        <v>0</v>
      </c>
      <c r="R82" s="118">
        <v>9490646</v>
      </c>
      <c r="S82" s="119">
        <f t="shared" si="18"/>
        <v>8.3269176270338807</v>
      </c>
      <c r="T82" s="117"/>
      <c r="U82" s="123">
        <f t="shared" si="19"/>
        <v>92.402916685072782</v>
      </c>
      <c r="V82" s="118">
        <f t="shared" si="20"/>
        <v>195908881</v>
      </c>
      <c r="W82" s="118">
        <v>3146357</v>
      </c>
      <c r="X82" s="123">
        <f t="shared" si="21"/>
        <v>1.6060308159281458</v>
      </c>
      <c r="Y82" s="118">
        <v>2643823</v>
      </c>
      <c r="Z82" s="123">
        <f t="shared" si="22"/>
        <v>1.3495166663730778</v>
      </c>
      <c r="AA82" s="118">
        <v>50000</v>
      </c>
      <c r="AB82" s="123">
        <f t="shared" si="23"/>
        <v>2.5522069109261056E-2</v>
      </c>
      <c r="AC82" s="118">
        <v>3085277</v>
      </c>
      <c r="AD82" s="118">
        <v>1139755</v>
      </c>
      <c r="AE82" s="118">
        <f t="shared" si="24"/>
        <v>1139755</v>
      </c>
      <c r="AF82" s="118">
        <f t="shared" si="25"/>
        <v>1139755</v>
      </c>
      <c r="AG82" s="118">
        <f t="shared" si="26"/>
        <v>1139755</v>
      </c>
    </row>
    <row r="83" spans="1:33" x14ac:dyDescent="0.2">
      <c r="A83" s="114">
        <v>30</v>
      </c>
      <c r="B83" s="114" t="s">
        <v>116</v>
      </c>
      <c r="C83" s="115">
        <v>499233</v>
      </c>
      <c r="D83" s="116">
        <f t="shared" si="14"/>
        <v>6.7889605091383816</v>
      </c>
      <c r="E83" s="114"/>
      <c r="F83" s="116">
        <f t="shared" si="15"/>
        <v>89.927253146852564</v>
      </c>
      <c r="G83" s="115">
        <v>14644386</v>
      </c>
      <c r="H83" s="116">
        <f t="shared" si="16"/>
        <v>199.14580613577024</v>
      </c>
      <c r="I83" s="114"/>
      <c r="J83" s="116">
        <f t="shared" si="17"/>
        <v>137.45129711098812</v>
      </c>
      <c r="K83" s="115">
        <v>2147860</v>
      </c>
      <c r="L83" s="115">
        <v>1814154</v>
      </c>
      <c r="M83" s="115">
        <v>0</v>
      </c>
      <c r="N83" s="115">
        <v>0</v>
      </c>
      <c r="O83" s="115">
        <v>0</v>
      </c>
      <c r="P83" s="115">
        <v>0</v>
      </c>
      <c r="Q83" s="115">
        <v>0</v>
      </c>
      <c r="R83" s="115">
        <v>708025</v>
      </c>
      <c r="S83" s="116">
        <f t="shared" si="18"/>
        <v>9.6282773063533504</v>
      </c>
      <c r="T83" s="114"/>
      <c r="U83" s="249">
        <f t="shared" si="19"/>
        <v>106.84396623203507</v>
      </c>
      <c r="V83" s="115">
        <f t="shared" si="20"/>
        <v>15851644</v>
      </c>
      <c r="W83" s="115">
        <v>583010</v>
      </c>
      <c r="X83" s="249">
        <f t="shared" si="21"/>
        <v>3.677915047801982</v>
      </c>
      <c r="Y83" s="115">
        <v>0</v>
      </c>
      <c r="Z83" s="249">
        <f t="shared" si="22"/>
        <v>0</v>
      </c>
      <c r="AA83" s="115">
        <v>400</v>
      </c>
      <c r="AB83" s="249">
        <f t="shared" si="23"/>
        <v>2.523397573147618E-3</v>
      </c>
      <c r="AC83" s="115">
        <v>0</v>
      </c>
      <c r="AD83" s="115">
        <v>73536</v>
      </c>
      <c r="AE83" s="115">
        <f t="shared" si="24"/>
        <v>73536</v>
      </c>
      <c r="AF83" s="115">
        <f t="shared" si="25"/>
        <v>73536</v>
      </c>
      <c r="AG83" s="115">
        <f t="shared" si="26"/>
        <v>73536</v>
      </c>
    </row>
    <row r="84" spans="1:33" x14ac:dyDescent="0.2">
      <c r="A84" s="117">
        <v>31</v>
      </c>
      <c r="B84" s="117" t="s">
        <v>117</v>
      </c>
      <c r="C84" s="118">
        <v>130844</v>
      </c>
      <c r="D84" s="119">
        <f t="shared" si="14"/>
        <v>8.6308707124010553</v>
      </c>
      <c r="E84" s="117"/>
      <c r="F84" s="119">
        <f t="shared" si="15"/>
        <v>114.32538079829695</v>
      </c>
      <c r="G84" s="118">
        <v>1416010</v>
      </c>
      <c r="H84" s="119">
        <f t="shared" si="16"/>
        <v>93.404353562005284</v>
      </c>
      <c r="I84" s="117"/>
      <c r="J84" s="119">
        <f t="shared" si="17"/>
        <v>64.468088994844933</v>
      </c>
      <c r="K84" s="118">
        <v>314487</v>
      </c>
      <c r="L84" s="118">
        <v>278666</v>
      </c>
      <c r="M84" s="118">
        <v>0</v>
      </c>
      <c r="N84" s="118">
        <v>0</v>
      </c>
      <c r="O84" s="118">
        <v>0</v>
      </c>
      <c r="P84" s="118">
        <v>0</v>
      </c>
      <c r="Q84" s="118">
        <v>0</v>
      </c>
      <c r="R84" s="118">
        <v>271995</v>
      </c>
      <c r="S84" s="119">
        <f t="shared" si="18"/>
        <v>17.941622691292874</v>
      </c>
      <c r="T84" s="117"/>
      <c r="U84" s="123">
        <f t="shared" si="19"/>
        <v>199.09627319432127</v>
      </c>
      <c r="V84" s="118">
        <f t="shared" si="20"/>
        <v>1818849</v>
      </c>
      <c r="W84" s="118">
        <v>220869</v>
      </c>
      <c r="X84" s="123">
        <f t="shared" si="21"/>
        <v>12.143339001753306</v>
      </c>
      <c r="Y84" s="118">
        <v>0</v>
      </c>
      <c r="Z84" s="123">
        <f t="shared" si="22"/>
        <v>0</v>
      </c>
      <c r="AA84" s="118">
        <v>0</v>
      </c>
      <c r="AB84" s="123">
        <f t="shared" si="23"/>
        <v>0</v>
      </c>
      <c r="AC84" s="118">
        <v>0</v>
      </c>
      <c r="AD84" s="118">
        <v>15160</v>
      </c>
      <c r="AE84" s="118">
        <f t="shared" si="24"/>
        <v>15160</v>
      </c>
      <c r="AF84" s="118">
        <f t="shared" si="25"/>
        <v>15160</v>
      </c>
      <c r="AG84" s="118">
        <f t="shared" si="26"/>
        <v>15160</v>
      </c>
    </row>
    <row r="85" spans="1:33" x14ac:dyDescent="0.2">
      <c r="A85" s="114">
        <v>32</v>
      </c>
      <c r="B85" s="114" t="s">
        <v>118</v>
      </c>
      <c r="C85" s="115">
        <v>126102</v>
      </c>
      <c r="D85" s="116">
        <f t="shared" si="14"/>
        <v>4.529037819200517</v>
      </c>
      <c r="E85" s="114"/>
      <c r="F85" s="116">
        <f t="shared" si="15"/>
        <v>59.992090089592267</v>
      </c>
      <c r="G85" s="115">
        <v>3048034</v>
      </c>
      <c r="H85" s="116">
        <f t="shared" si="16"/>
        <v>109.47218331357972</v>
      </c>
      <c r="I85" s="114"/>
      <c r="J85" s="116">
        <f t="shared" si="17"/>
        <v>75.558174615863379</v>
      </c>
      <c r="K85" s="115">
        <v>456222</v>
      </c>
      <c r="L85" s="115">
        <v>551627</v>
      </c>
      <c r="M85" s="115">
        <v>0</v>
      </c>
      <c r="N85" s="115">
        <v>0</v>
      </c>
      <c r="O85" s="115">
        <v>0</v>
      </c>
      <c r="P85" s="115">
        <v>0</v>
      </c>
      <c r="Q85" s="115">
        <v>0</v>
      </c>
      <c r="R85" s="115">
        <v>309103</v>
      </c>
      <c r="S85" s="116">
        <f t="shared" si="18"/>
        <v>11.101641346119312</v>
      </c>
      <c r="T85" s="114"/>
      <c r="U85" s="249">
        <f t="shared" si="19"/>
        <v>123.19372981937727</v>
      </c>
      <c r="V85" s="115">
        <f t="shared" si="20"/>
        <v>3483239</v>
      </c>
      <c r="W85" s="115">
        <v>382564</v>
      </c>
      <c r="X85" s="249">
        <f t="shared" si="21"/>
        <v>10.98299599883901</v>
      </c>
      <c r="Y85" s="115">
        <v>0</v>
      </c>
      <c r="Z85" s="249">
        <f t="shared" si="22"/>
        <v>0</v>
      </c>
      <c r="AA85" s="115">
        <v>0</v>
      </c>
      <c r="AB85" s="249">
        <f t="shared" si="23"/>
        <v>0</v>
      </c>
      <c r="AC85" s="115">
        <v>0</v>
      </c>
      <c r="AD85" s="115">
        <v>27843</v>
      </c>
      <c r="AE85" s="115">
        <f t="shared" si="24"/>
        <v>27843</v>
      </c>
      <c r="AF85" s="115">
        <f t="shared" si="25"/>
        <v>27843</v>
      </c>
      <c r="AG85" s="115">
        <f t="shared" si="26"/>
        <v>27843</v>
      </c>
    </row>
    <row r="86" spans="1:33" x14ac:dyDescent="0.2">
      <c r="A86" s="117">
        <v>33</v>
      </c>
      <c r="B86" s="117" t="s">
        <v>34</v>
      </c>
      <c r="C86" s="118">
        <v>554313</v>
      </c>
      <c r="D86" s="119">
        <f t="shared" ref="D86:D117" si="27">IFERROR(C86/$AD86,0)</f>
        <v>10.235675376234882</v>
      </c>
      <c r="E86" s="117"/>
      <c r="F86" s="119">
        <f t="shared" ref="F86:F117" si="28">IF(D$149,D86/D$149*100,0)</f>
        <v>135.58278464702693</v>
      </c>
      <c r="G86" s="118">
        <v>5570258</v>
      </c>
      <c r="H86" s="119">
        <f t="shared" ref="H86:H117" si="29">IFERROR(G86/$AD86,0)</f>
        <v>102.85768627088912</v>
      </c>
      <c r="I86" s="117"/>
      <c r="J86" s="119">
        <f t="shared" ref="J86:J117" si="30">IF(H$149,H86/H$149*100,0)</f>
        <v>70.992820135665198</v>
      </c>
      <c r="K86" s="118">
        <v>727939</v>
      </c>
      <c r="L86" s="118">
        <v>650556</v>
      </c>
      <c r="M86" s="118">
        <v>0</v>
      </c>
      <c r="N86" s="118">
        <v>0</v>
      </c>
      <c r="O86" s="118">
        <v>0</v>
      </c>
      <c r="P86" s="118">
        <v>0</v>
      </c>
      <c r="Q86" s="118">
        <v>0</v>
      </c>
      <c r="R86" s="118">
        <v>425994</v>
      </c>
      <c r="S86" s="119">
        <f t="shared" ref="S86:S117" si="31">IFERROR(R86/$AD86,0)</f>
        <v>7.8661988736035457</v>
      </c>
      <c r="T86" s="117"/>
      <c r="U86" s="123">
        <f t="shared" ref="U86:U117" si="32">IF(S$149,S86/S$149*100,0)</f>
        <v>87.290369822562468</v>
      </c>
      <c r="V86" s="118">
        <f t="shared" ref="V86:V117" si="33">(C86+G86+R86)</f>
        <v>6550565</v>
      </c>
      <c r="W86" s="118">
        <v>491610</v>
      </c>
      <c r="X86" s="123">
        <f t="shared" ref="X86:X117" si="34">IF($V86,W86/$V86*100,0)</f>
        <v>7.5048488183843691</v>
      </c>
      <c r="Y86" s="118">
        <v>0</v>
      </c>
      <c r="Z86" s="123">
        <f t="shared" ref="Z86:Z117" si="35">IF($V86,Y86/$V86*100,0)</f>
        <v>0</v>
      </c>
      <c r="AA86" s="118">
        <v>0</v>
      </c>
      <c r="AB86" s="123">
        <f t="shared" ref="AB86:AB117" si="36">IF($V86,AA86/$V86*100,0)</f>
        <v>0</v>
      </c>
      <c r="AC86" s="118">
        <v>0</v>
      </c>
      <c r="AD86" s="118">
        <v>54155</v>
      </c>
      <c r="AE86" s="118">
        <f t="shared" ref="AE86:AE117" si="37">IF(C86,AD86,0)</f>
        <v>54155</v>
      </c>
      <c r="AF86" s="118">
        <f t="shared" ref="AF86:AF117" si="38">IF(G86,AD86,0)</f>
        <v>54155</v>
      </c>
      <c r="AG86" s="118">
        <f t="shared" ref="AG86:AG117" si="39">IF(R86,AD86,0)</f>
        <v>54155</v>
      </c>
    </row>
    <row r="87" spans="1:33" x14ac:dyDescent="0.2">
      <c r="A87" s="114">
        <v>34</v>
      </c>
      <c r="B87" s="114" t="s">
        <v>119</v>
      </c>
      <c r="C87" s="115">
        <v>380783</v>
      </c>
      <c r="D87" s="116">
        <f t="shared" si="27"/>
        <v>4.0136922768812386</v>
      </c>
      <c r="E87" s="114"/>
      <c r="F87" s="116">
        <f t="shared" si="28"/>
        <v>53.165771247426918</v>
      </c>
      <c r="G87" s="115">
        <v>14614910</v>
      </c>
      <c r="H87" s="116">
        <f t="shared" si="29"/>
        <v>154.05034204340632</v>
      </c>
      <c r="I87" s="114"/>
      <c r="J87" s="116">
        <f t="shared" si="30"/>
        <v>106.32621266360816</v>
      </c>
      <c r="K87" s="115">
        <v>1944132</v>
      </c>
      <c r="L87" s="115">
        <v>1771191</v>
      </c>
      <c r="M87" s="115">
        <v>0</v>
      </c>
      <c r="N87" s="115">
        <v>0</v>
      </c>
      <c r="O87" s="115">
        <v>0</v>
      </c>
      <c r="P87" s="115">
        <v>0</v>
      </c>
      <c r="Q87" s="115">
        <v>0</v>
      </c>
      <c r="R87" s="115">
        <v>182700</v>
      </c>
      <c r="S87" s="116">
        <f t="shared" si="31"/>
        <v>1.9257728916107135</v>
      </c>
      <c r="T87" s="114"/>
      <c r="U87" s="249">
        <f t="shared" si="32"/>
        <v>21.370096358364325</v>
      </c>
      <c r="V87" s="115">
        <f t="shared" si="33"/>
        <v>15178393</v>
      </c>
      <c r="W87" s="115">
        <v>610525</v>
      </c>
      <c r="X87" s="249">
        <f t="shared" si="34"/>
        <v>4.0223296366090926</v>
      </c>
      <c r="Y87" s="115">
        <v>0</v>
      </c>
      <c r="Z87" s="249">
        <f t="shared" si="35"/>
        <v>0</v>
      </c>
      <c r="AA87" s="115">
        <v>0</v>
      </c>
      <c r="AB87" s="249">
        <f t="shared" si="36"/>
        <v>0</v>
      </c>
      <c r="AC87" s="115">
        <v>0</v>
      </c>
      <c r="AD87" s="115">
        <v>94871</v>
      </c>
      <c r="AE87" s="115">
        <f t="shared" si="37"/>
        <v>94871</v>
      </c>
      <c r="AF87" s="115">
        <f t="shared" si="38"/>
        <v>94871</v>
      </c>
      <c r="AG87" s="115">
        <f t="shared" si="39"/>
        <v>94871</v>
      </c>
    </row>
    <row r="88" spans="1:33" x14ac:dyDescent="0.2">
      <c r="A88" s="117">
        <v>35</v>
      </c>
      <c r="B88" s="117" t="s">
        <v>120</v>
      </c>
      <c r="C88" s="118">
        <v>134644</v>
      </c>
      <c r="D88" s="119">
        <f t="shared" si="27"/>
        <v>8.0833283304316499</v>
      </c>
      <c r="E88" s="117"/>
      <c r="F88" s="119">
        <f t="shared" si="28"/>
        <v>107.07257938256998</v>
      </c>
      <c r="G88" s="118">
        <v>1775015</v>
      </c>
      <c r="H88" s="119">
        <f t="shared" si="29"/>
        <v>106.56270636969442</v>
      </c>
      <c r="I88" s="117"/>
      <c r="J88" s="119">
        <f t="shared" si="30"/>
        <v>73.550041039709114</v>
      </c>
      <c r="K88" s="118">
        <v>375050</v>
      </c>
      <c r="L88" s="118">
        <v>574117</v>
      </c>
      <c r="M88" s="118">
        <v>0</v>
      </c>
      <c r="N88" s="118">
        <v>0</v>
      </c>
      <c r="O88" s="118">
        <v>0</v>
      </c>
      <c r="P88" s="118">
        <v>0</v>
      </c>
      <c r="Q88" s="118">
        <v>0</v>
      </c>
      <c r="R88" s="118">
        <v>270956</v>
      </c>
      <c r="S88" s="119">
        <f t="shared" si="31"/>
        <v>16.266794740949752</v>
      </c>
      <c r="T88" s="117"/>
      <c r="U88" s="123">
        <f t="shared" si="32"/>
        <v>180.51088608121333</v>
      </c>
      <c r="V88" s="118">
        <f t="shared" si="33"/>
        <v>2180615</v>
      </c>
      <c r="W88" s="118">
        <v>358846</v>
      </c>
      <c r="X88" s="123">
        <f t="shared" si="34"/>
        <v>16.456183232711872</v>
      </c>
      <c r="Y88" s="118">
        <v>266290</v>
      </c>
      <c r="Z88" s="123">
        <f t="shared" si="35"/>
        <v>12.2116925729668</v>
      </c>
      <c r="AA88" s="118">
        <v>0</v>
      </c>
      <c r="AB88" s="123">
        <f t="shared" si="36"/>
        <v>0</v>
      </c>
      <c r="AC88" s="118">
        <v>2375</v>
      </c>
      <c r="AD88" s="118">
        <v>16657</v>
      </c>
      <c r="AE88" s="118">
        <f t="shared" si="37"/>
        <v>16657</v>
      </c>
      <c r="AF88" s="118">
        <f t="shared" si="38"/>
        <v>16657</v>
      </c>
      <c r="AG88" s="118">
        <f t="shared" si="39"/>
        <v>16657</v>
      </c>
    </row>
    <row r="89" spans="1:33" x14ac:dyDescent="0.2">
      <c r="A89" s="114">
        <v>36</v>
      </c>
      <c r="B89" s="114" t="s">
        <v>121</v>
      </c>
      <c r="C89" s="115">
        <v>173859</v>
      </c>
      <c r="D89" s="116">
        <f t="shared" si="27"/>
        <v>4.4810175519987627</v>
      </c>
      <c r="E89" s="114"/>
      <c r="F89" s="116">
        <f t="shared" si="28"/>
        <v>59.356008804538554</v>
      </c>
      <c r="G89" s="115">
        <v>7144374</v>
      </c>
      <c r="H89" s="116">
        <f t="shared" si="29"/>
        <v>184.13809634268924</v>
      </c>
      <c r="I89" s="114"/>
      <c r="J89" s="116">
        <f t="shared" si="30"/>
        <v>127.09291087252575</v>
      </c>
      <c r="K89" s="115">
        <v>685556</v>
      </c>
      <c r="L89" s="115">
        <v>842125</v>
      </c>
      <c r="M89" s="115">
        <v>0</v>
      </c>
      <c r="N89" s="115">
        <v>0</v>
      </c>
      <c r="O89" s="115">
        <v>0</v>
      </c>
      <c r="P89" s="115">
        <v>0</v>
      </c>
      <c r="Q89" s="115">
        <v>0</v>
      </c>
      <c r="R89" s="115">
        <v>335549</v>
      </c>
      <c r="S89" s="116">
        <f t="shared" si="31"/>
        <v>8.648392999819583</v>
      </c>
      <c r="T89" s="114"/>
      <c r="U89" s="249">
        <f t="shared" si="32"/>
        <v>95.970294605490764</v>
      </c>
      <c r="V89" s="115">
        <f t="shared" si="33"/>
        <v>7653782</v>
      </c>
      <c r="W89" s="115">
        <v>439283</v>
      </c>
      <c r="X89" s="249">
        <f t="shared" si="34"/>
        <v>5.7394239867296974</v>
      </c>
      <c r="Y89" s="115">
        <v>0</v>
      </c>
      <c r="Z89" s="249">
        <f t="shared" si="35"/>
        <v>0</v>
      </c>
      <c r="AA89" s="115">
        <v>0</v>
      </c>
      <c r="AB89" s="249">
        <f t="shared" si="36"/>
        <v>0</v>
      </c>
      <c r="AC89" s="115">
        <v>74869</v>
      </c>
      <c r="AD89" s="115">
        <v>38799</v>
      </c>
      <c r="AE89" s="115">
        <f t="shared" si="37"/>
        <v>38799</v>
      </c>
      <c r="AF89" s="115">
        <f t="shared" si="38"/>
        <v>38799</v>
      </c>
      <c r="AG89" s="115">
        <f t="shared" si="39"/>
        <v>38799</v>
      </c>
    </row>
    <row r="90" spans="1:33" x14ac:dyDescent="0.2">
      <c r="A90" s="117">
        <v>37</v>
      </c>
      <c r="B90" s="117" t="s">
        <v>122</v>
      </c>
      <c r="C90" s="118">
        <v>199209</v>
      </c>
      <c r="D90" s="119">
        <f t="shared" si="27"/>
        <v>7.6083336516060038</v>
      </c>
      <c r="E90" s="117"/>
      <c r="F90" s="119">
        <f t="shared" si="28"/>
        <v>100.78075213321939</v>
      </c>
      <c r="G90" s="118">
        <v>4873085</v>
      </c>
      <c r="H90" s="119">
        <f t="shared" si="29"/>
        <v>186.1163732192644</v>
      </c>
      <c r="I90" s="117"/>
      <c r="J90" s="119">
        <f t="shared" si="30"/>
        <v>128.45832613286291</v>
      </c>
      <c r="K90" s="118">
        <v>591328</v>
      </c>
      <c r="L90" s="118">
        <v>694019</v>
      </c>
      <c r="M90" s="118">
        <v>11432</v>
      </c>
      <c r="N90" s="118">
        <v>0</v>
      </c>
      <c r="O90" s="118">
        <v>138</v>
      </c>
      <c r="P90" s="118">
        <v>0</v>
      </c>
      <c r="Q90" s="118">
        <v>939</v>
      </c>
      <c r="R90" s="118">
        <v>361929</v>
      </c>
      <c r="S90" s="119">
        <f t="shared" si="31"/>
        <v>13.82305312607417</v>
      </c>
      <c r="T90" s="117"/>
      <c r="U90" s="123">
        <f t="shared" si="32"/>
        <v>153.39294605186916</v>
      </c>
      <c r="V90" s="118">
        <f t="shared" si="33"/>
        <v>5434223</v>
      </c>
      <c r="W90" s="118">
        <v>773042</v>
      </c>
      <c r="X90" s="123">
        <f t="shared" si="34"/>
        <v>14.225437564855179</v>
      </c>
      <c r="Y90" s="118">
        <v>149218</v>
      </c>
      <c r="Z90" s="123">
        <f t="shared" si="35"/>
        <v>2.7458939392071322</v>
      </c>
      <c r="AA90" s="118">
        <v>0</v>
      </c>
      <c r="AB90" s="123">
        <f t="shared" si="36"/>
        <v>0</v>
      </c>
      <c r="AC90" s="118">
        <v>0</v>
      </c>
      <c r="AD90" s="118">
        <v>26183</v>
      </c>
      <c r="AE90" s="118">
        <f t="shared" si="37"/>
        <v>26183</v>
      </c>
      <c r="AF90" s="118">
        <f t="shared" si="38"/>
        <v>26183</v>
      </c>
      <c r="AG90" s="118">
        <f t="shared" si="39"/>
        <v>26183</v>
      </c>
    </row>
    <row r="91" spans="1:33" x14ac:dyDescent="0.2">
      <c r="A91" s="114">
        <v>38</v>
      </c>
      <c r="B91" s="114" t="s">
        <v>123</v>
      </c>
      <c r="C91" s="115">
        <v>81285</v>
      </c>
      <c r="D91" s="116">
        <f t="shared" si="27"/>
        <v>5.2964748810842508</v>
      </c>
      <c r="E91" s="114"/>
      <c r="F91" s="116">
        <f t="shared" si="28"/>
        <v>70.157638533333923</v>
      </c>
      <c r="G91" s="115">
        <v>1840088</v>
      </c>
      <c r="H91" s="116">
        <f t="shared" si="29"/>
        <v>119.89887274385873</v>
      </c>
      <c r="I91" s="114"/>
      <c r="J91" s="116">
        <f t="shared" si="30"/>
        <v>82.754720777564643</v>
      </c>
      <c r="K91" s="115">
        <v>280825</v>
      </c>
      <c r="L91" s="115">
        <v>335667</v>
      </c>
      <c r="M91" s="115">
        <v>0</v>
      </c>
      <c r="N91" s="115">
        <v>0</v>
      </c>
      <c r="O91" s="115">
        <v>0</v>
      </c>
      <c r="P91" s="115">
        <v>0</v>
      </c>
      <c r="Q91" s="115">
        <v>0</v>
      </c>
      <c r="R91" s="115">
        <v>214483</v>
      </c>
      <c r="S91" s="116">
        <f t="shared" si="31"/>
        <v>13.975565257053496</v>
      </c>
      <c r="T91" s="114"/>
      <c r="U91" s="249">
        <f t="shared" si="32"/>
        <v>155.08535690106419</v>
      </c>
      <c r="V91" s="115">
        <f t="shared" si="33"/>
        <v>2135856</v>
      </c>
      <c r="W91" s="115">
        <v>291987</v>
      </c>
      <c r="X91" s="249">
        <f t="shared" si="34"/>
        <v>13.670724992696137</v>
      </c>
      <c r="Y91" s="115">
        <v>0</v>
      </c>
      <c r="Z91" s="249">
        <f t="shared" si="35"/>
        <v>0</v>
      </c>
      <c r="AA91" s="115">
        <v>0</v>
      </c>
      <c r="AB91" s="249">
        <f t="shared" si="36"/>
        <v>0</v>
      </c>
      <c r="AC91" s="115">
        <v>25609</v>
      </c>
      <c r="AD91" s="115">
        <v>15347</v>
      </c>
      <c r="AE91" s="115">
        <f t="shared" si="37"/>
        <v>15347</v>
      </c>
      <c r="AF91" s="115">
        <f t="shared" si="38"/>
        <v>15347</v>
      </c>
      <c r="AG91" s="115">
        <f t="shared" si="39"/>
        <v>15347</v>
      </c>
    </row>
    <row r="92" spans="1:33" x14ac:dyDescent="0.2">
      <c r="A92" s="117">
        <v>39</v>
      </c>
      <c r="B92" s="117" t="s">
        <v>125</v>
      </c>
      <c r="C92" s="118">
        <v>362776</v>
      </c>
      <c r="D92" s="119">
        <f t="shared" si="27"/>
        <v>17.14037325773683</v>
      </c>
      <c r="E92" s="117"/>
      <c r="F92" s="119">
        <f t="shared" si="28"/>
        <v>227.04310665899959</v>
      </c>
      <c r="G92" s="118">
        <v>1672742</v>
      </c>
      <c r="H92" s="119">
        <f t="shared" si="29"/>
        <v>79.033404205055518</v>
      </c>
      <c r="I92" s="117"/>
      <c r="J92" s="119">
        <f t="shared" si="30"/>
        <v>54.549197564701657</v>
      </c>
      <c r="K92" s="118">
        <v>210443</v>
      </c>
      <c r="L92" s="118">
        <v>471342</v>
      </c>
      <c r="M92" s="118">
        <v>0</v>
      </c>
      <c r="N92" s="118">
        <v>0</v>
      </c>
      <c r="O92" s="118">
        <v>0</v>
      </c>
      <c r="P92" s="118">
        <v>0</v>
      </c>
      <c r="Q92" s="118">
        <v>0</v>
      </c>
      <c r="R92" s="118">
        <v>232692</v>
      </c>
      <c r="S92" s="119">
        <f t="shared" si="31"/>
        <v>10.994188518781007</v>
      </c>
      <c r="T92" s="117"/>
      <c r="U92" s="123">
        <f t="shared" si="32"/>
        <v>122.00133725626581</v>
      </c>
      <c r="V92" s="118">
        <f t="shared" si="33"/>
        <v>2268210</v>
      </c>
      <c r="W92" s="118">
        <v>303923</v>
      </c>
      <c r="X92" s="123">
        <f t="shared" si="34"/>
        <v>13.399244338046302</v>
      </c>
      <c r="Y92" s="118">
        <v>0</v>
      </c>
      <c r="Z92" s="123">
        <f t="shared" si="35"/>
        <v>0</v>
      </c>
      <c r="AA92" s="118">
        <v>0</v>
      </c>
      <c r="AB92" s="123">
        <f t="shared" si="36"/>
        <v>0</v>
      </c>
      <c r="AC92" s="118">
        <v>53090</v>
      </c>
      <c r="AD92" s="118">
        <v>21165</v>
      </c>
      <c r="AE92" s="118">
        <f t="shared" si="37"/>
        <v>21165</v>
      </c>
      <c r="AF92" s="118">
        <f t="shared" si="38"/>
        <v>21165</v>
      </c>
      <c r="AG92" s="118">
        <f t="shared" si="39"/>
        <v>21165</v>
      </c>
    </row>
    <row r="93" spans="1:33" x14ac:dyDescent="0.2">
      <c r="A93" s="114">
        <v>40</v>
      </c>
      <c r="B93" s="114" t="s">
        <v>127</v>
      </c>
      <c r="C93" s="121">
        <v>0</v>
      </c>
      <c r="D93" s="116">
        <f t="shared" si="27"/>
        <v>0</v>
      </c>
      <c r="E93" s="114"/>
      <c r="F93" s="116">
        <f t="shared" si="28"/>
        <v>0</v>
      </c>
      <c r="G93" s="121">
        <v>0</v>
      </c>
      <c r="H93" s="116">
        <f t="shared" si="29"/>
        <v>0</v>
      </c>
      <c r="I93" s="114"/>
      <c r="J93" s="116">
        <f t="shared" si="30"/>
        <v>0</v>
      </c>
      <c r="K93" s="121">
        <v>0</v>
      </c>
      <c r="L93" s="121">
        <v>0</v>
      </c>
      <c r="M93" s="121">
        <v>0</v>
      </c>
      <c r="N93" s="121">
        <v>0</v>
      </c>
      <c r="O93" s="121">
        <v>0</v>
      </c>
      <c r="P93" s="121">
        <v>0</v>
      </c>
      <c r="Q93" s="121">
        <v>0</v>
      </c>
      <c r="R93" s="121">
        <v>0</v>
      </c>
      <c r="S93" s="116">
        <f t="shared" si="31"/>
        <v>0</v>
      </c>
      <c r="T93" s="114"/>
      <c r="U93" s="249">
        <f t="shared" si="32"/>
        <v>0</v>
      </c>
      <c r="V93" s="115">
        <f t="shared" si="33"/>
        <v>0</v>
      </c>
      <c r="W93" s="121">
        <v>0</v>
      </c>
      <c r="X93" s="249">
        <f t="shared" si="34"/>
        <v>0</v>
      </c>
      <c r="Y93" s="121">
        <v>0</v>
      </c>
      <c r="Z93" s="249">
        <f t="shared" si="35"/>
        <v>0</v>
      </c>
      <c r="AA93" s="121">
        <v>0</v>
      </c>
      <c r="AB93" s="249">
        <f t="shared" si="36"/>
        <v>0</v>
      </c>
      <c r="AC93" s="121">
        <v>0</v>
      </c>
      <c r="AD93" s="115">
        <v>0</v>
      </c>
      <c r="AE93" s="115">
        <f t="shared" si="37"/>
        <v>0</v>
      </c>
      <c r="AF93" s="115">
        <f t="shared" si="38"/>
        <v>0</v>
      </c>
      <c r="AG93" s="115">
        <f t="shared" si="39"/>
        <v>0</v>
      </c>
    </row>
    <row r="94" spans="1:33" x14ac:dyDescent="0.2">
      <c r="A94" s="117">
        <v>41</v>
      </c>
      <c r="B94" s="117" t="s">
        <v>258</v>
      </c>
      <c r="C94" s="118">
        <v>179043</v>
      </c>
      <c r="D94" s="119">
        <f t="shared" si="27"/>
        <v>5.3836184863337042</v>
      </c>
      <c r="E94" s="117"/>
      <c r="F94" s="119">
        <f t="shared" si="28"/>
        <v>71.311951485787901</v>
      </c>
      <c r="G94" s="118">
        <v>2674647</v>
      </c>
      <c r="H94" s="119">
        <f t="shared" si="29"/>
        <v>80.423579998195862</v>
      </c>
      <c r="I94" s="117"/>
      <c r="J94" s="119">
        <f t="shared" si="30"/>
        <v>55.50870291250277</v>
      </c>
      <c r="K94" s="118">
        <v>436538</v>
      </c>
      <c r="L94" s="118">
        <v>545474</v>
      </c>
      <c r="M94" s="118">
        <v>0</v>
      </c>
      <c r="N94" s="118">
        <v>0</v>
      </c>
      <c r="O94" s="118">
        <v>0</v>
      </c>
      <c r="P94" s="118">
        <v>0</v>
      </c>
      <c r="Q94" s="118">
        <v>0</v>
      </c>
      <c r="R94" s="118">
        <v>282625</v>
      </c>
      <c r="S94" s="119">
        <f t="shared" si="31"/>
        <v>8.4982109029677968</v>
      </c>
      <c r="T94" s="117"/>
      <c r="U94" s="123">
        <f t="shared" si="32"/>
        <v>94.303739896467135</v>
      </c>
      <c r="V94" s="118">
        <f t="shared" si="33"/>
        <v>3136315</v>
      </c>
      <c r="W94" s="118">
        <v>388543</v>
      </c>
      <c r="X94" s="123">
        <f t="shared" si="34"/>
        <v>12.38851964805831</v>
      </c>
      <c r="Y94" s="118">
        <v>152172</v>
      </c>
      <c r="Z94" s="123">
        <f t="shared" si="35"/>
        <v>4.8519361097338756</v>
      </c>
      <c r="AA94" s="118">
        <v>0</v>
      </c>
      <c r="AB94" s="123">
        <f t="shared" si="36"/>
        <v>0</v>
      </c>
      <c r="AC94" s="118">
        <v>6427</v>
      </c>
      <c r="AD94" s="118">
        <v>33257</v>
      </c>
      <c r="AE94" s="118">
        <f t="shared" si="37"/>
        <v>33257</v>
      </c>
      <c r="AF94" s="118">
        <f t="shared" si="38"/>
        <v>33257</v>
      </c>
      <c r="AG94" s="118">
        <f t="shared" si="39"/>
        <v>33257</v>
      </c>
    </row>
    <row r="95" spans="1:33" x14ac:dyDescent="0.2">
      <c r="A95" s="114">
        <v>42</v>
      </c>
      <c r="B95" s="114" t="s">
        <v>131</v>
      </c>
      <c r="C95" s="115">
        <v>906597</v>
      </c>
      <c r="D95" s="116">
        <f t="shared" si="27"/>
        <v>8.0651638214022014</v>
      </c>
      <c r="E95" s="114"/>
      <c r="F95" s="116">
        <f t="shared" si="28"/>
        <v>106.83197047056044</v>
      </c>
      <c r="G95" s="115">
        <v>18348167</v>
      </c>
      <c r="H95" s="116">
        <f t="shared" si="29"/>
        <v>163.22685016324317</v>
      </c>
      <c r="I95" s="114"/>
      <c r="J95" s="116">
        <f t="shared" si="30"/>
        <v>112.65987827523128</v>
      </c>
      <c r="K95" s="115">
        <v>2027492</v>
      </c>
      <c r="L95" s="115">
        <v>1443598</v>
      </c>
      <c r="M95" s="115">
        <v>5695427</v>
      </c>
      <c r="N95" s="115">
        <v>0</v>
      </c>
      <c r="O95" s="115">
        <v>1</v>
      </c>
      <c r="P95" s="115">
        <v>0</v>
      </c>
      <c r="Q95" s="115">
        <v>0</v>
      </c>
      <c r="R95" s="115">
        <v>899426</v>
      </c>
      <c r="S95" s="116">
        <f t="shared" si="31"/>
        <v>8.0013699970642929</v>
      </c>
      <c r="T95" s="114"/>
      <c r="U95" s="249">
        <f t="shared" si="32"/>
        <v>88.790349361067925</v>
      </c>
      <c r="V95" s="115">
        <f t="shared" si="33"/>
        <v>20154190</v>
      </c>
      <c r="W95" s="115">
        <v>776624</v>
      </c>
      <c r="X95" s="249">
        <f t="shared" si="34"/>
        <v>3.8534121192665145</v>
      </c>
      <c r="Y95" s="115">
        <v>0</v>
      </c>
      <c r="Z95" s="249">
        <f t="shared" si="35"/>
        <v>0</v>
      </c>
      <c r="AA95" s="115">
        <v>6265602</v>
      </c>
      <c r="AB95" s="249">
        <f t="shared" si="36"/>
        <v>31.088334485285689</v>
      </c>
      <c r="AC95" s="115">
        <v>0</v>
      </c>
      <c r="AD95" s="115">
        <v>112409</v>
      </c>
      <c r="AE95" s="115">
        <f t="shared" si="37"/>
        <v>112409</v>
      </c>
      <c r="AF95" s="115">
        <f t="shared" si="38"/>
        <v>112409</v>
      </c>
      <c r="AG95" s="115">
        <f t="shared" si="39"/>
        <v>112409</v>
      </c>
    </row>
    <row r="96" spans="1:33" x14ac:dyDescent="0.2">
      <c r="A96" s="117">
        <v>43</v>
      </c>
      <c r="B96" s="117" t="s">
        <v>133</v>
      </c>
      <c r="C96" s="118">
        <v>1231133</v>
      </c>
      <c r="D96" s="119">
        <f t="shared" si="27"/>
        <v>3.6632795158209204</v>
      </c>
      <c r="E96" s="117"/>
      <c r="F96" s="119">
        <f t="shared" si="28"/>
        <v>48.524168600402817</v>
      </c>
      <c r="G96" s="118">
        <v>52991053</v>
      </c>
      <c r="H96" s="119">
        <f t="shared" si="29"/>
        <v>157.67674083683951</v>
      </c>
      <c r="I96" s="117"/>
      <c r="J96" s="119">
        <f t="shared" si="30"/>
        <v>108.82916880248506</v>
      </c>
      <c r="K96" s="118">
        <v>0</v>
      </c>
      <c r="L96" s="118">
        <v>0</v>
      </c>
      <c r="M96" s="118">
        <v>0</v>
      </c>
      <c r="N96" s="118">
        <v>0</v>
      </c>
      <c r="O96" s="118">
        <v>0</v>
      </c>
      <c r="P96" s="118">
        <v>0</v>
      </c>
      <c r="Q96" s="118">
        <v>0</v>
      </c>
      <c r="R96" s="118">
        <v>2806666</v>
      </c>
      <c r="S96" s="119">
        <f t="shared" si="31"/>
        <v>8.3513333373007139</v>
      </c>
      <c r="T96" s="117"/>
      <c r="U96" s="123">
        <f t="shared" si="32"/>
        <v>92.673855217509868</v>
      </c>
      <c r="V96" s="118">
        <f t="shared" si="33"/>
        <v>57028852</v>
      </c>
      <c r="W96" s="118">
        <v>1188901</v>
      </c>
      <c r="X96" s="123">
        <f t="shared" si="34"/>
        <v>2.0847359859181456</v>
      </c>
      <c r="Y96" s="118">
        <v>0</v>
      </c>
      <c r="Z96" s="123">
        <f t="shared" si="35"/>
        <v>0</v>
      </c>
      <c r="AA96" s="118">
        <v>0</v>
      </c>
      <c r="AB96" s="123">
        <f t="shared" si="36"/>
        <v>0</v>
      </c>
      <c r="AC96" s="118">
        <v>894020</v>
      </c>
      <c r="AD96" s="118">
        <v>336074</v>
      </c>
      <c r="AE96" s="118">
        <f t="shared" si="37"/>
        <v>336074</v>
      </c>
      <c r="AF96" s="118">
        <f t="shared" si="38"/>
        <v>336074</v>
      </c>
      <c r="AG96" s="118">
        <f t="shared" si="39"/>
        <v>336074</v>
      </c>
    </row>
    <row r="97" spans="1:33" x14ac:dyDescent="0.2">
      <c r="A97" s="114">
        <v>44</v>
      </c>
      <c r="B97" s="114" t="s">
        <v>135</v>
      </c>
      <c r="C97" s="115">
        <v>220526</v>
      </c>
      <c r="D97" s="116">
        <f t="shared" si="27"/>
        <v>4.5157366642776697</v>
      </c>
      <c r="E97" s="114"/>
      <c r="F97" s="116">
        <f t="shared" si="28"/>
        <v>59.815901654811668</v>
      </c>
      <c r="G97" s="115">
        <v>1819876</v>
      </c>
      <c r="H97" s="116">
        <f t="shared" si="29"/>
        <v>37.265813453465753</v>
      </c>
      <c r="I97" s="114"/>
      <c r="J97" s="116">
        <f t="shared" si="30"/>
        <v>25.721025697035422</v>
      </c>
      <c r="K97" s="115">
        <v>544988</v>
      </c>
      <c r="L97" s="115">
        <v>593991</v>
      </c>
      <c r="M97" s="115">
        <v>0</v>
      </c>
      <c r="N97" s="115">
        <v>0</v>
      </c>
      <c r="O97" s="115">
        <v>0</v>
      </c>
      <c r="P97" s="115">
        <v>0</v>
      </c>
      <c r="Q97" s="115">
        <v>0</v>
      </c>
      <c r="R97" s="115">
        <v>348550</v>
      </c>
      <c r="S97" s="116">
        <f t="shared" si="31"/>
        <v>7.1372990682911848</v>
      </c>
      <c r="T97" s="114"/>
      <c r="U97" s="249">
        <f t="shared" si="32"/>
        <v>79.201846433862229</v>
      </c>
      <c r="V97" s="115">
        <f t="shared" si="33"/>
        <v>2388952</v>
      </c>
      <c r="W97" s="115">
        <v>480314</v>
      </c>
      <c r="X97" s="249">
        <f t="shared" si="34"/>
        <v>20.105636279004351</v>
      </c>
      <c r="Y97" s="115">
        <v>0</v>
      </c>
      <c r="Z97" s="249">
        <f t="shared" si="35"/>
        <v>0</v>
      </c>
      <c r="AA97" s="115">
        <v>804350</v>
      </c>
      <c r="AB97" s="249">
        <f t="shared" si="36"/>
        <v>33.669575613072176</v>
      </c>
      <c r="AC97" s="115">
        <v>25645</v>
      </c>
      <c r="AD97" s="115">
        <v>48835</v>
      </c>
      <c r="AE97" s="115">
        <f t="shared" si="37"/>
        <v>48835</v>
      </c>
      <c r="AF97" s="115">
        <f t="shared" si="38"/>
        <v>48835</v>
      </c>
      <c r="AG97" s="115">
        <f t="shared" si="39"/>
        <v>48835</v>
      </c>
    </row>
    <row r="98" spans="1:33" x14ac:dyDescent="0.2">
      <c r="A98" s="117">
        <v>45</v>
      </c>
      <c r="B98" s="117" t="s">
        <v>137</v>
      </c>
      <c r="C98" s="118">
        <v>38401</v>
      </c>
      <c r="D98" s="119">
        <f t="shared" si="27"/>
        <v>17.189346463742165</v>
      </c>
      <c r="E98" s="117"/>
      <c r="F98" s="119">
        <f t="shared" si="28"/>
        <v>227.69181066720918</v>
      </c>
      <c r="G98" s="118">
        <v>774879</v>
      </c>
      <c r="H98" s="119">
        <f t="shared" si="29"/>
        <v>346.85720680393911</v>
      </c>
      <c r="I98" s="117"/>
      <c r="J98" s="119">
        <f t="shared" si="30"/>
        <v>239.40234500842053</v>
      </c>
      <c r="K98" s="118">
        <v>172437</v>
      </c>
      <c r="L98" s="118">
        <v>180511</v>
      </c>
      <c r="M98" s="118">
        <v>0</v>
      </c>
      <c r="N98" s="118">
        <v>0</v>
      </c>
      <c r="O98" s="118">
        <v>0</v>
      </c>
      <c r="P98" s="118">
        <v>0</v>
      </c>
      <c r="Q98" s="118">
        <v>0</v>
      </c>
      <c r="R98" s="118">
        <v>137021</v>
      </c>
      <c r="S98" s="119">
        <f t="shared" si="31"/>
        <v>61.334377797672339</v>
      </c>
      <c r="T98" s="117"/>
      <c r="U98" s="123">
        <f t="shared" si="32"/>
        <v>680.62104795768198</v>
      </c>
      <c r="V98" s="118">
        <f t="shared" si="33"/>
        <v>950301</v>
      </c>
      <c r="W98" s="118">
        <v>242344</v>
      </c>
      <c r="X98" s="123">
        <f t="shared" si="34"/>
        <v>25.501814688188269</v>
      </c>
      <c r="Y98" s="118">
        <v>0</v>
      </c>
      <c r="Z98" s="123">
        <f t="shared" si="35"/>
        <v>0</v>
      </c>
      <c r="AA98" s="118">
        <v>0</v>
      </c>
      <c r="AB98" s="123">
        <f t="shared" si="36"/>
        <v>0</v>
      </c>
      <c r="AC98" s="118">
        <v>12</v>
      </c>
      <c r="AD98" s="118">
        <v>2234</v>
      </c>
      <c r="AE98" s="118">
        <f t="shared" si="37"/>
        <v>2234</v>
      </c>
      <c r="AF98" s="118">
        <f t="shared" si="38"/>
        <v>2234</v>
      </c>
      <c r="AG98" s="118">
        <f t="shared" si="39"/>
        <v>2234</v>
      </c>
    </row>
    <row r="99" spans="1:33" x14ac:dyDescent="0.2">
      <c r="A99" s="114">
        <v>46</v>
      </c>
      <c r="B99" s="114" t="s">
        <v>139</v>
      </c>
      <c r="C99" s="115">
        <v>345709</v>
      </c>
      <c r="D99" s="116">
        <f t="shared" si="27"/>
        <v>8.6535419274092611</v>
      </c>
      <c r="E99" s="114"/>
      <c r="F99" s="116">
        <f t="shared" si="28"/>
        <v>114.62568599059337</v>
      </c>
      <c r="G99" s="115">
        <v>8358945</v>
      </c>
      <c r="H99" s="116">
        <f t="shared" si="29"/>
        <v>209.23516896120151</v>
      </c>
      <c r="I99" s="114"/>
      <c r="J99" s="116">
        <f t="shared" si="30"/>
        <v>144.41501899039065</v>
      </c>
      <c r="K99" s="115">
        <v>796754</v>
      </c>
      <c r="L99" s="115">
        <v>944820</v>
      </c>
      <c r="M99" s="115">
        <v>0</v>
      </c>
      <c r="N99" s="115">
        <v>0</v>
      </c>
      <c r="O99" s="115">
        <v>0</v>
      </c>
      <c r="P99" s="115">
        <v>0</v>
      </c>
      <c r="Q99" s="115">
        <v>0</v>
      </c>
      <c r="R99" s="115">
        <v>368937</v>
      </c>
      <c r="S99" s="116">
        <f t="shared" si="31"/>
        <v>9.2349687108886105</v>
      </c>
      <c r="T99" s="114"/>
      <c r="U99" s="249">
        <f t="shared" si="32"/>
        <v>102.47946270190984</v>
      </c>
      <c r="V99" s="115">
        <f t="shared" si="33"/>
        <v>9073591</v>
      </c>
      <c r="W99" s="115">
        <v>378953</v>
      </c>
      <c r="X99" s="249">
        <f t="shared" si="34"/>
        <v>4.176439074672861</v>
      </c>
      <c r="Y99" s="115">
        <v>81926</v>
      </c>
      <c r="Z99" s="249">
        <f t="shared" si="35"/>
        <v>0.90290602695228384</v>
      </c>
      <c r="AA99" s="115">
        <v>0</v>
      </c>
      <c r="AB99" s="249">
        <f t="shared" si="36"/>
        <v>0</v>
      </c>
      <c r="AC99" s="115">
        <v>305846</v>
      </c>
      <c r="AD99" s="115">
        <v>39950</v>
      </c>
      <c r="AE99" s="115">
        <f t="shared" si="37"/>
        <v>39950</v>
      </c>
      <c r="AF99" s="115">
        <f t="shared" si="38"/>
        <v>39950</v>
      </c>
      <c r="AG99" s="115">
        <f t="shared" si="39"/>
        <v>39950</v>
      </c>
    </row>
    <row r="100" spans="1:33" x14ac:dyDescent="0.2">
      <c r="A100" s="117">
        <v>47</v>
      </c>
      <c r="B100" s="117" t="s">
        <v>141</v>
      </c>
      <c r="C100" s="118">
        <v>214547</v>
      </c>
      <c r="D100" s="119">
        <f t="shared" si="27"/>
        <v>2.6991118156199678</v>
      </c>
      <c r="E100" s="117"/>
      <c r="F100" s="119">
        <f t="shared" si="28"/>
        <v>35.752706351465122</v>
      </c>
      <c r="G100" s="118">
        <v>9229988</v>
      </c>
      <c r="H100" s="119">
        <f t="shared" si="29"/>
        <v>116.11800523349436</v>
      </c>
      <c r="I100" s="117"/>
      <c r="J100" s="119">
        <f t="shared" si="30"/>
        <v>80.145149661866256</v>
      </c>
      <c r="K100" s="118">
        <v>1429268</v>
      </c>
      <c r="L100" s="118">
        <v>2262121</v>
      </c>
      <c r="M100" s="118">
        <v>0</v>
      </c>
      <c r="N100" s="118">
        <v>0</v>
      </c>
      <c r="O100" s="118">
        <v>0</v>
      </c>
      <c r="P100" s="118">
        <v>0</v>
      </c>
      <c r="Q100" s="118">
        <v>0</v>
      </c>
      <c r="R100" s="118">
        <v>803350</v>
      </c>
      <c r="S100" s="119">
        <f t="shared" si="31"/>
        <v>10.106556964573269</v>
      </c>
      <c r="T100" s="117"/>
      <c r="U100" s="123">
        <f t="shared" si="32"/>
        <v>112.15138458179514</v>
      </c>
      <c r="V100" s="118">
        <f t="shared" si="33"/>
        <v>10247885</v>
      </c>
      <c r="W100" s="118">
        <v>655838</v>
      </c>
      <c r="X100" s="123">
        <f t="shared" si="34"/>
        <v>6.3997400439212582</v>
      </c>
      <c r="Y100" s="118">
        <v>-22400</v>
      </c>
      <c r="Z100" s="123">
        <f t="shared" si="35"/>
        <v>-0.21858168783119636</v>
      </c>
      <c r="AA100" s="118">
        <v>140978</v>
      </c>
      <c r="AB100" s="123">
        <f t="shared" si="36"/>
        <v>1.3756789815654644</v>
      </c>
      <c r="AC100" s="118">
        <v>66493</v>
      </c>
      <c r="AD100" s="118">
        <v>79488</v>
      </c>
      <c r="AE100" s="118">
        <f t="shared" si="37"/>
        <v>79488</v>
      </c>
      <c r="AF100" s="118">
        <f t="shared" si="38"/>
        <v>79488</v>
      </c>
      <c r="AG100" s="118">
        <f t="shared" si="39"/>
        <v>79488</v>
      </c>
    </row>
    <row r="101" spans="1:33" x14ac:dyDescent="0.2">
      <c r="A101" s="114">
        <v>48</v>
      </c>
      <c r="B101" s="114" t="s">
        <v>143</v>
      </c>
      <c r="C101" s="115">
        <v>74772</v>
      </c>
      <c r="D101" s="116">
        <f t="shared" si="27"/>
        <v>11.221972084646556</v>
      </c>
      <c r="E101" s="114"/>
      <c r="F101" s="116">
        <f t="shared" si="28"/>
        <v>148.64736996253362</v>
      </c>
      <c r="G101" s="115">
        <v>1888557</v>
      </c>
      <c r="H101" s="116">
        <f t="shared" si="29"/>
        <v>283.4394416929311</v>
      </c>
      <c r="I101" s="114"/>
      <c r="J101" s="116">
        <f t="shared" si="30"/>
        <v>195.63112911625561</v>
      </c>
      <c r="K101" s="115">
        <v>243403</v>
      </c>
      <c r="L101" s="115">
        <v>270218</v>
      </c>
      <c r="M101" s="115">
        <v>0</v>
      </c>
      <c r="N101" s="115">
        <v>0</v>
      </c>
      <c r="O101" s="115">
        <v>0</v>
      </c>
      <c r="P101" s="115">
        <v>0</v>
      </c>
      <c r="Q101" s="115">
        <v>0</v>
      </c>
      <c r="R101" s="115">
        <v>152773</v>
      </c>
      <c r="S101" s="116">
        <f t="shared" si="31"/>
        <v>22.928560708389615</v>
      </c>
      <c r="T101" s="114"/>
      <c r="U101" s="249">
        <f t="shared" si="32"/>
        <v>254.4357924194629</v>
      </c>
      <c r="V101" s="115">
        <f t="shared" si="33"/>
        <v>2116102</v>
      </c>
      <c r="W101" s="115">
        <v>307796</v>
      </c>
      <c r="X101" s="249">
        <f t="shared" si="34"/>
        <v>14.545423613795554</v>
      </c>
      <c r="Y101" s="115">
        <v>0</v>
      </c>
      <c r="Z101" s="249">
        <f t="shared" si="35"/>
        <v>0</v>
      </c>
      <c r="AA101" s="115">
        <v>0</v>
      </c>
      <c r="AB101" s="249">
        <f t="shared" si="36"/>
        <v>0</v>
      </c>
      <c r="AC101" s="115">
        <v>0</v>
      </c>
      <c r="AD101" s="115">
        <v>6663</v>
      </c>
      <c r="AE101" s="115">
        <f t="shared" si="37"/>
        <v>6663</v>
      </c>
      <c r="AF101" s="115">
        <f t="shared" si="38"/>
        <v>6663</v>
      </c>
      <c r="AG101" s="115">
        <f t="shared" si="39"/>
        <v>6663</v>
      </c>
    </row>
    <row r="102" spans="1:33" x14ac:dyDescent="0.2">
      <c r="A102" s="117">
        <v>49</v>
      </c>
      <c r="B102" s="117" t="s">
        <v>145</v>
      </c>
      <c r="C102" s="118">
        <v>138829</v>
      </c>
      <c r="D102" s="119">
        <f t="shared" si="27"/>
        <v>5.0218484355217941</v>
      </c>
      <c r="E102" s="117"/>
      <c r="F102" s="119">
        <f t="shared" si="28"/>
        <v>66.519909037386441</v>
      </c>
      <c r="G102" s="118">
        <v>5200389</v>
      </c>
      <c r="H102" s="119">
        <f t="shared" si="29"/>
        <v>188.11318502441671</v>
      </c>
      <c r="I102" s="117"/>
      <c r="J102" s="119">
        <f t="shared" si="30"/>
        <v>129.83653428110583</v>
      </c>
      <c r="K102" s="118">
        <v>583022</v>
      </c>
      <c r="L102" s="118">
        <v>431102</v>
      </c>
      <c r="M102" s="118">
        <v>0</v>
      </c>
      <c r="N102" s="118">
        <v>0</v>
      </c>
      <c r="O102" s="118">
        <v>0</v>
      </c>
      <c r="P102" s="118">
        <v>0</v>
      </c>
      <c r="Q102" s="118">
        <v>0</v>
      </c>
      <c r="R102" s="118">
        <v>313573</v>
      </c>
      <c r="S102" s="119">
        <f t="shared" si="31"/>
        <v>11.342846807741003</v>
      </c>
      <c r="T102" s="117"/>
      <c r="U102" s="123">
        <f t="shared" si="32"/>
        <v>125.87036109790151</v>
      </c>
      <c r="V102" s="118">
        <f t="shared" si="33"/>
        <v>5652791</v>
      </c>
      <c r="W102" s="118">
        <v>316511</v>
      </c>
      <c r="X102" s="123">
        <f t="shared" si="34"/>
        <v>5.5991986967145957</v>
      </c>
      <c r="Y102" s="118">
        <v>174362</v>
      </c>
      <c r="Z102" s="123">
        <f t="shared" si="35"/>
        <v>3.0845293944177308</v>
      </c>
      <c r="AA102" s="118">
        <v>0</v>
      </c>
      <c r="AB102" s="123">
        <f t="shared" si="36"/>
        <v>0</v>
      </c>
      <c r="AC102" s="118">
        <v>0</v>
      </c>
      <c r="AD102" s="118">
        <v>27645</v>
      </c>
      <c r="AE102" s="118">
        <f t="shared" si="37"/>
        <v>27645</v>
      </c>
      <c r="AF102" s="118">
        <f t="shared" si="38"/>
        <v>27645</v>
      </c>
      <c r="AG102" s="118">
        <f t="shared" si="39"/>
        <v>27645</v>
      </c>
    </row>
    <row r="103" spans="1:33" x14ac:dyDescent="0.2">
      <c r="A103" s="114">
        <v>50</v>
      </c>
      <c r="B103" s="114" t="s">
        <v>147</v>
      </c>
      <c r="C103" s="121">
        <v>82062</v>
      </c>
      <c r="D103" s="116">
        <f t="shared" si="27"/>
        <v>4.5320594245319485</v>
      </c>
      <c r="E103" s="114"/>
      <c r="F103" s="116">
        <f t="shared" si="28"/>
        <v>60.032114577462501</v>
      </c>
      <c r="G103" s="115">
        <v>2658626</v>
      </c>
      <c r="H103" s="116">
        <f t="shared" si="29"/>
        <v>146.82862981167503</v>
      </c>
      <c r="I103" s="114"/>
      <c r="J103" s="116">
        <f t="shared" si="30"/>
        <v>101.34175563247685</v>
      </c>
      <c r="K103" s="121">
        <v>327858</v>
      </c>
      <c r="L103" s="121">
        <v>193826</v>
      </c>
      <c r="M103" s="121">
        <v>0</v>
      </c>
      <c r="N103" s="121">
        <v>0</v>
      </c>
      <c r="O103" s="121">
        <v>0</v>
      </c>
      <c r="P103" s="121">
        <v>0</v>
      </c>
      <c r="Q103" s="121">
        <v>0</v>
      </c>
      <c r="R103" s="121">
        <v>195019</v>
      </c>
      <c r="S103" s="116">
        <f t="shared" si="31"/>
        <v>10.77036505218976</v>
      </c>
      <c r="T103" s="114"/>
      <c r="U103" s="249">
        <f t="shared" si="32"/>
        <v>119.51759212247825</v>
      </c>
      <c r="V103" s="115">
        <f t="shared" si="33"/>
        <v>2935707</v>
      </c>
      <c r="W103" s="121">
        <v>282455</v>
      </c>
      <c r="X103" s="249">
        <f t="shared" si="34"/>
        <v>9.6213620773462747</v>
      </c>
      <c r="Y103" s="121">
        <v>0</v>
      </c>
      <c r="Z103" s="249">
        <f t="shared" si="35"/>
        <v>0</v>
      </c>
      <c r="AA103" s="121">
        <v>0</v>
      </c>
      <c r="AB103" s="249">
        <f t="shared" si="36"/>
        <v>0</v>
      </c>
      <c r="AC103" s="121">
        <v>0</v>
      </c>
      <c r="AD103" s="115">
        <v>18107</v>
      </c>
      <c r="AE103" s="115">
        <f t="shared" si="37"/>
        <v>18107</v>
      </c>
      <c r="AF103" s="115">
        <f t="shared" si="38"/>
        <v>18107</v>
      </c>
      <c r="AG103" s="115">
        <f t="shared" si="39"/>
        <v>18107</v>
      </c>
    </row>
    <row r="104" spans="1:33" x14ac:dyDescent="0.2">
      <c r="A104" s="117">
        <v>51</v>
      </c>
      <c r="B104" s="117" t="s">
        <v>149</v>
      </c>
      <c r="C104" s="122">
        <v>48207</v>
      </c>
      <c r="D104" s="119">
        <f t="shared" si="27"/>
        <v>4.4814539369712749</v>
      </c>
      <c r="E104" s="117"/>
      <c r="F104" s="119">
        <f t="shared" si="28"/>
        <v>59.36178920373807</v>
      </c>
      <c r="G104" s="118">
        <v>1507439</v>
      </c>
      <c r="H104" s="119">
        <f t="shared" si="29"/>
        <v>140.13563261132285</v>
      </c>
      <c r="I104" s="117"/>
      <c r="J104" s="119">
        <f t="shared" si="30"/>
        <v>96.722220003785651</v>
      </c>
      <c r="K104" s="122">
        <v>312810</v>
      </c>
      <c r="L104" s="122">
        <v>363168</v>
      </c>
      <c r="M104" s="122">
        <v>0</v>
      </c>
      <c r="N104" s="122">
        <v>0</v>
      </c>
      <c r="O104" s="122">
        <v>0</v>
      </c>
      <c r="P104" s="122">
        <v>0</v>
      </c>
      <c r="Q104" s="122">
        <v>0</v>
      </c>
      <c r="R104" s="122">
        <v>259804</v>
      </c>
      <c r="S104" s="119">
        <f t="shared" si="31"/>
        <v>24.152087013107742</v>
      </c>
      <c r="T104" s="117"/>
      <c r="U104" s="123">
        <f t="shared" si="32"/>
        <v>268.01313331086499</v>
      </c>
      <c r="V104" s="118">
        <f t="shared" si="33"/>
        <v>1815450</v>
      </c>
      <c r="W104" s="122">
        <v>302624</v>
      </c>
      <c r="X104" s="123">
        <f t="shared" si="34"/>
        <v>16.669365721997302</v>
      </c>
      <c r="Y104" s="122">
        <v>585847</v>
      </c>
      <c r="Z104" s="123">
        <f t="shared" si="35"/>
        <v>32.270070781348977</v>
      </c>
      <c r="AA104" s="122">
        <v>0</v>
      </c>
      <c r="AB104" s="123">
        <f t="shared" si="36"/>
        <v>0</v>
      </c>
      <c r="AC104" s="122">
        <v>0</v>
      </c>
      <c r="AD104" s="118">
        <v>10757</v>
      </c>
      <c r="AE104" s="118">
        <f t="shared" si="37"/>
        <v>10757</v>
      </c>
      <c r="AF104" s="118">
        <f t="shared" si="38"/>
        <v>10757</v>
      </c>
      <c r="AG104" s="118">
        <f t="shared" si="39"/>
        <v>10757</v>
      </c>
    </row>
    <row r="105" spans="1:33" x14ac:dyDescent="0.2">
      <c r="A105" s="114">
        <v>52</v>
      </c>
      <c r="B105" s="114" t="s">
        <v>151</v>
      </c>
      <c r="C105" s="115">
        <v>0</v>
      </c>
      <c r="D105" s="116">
        <f t="shared" si="27"/>
        <v>0</v>
      </c>
      <c r="E105" s="114"/>
      <c r="F105" s="116">
        <f t="shared" si="28"/>
        <v>0</v>
      </c>
      <c r="G105" s="115">
        <v>0</v>
      </c>
      <c r="H105" s="116">
        <f t="shared" si="29"/>
        <v>0</v>
      </c>
      <c r="I105" s="114"/>
      <c r="J105" s="116">
        <f t="shared" si="30"/>
        <v>0</v>
      </c>
      <c r="K105" s="115">
        <v>0</v>
      </c>
      <c r="L105" s="115">
        <v>0</v>
      </c>
      <c r="M105" s="115">
        <v>0</v>
      </c>
      <c r="N105" s="115">
        <v>0</v>
      </c>
      <c r="O105" s="115">
        <v>0</v>
      </c>
      <c r="P105" s="115">
        <v>0</v>
      </c>
      <c r="Q105" s="115">
        <v>0</v>
      </c>
      <c r="R105" s="115">
        <v>0</v>
      </c>
      <c r="S105" s="116">
        <f t="shared" si="31"/>
        <v>0</v>
      </c>
      <c r="T105" s="114"/>
      <c r="U105" s="249">
        <f t="shared" si="32"/>
        <v>0</v>
      </c>
      <c r="V105" s="115">
        <f t="shared" si="33"/>
        <v>0</v>
      </c>
      <c r="W105" s="115">
        <v>0</v>
      </c>
      <c r="X105" s="116">
        <f t="shared" si="34"/>
        <v>0</v>
      </c>
      <c r="Y105" s="115">
        <v>0</v>
      </c>
      <c r="Z105" s="116">
        <f t="shared" si="35"/>
        <v>0</v>
      </c>
      <c r="AA105" s="115">
        <v>0</v>
      </c>
      <c r="AB105" s="116">
        <f t="shared" si="36"/>
        <v>0</v>
      </c>
      <c r="AC105" s="115">
        <v>0</v>
      </c>
      <c r="AD105" s="115">
        <v>0</v>
      </c>
      <c r="AE105" s="115">
        <f t="shared" si="37"/>
        <v>0</v>
      </c>
      <c r="AF105" s="115">
        <f t="shared" si="38"/>
        <v>0</v>
      </c>
      <c r="AG105" s="115">
        <f t="shared" si="39"/>
        <v>0</v>
      </c>
    </row>
    <row r="106" spans="1:33" x14ac:dyDescent="0.2">
      <c r="A106" s="117">
        <v>53</v>
      </c>
      <c r="B106" s="117" t="s">
        <v>153</v>
      </c>
      <c r="C106" s="118">
        <v>5615625</v>
      </c>
      <c r="D106" s="119">
        <f t="shared" si="27"/>
        <v>13.029110963652478</v>
      </c>
      <c r="E106" s="117"/>
      <c r="F106" s="119">
        <f t="shared" si="28"/>
        <v>172.58491315859942</v>
      </c>
      <c r="G106" s="118">
        <v>83759204</v>
      </c>
      <c r="H106" s="119">
        <f t="shared" si="29"/>
        <v>194.33419488359792</v>
      </c>
      <c r="I106" s="117"/>
      <c r="J106" s="119">
        <f t="shared" si="30"/>
        <v>134.13030220460271</v>
      </c>
      <c r="K106" s="118">
        <v>11732431</v>
      </c>
      <c r="L106" s="118">
        <v>16250753</v>
      </c>
      <c r="M106" s="118">
        <v>0</v>
      </c>
      <c r="N106" s="118">
        <v>0</v>
      </c>
      <c r="O106" s="118">
        <v>0</v>
      </c>
      <c r="P106" s="118">
        <v>0</v>
      </c>
      <c r="Q106" s="118">
        <v>0</v>
      </c>
      <c r="R106" s="118">
        <v>3586497</v>
      </c>
      <c r="S106" s="119">
        <f t="shared" si="31"/>
        <v>8.3212229064096555</v>
      </c>
      <c r="T106" s="117"/>
      <c r="U106" s="123">
        <f t="shared" si="32"/>
        <v>92.339722977754633</v>
      </c>
      <c r="V106" s="118">
        <f t="shared" si="33"/>
        <v>92961326</v>
      </c>
      <c r="W106" s="118">
        <v>1407247</v>
      </c>
      <c r="X106" s="119">
        <f t="shared" si="34"/>
        <v>1.5137983294257227</v>
      </c>
      <c r="Y106" s="118">
        <v>2514226</v>
      </c>
      <c r="Z106" s="119">
        <f t="shared" si="35"/>
        <v>2.7045935209659122</v>
      </c>
      <c r="AA106" s="118">
        <v>2584998</v>
      </c>
      <c r="AB106" s="119">
        <f t="shared" si="36"/>
        <v>2.780724104559352</v>
      </c>
      <c r="AC106" s="118">
        <v>1263344</v>
      </c>
      <c r="AD106" s="118">
        <v>431006</v>
      </c>
      <c r="AE106" s="118">
        <f t="shared" si="37"/>
        <v>431006</v>
      </c>
      <c r="AF106" s="118">
        <f t="shared" si="38"/>
        <v>431006</v>
      </c>
      <c r="AG106" s="118">
        <f t="shared" si="39"/>
        <v>431006</v>
      </c>
    </row>
    <row r="107" spans="1:33" x14ac:dyDescent="0.2">
      <c r="A107" s="114">
        <v>54</v>
      </c>
      <c r="B107" s="114" t="s">
        <v>155</v>
      </c>
      <c r="C107" s="115">
        <v>168874</v>
      </c>
      <c r="D107" s="116">
        <f t="shared" si="27"/>
        <v>4.2510761485210828</v>
      </c>
      <c r="E107" s="114"/>
      <c r="F107" s="116">
        <f t="shared" si="28"/>
        <v>56.31018186657861</v>
      </c>
      <c r="G107" s="115">
        <v>4157069</v>
      </c>
      <c r="H107" s="116">
        <f t="shared" si="29"/>
        <v>104.64616740088105</v>
      </c>
      <c r="I107" s="114"/>
      <c r="J107" s="116">
        <f t="shared" si="30"/>
        <v>72.227237550452827</v>
      </c>
      <c r="K107" s="115">
        <v>460607</v>
      </c>
      <c r="L107" s="115">
        <v>543618</v>
      </c>
      <c r="M107" s="115">
        <v>0</v>
      </c>
      <c r="N107" s="115">
        <v>0</v>
      </c>
      <c r="O107" s="115">
        <v>0</v>
      </c>
      <c r="P107" s="115">
        <v>0</v>
      </c>
      <c r="Q107" s="115">
        <v>0</v>
      </c>
      <c r="R107" s="115">
        <v>306760</v>
      </c>
      <c r="S107" s="116">
        <f t="shared" si="31"/>
        <v>7.7220893643801132</v>
      </c>
      <c r="T107" s="114"/>
      <c r="U107" s="249">
        <f t="shared" si="32"/>
        <v>85.691201970695204</v>
      </c>
      <c r="V107" s="115">
        <f t="shared" si="33"/>
        <v>4632703</v>
      </c>
      <c r="W107" s="115">
        <v>396132</v>
      </c>
      <c r="X107" s="116">
        <f t="shared" si="34"/>
        <v>8.5507747852603533</v>
      </c>
      <c r="Y107" s="115">
        <v>0</v>
      </c>
      <c r="Z107" s="116">
        <f t="shared" si="35"/>
        <v>0</v>
      </c>
      <c r="AA107" s="115">
        <v>0</v>
      </c>
      <c r="AB107" s="116">
        <f t="shared" si="36"/>
        <v>0</v>
      </c>
      <c r="AC107" s="115">
        <v>4380</v>
      </c>
      <c r="AD107" s="115">
        <v>39725</v>
      </c>
      <c r="AE107" s="115">
        <f t="shared" si="37"/>
        <v>39725</v>
      </c>
      <c r="AF107" s="115">
        <f t="shared" si="38"/>
        <v>39725</v>
      </c>
      <c r="AG107" s="115">
        <f t="shared" si="39"/>
        <v>39725</v>
      </c>
    </row>
    <row r="108" spans="1:33" x14ac:dyDescent="0.2">
      <c r="A108" s="117">
        <v>55</v>
      </c>
      <c r="B108" s="117" t="s">
        <v>157</v>
      </c>
      <c r="C108" s="118">
        <v>48544</v>
      </c>
      <c r="D108" s="119">
        <f t="shared" si="27"/>
        <v>4.0595417293861846</v>
      </c>
      <c r="E108" s="117"/>
      <c r="F108" s="119">
        <f t="shared" si="28"/>
        <v>53.77309770285509</v>
      </c>
      <c r="G108" s="118">
        <v>1144877</v>
      </c>
      <c r="H108" s="119">
        <f t="shared" si="29"/>
        <v>95.741511958521485</v>
      </c>
      <c r="I108" s="117"/>
      <c r="J108" s="119">
        <f t="shared" si="30"/>
        <v>66.081205833147692</v>
      </c>
      <c r="K108" s="118">
        <v>249975</v>
      </c>
      <c r="L108" s="118">
        <v>260770</v>
      </c>
      <c r="M108" s="118">
        <v>0</v>
      </c>
      <c r="N108" s="118">
        <v>0</v>
      </c>
      <c r="O108" s="118">
        <v>0</v>
      </c>
      <c r="P108" s="118">
        <v>0</v>
      </c>
      <c r="Q108" s="118">
        <v>0</v>
      </c>
      <c r="R108" s="118">
        <v>207398</v>
      </c>
      <c r="S108" s="119">
        <f t="shared" si="31"/>
        <v>17.343870212410103</v>
      </c>
      <c r="T108" s="117"/>
      <c r="U108" s="123">
        <f t="shared" si="32"/>
        <v>192.46307769768521</v>
      </c>
      <c r="V108" s="118">
        <f t="shared" si="33"/>
        <v>1400819</v>
      </c>
      <c r="W108" s="118">
        <v>303279</v>
      </c>
      <c r="X108" s="123">
        <f t="shared" si="34"/>
        <v>21.65012039385531</v>
      </c>
      <c r="Y108" s="118">
        <v>0</v>
      </c>
      <c r="Z108" s="123">
        <f t="shared" si="35"/>
        <v>0</v>
      </c>
      <c r="AA108" s="118">
        <v>0</v>
      </c>
      <c r="AB108" s="123">
        <f t="shared" si="36"/>
        <v>0</v>
      </c>
      <c r="AC108" s="118">
        <v>1699</v>
      </c>
      <c r="AD108" s="118">
        <v>11958</v>
      </c>
      <c r="AE108" s="118">
        <f t="shared" si="37"/>
        <v>11958</v>
      </c>
      <c r="AF108" s="118">
        <f t="shared" si="38"/>
        <v>11958</v>
      </c>
      <c r="AG108" s="118">
        <f t="shared" si="39"/>
        <v>11958</v>
      </c>
    </row>
    <row r="109" spans="1:33" x14ac:dyDescent="0.2">
      <c r="A109" s="114">
        <v>56</v>
      </c>
      <c r="B109" s="114" t="s">
        <v>159</v>
      </c>
      <c r="C109" s="115">
        <v>59169</v>
      </c>
      <c r="D109" s="116">
        <f t="shared" si="27"/>
        <v>4.2212313619176713</v>
      </c>
      <c r="E109" s="114"/>
      <c r="F109" s="116">
        <f t="shared" si="28"/>
        <v>55.914854824038571</v>
      </c>
      <c r="G109" s="115">
        <v>2375877</v>
      </c>
      <c r="H109" s="116">
        <f t="shared" si="29"/>
        <v>169.49967896126134</v>
      </c>
      <c r="I109" s="114"/>
      <c r="J109" s="116">
        <f t="shared" si="30"/>
        <v>116.98941185453715</v>
      </c>
      <c r="K109" s="115">
        <v>282430</v>
      </c>
      <c r="L109" s="115">
        <v>337370</v>
      </c>
      <c r="M109" s="115">
        <v>0</v>
      </c>
      <c r="N109" s="115">
        <v>0</v>
      </c>
      <c r="O109" s="115">
        <v>0</v>
      </c>
      <c r="P109" s="115">
        <v>0</v>
      </c>
      <c r="Q109" s="115">
        <v>0</v>
      </c>
      <c r="R109" s="115">
        <v>185025</v>
      </c>
      <c r="S109" s="116">
        <f t="shared" si="31"/>
        <v>13.200042805165156</v>
      </c>
      <c r="T109" s="114"/>
      <c r="U109" s="249">
        <f t="shared" si="32"/>
        <v>146.47946697649101</v>
      </c>
      <c r="V109" s="115">
        <f t="shared" si="33"/>
        <v>2620071</v>
      </c>
      <c r="W109" s="115">
        <v>290565</v>
      </c>
      <c r="X109" s="249">
        <f t="shared" si="34"/>
        <v>11.089966645942036</v>
      </c>
      <c r="Y109" s="115">
        <v>0</v>
      </c>
      <c r="Z109" s="249">
        <f t="shared" si="35"/>
        <v>0</v>
      </c>
      <c r="AA109" s="115">
        <v>0</v>
      </c>
      <c r="AB109" s="249">
        <f t="shared" si="36"/>
        <v>0</v>
      </c>
      <c r="AC109" s="115">
        <v>12839</v>
      </c>
      <c r="AD109" s="115">
        <v>14017</v>
      </c>
      <c r="AE109" s="115">
        <f t="shared" si="37"/>
        <v>14017</v>
      </c>
      <c r="AF109" s="115">
        <f t="shared" si="38"/>
        <v>14017</v>
      </c>
      <c r="AG109" s="115">
        <f t="shared" si="39"/>
        <v>14017</v>
      </c>
    </row>
    <row r="110" spans="1:33" x14ac:dyDescent="0.2">
      <c r="A110" s="117">
        <v>57</v>
      </c>
      <c r="B110" s="117" t="s">
        <v>161</v>
      </c>
      <c r="C110" s="118">
        <v>138927</v>
      </c>
      <c r="D110" s="119">
        <f t="shared" si="27"/>
        <v>16.448851527350225</v>
      </c>
      <c r="E110" s="117"/>
      <c r="F110" s="119">
        <f t="shared" si="28"/>
        <v>217.88314032522607</v>
      </c>
      <c r="G110" s="118">
        <v>2021817</v>
      </c>
      <c r="H110" s="119">
        <f t="shared" si="29"/>
        <v>239.38160075775514</v>
      </c>
      <c r="I110" s="117"/>
      <c r="J110" s="119">
        <f t="shared" si="30"/>
        <v>165.2222166618256</v>
      </c>
      <c r="K110" s="118">
        <v>440964</v>
      </c>
      <c r="L110" s="118">
        <v>349314</v>
      </c>
      <c r="M110" s="118">
        <v>0</v>
      </c>
      <c r="N110" s="118">
        <v>0</v>
      </c>
      <c r="O110" s="118">
        <v>0</v>
      </c>
      <c r="P110" s="118">
        <v>0</v>
      </c>
      <c r="Q110" s="118">
        <v>0</v>
      </c>
      <c r="R110" s="118">
        <v>178195</v>
      </c>
      <c r="S110" s="119">
        <f t="shared" si="31"/>
        <v>21.09815297182098</v>
      </c>
      <c r="T110" s="117"/>
      <c r="U110" s="123">
        <f t="shared" si="32"/>
        <v>234.12395301411601</v>
      </c>
      <c r="V110" s="118">
        <f t="shared" si="33"/>
        <v>2338939</v>
      </c>
      <c r="W110" s="118">
        <v>294773</v>
      </c>
      <c r="X110" s="123">
        <f t="shared" si="34"/>
        <v>12.602851121812069</v>
      </c>
      <c r="Y110" s="118">
        <v>99468</v>
      </c>
      <c r="Z110" s="123">
        <f t="shared" si="35"/>
        <v>4.252697483773626</v>
      </c>
      <c r="AA110" s="118">
        <v>1088581</v>
      </c>
      <c r="AB110" s="123">
        <f t="shared" si="36"/>
        <v>46.541658418624856</v>
      </c>
      <c r="AC110" s="118">
        <v>0</v>
      </c>
      <c r="AD110" s="118">
        <v>8446</v>
      </c>
      <c r="AE110" s="118">
        <f t="shared" si="37"/>
        <v>8446</v>
      </c>
      <c r="AF110" s="118">
        <f t="shared" si="38"/>
        <v>8446</v>
      </c>
      <c r="AG110" s="118">
        <f t="shared" si="39"/>
        <v>8446</v>
      </c>
    </row>
    <row r="111" spans="1:33" x14ac:dyDescent="0.2">
      <c r="A111" s="114">
        <v>58</v>
      </c>
      <c r="B111" s="114" t="s">
        <v>163</v>
      </c>
      <c r="C111" s="115">
        <v>259941</v>
      </c>
      <c r="D111" s="116">
        <f t="shared" si="27"/>
        <v>8.6133072666423676</v>
      </c>
      <c r="E111" s="114"/>
      <c r="F111" s="116">
        <f t="shared" si="28"/>
        <v>114.09273363077455</v>
      </c>
      <c r="G111" s="115">
        <v>3761373</v>
      </c>
      <c r="H111" s="116">
        <f t="shared" si="29"/>
        <v>124.6354418635475</v>
      </c>
      <c r="I111" s="114"/>
      <c r="J111" s="116">
        <f t="shared" si="30"/>
        <v>86.02392127939801</v>
      </c>
      <c r="K111" s="115">
        <v>831493</v>
      </c>
      <c r="L111" s="115">
        <v>752299</v>
      </c>
      <c r="M111" s="115">
        <v>0</v>
      </c>
      <c r="N111" s="115">
        <v>0</v>
      </c>
      <c r="O111" s="115">
        <v>0</v>
      </c>
      <c r="P111" s="115">
        <v>0</v>
      </c>
      <c r="Q111" s="115">
        <v>0</v>
      </c>
      <c r="R111" s="115">
        <v>320140</v>
      </c>
      <c r="S111" s="116">
        <f t="shared" si="31"/>
        <v>10.60803870240896</v>
      </c>
      <c r="T111" s="114"/>
      <c r="U111" s="249">
        <f t="shared" si="32"/>
        <v>117.71627393411399</v>
      </c>
      <c r="V111" s="115">
        <f t="shared" si="33"/>
        <v>4341454</v>
      </c>
      <c r="W111" s="115">
        <v>387555</v>
      </c>
      <c r="X111" s="249">
        <f t="shared" si="34"/>
        <v>8.9268480099063581</v>
      </c>
      <c r="Y111" s="115">
        <v>0</v>
      </c>
      <c r="Z111" s="249">
        <f t="shared" si="35"/>
        <v>0</v>
      </c>
      <c r="AA111" s="115">
        <v>0</v>
      </c>
      <c r="AB111" s="249">
        <f t="shared" si="36"/>
        <v>0</v>
      </c>
      <c r="AC111" s="115">
        <v>0</v>
      </c>
      <c r="AD111" s="115">
        <v>30179</v>
      </c>
      <c r="AE111" s="115">
        <f t="shared" si="37"/>
        <v>30179</v>
      </c>
      <c r="AF111" s="115">
        <f t="shared" si="38"/>
        <v>30179</v>
      </c>
      <c r="AG111" s="115">
        <f t="shared" si="39"/>
        <v>30179</v>
      </c>
    </row>
    <row r="112" spans="1:33" x14ac:dyDescent="0.2">
      <c r="A112" s="117">
        <v>59</v>
      </c>
      <c r="B112" s="117" t="s">
        <v>165</v>
      </c>
      <c r="C112" s="118">
        <v>109959</v>
      </c>
      <c r="D112" s="119">
        <f t="shared" si="27"/>
        <v>10.201224603395492</v>
      </c>
      <c r="E112" s="117"/>
      <c r="F112" s="119">
        <f t="shared" si="28"/>
        <v>135.12644624793589</v>
      </c>
      <c r="G112" s="118">
        <v>2334298</v>
      </c>
      <c r="H112" s="119">
        <f t="shared" si="29"/>
        <v>216.55979218851471</v>
      </c>
      <c r="I112" s="117"/>
      <c r="J112" s="119">
        <f t="shared" si="30"/>
        <v>149.47050563597477</v>
      </c>
      <c r="K112" s="118">
        <v>276958</v>
      </c>
      <c r="L112" s="118">
        <v>281798</v>
      </c>
      <c r="M112" s="118">
        <v>0</v>
      </c>
      <c r="N112" s="118">
        <v>0</v>
      </c>
      <c r="O112" s="118">
        <v>0</v>
      </c>
      <c r="P112" s="118">
        <v>0</v>
      </c>
      <c r="Q112" s="118">
        <v>0</v>
      </c>
      <c r="R112" s="118">
        <v>232085</v>
      </c>
      <c r="S112" s="119">
        <f t="shared" si="31"/>
        <v>21.531218109286577</v>
      </c>
      <c r="T112" s="117"/>
      <c r="U112" s="123">
        <f t="shared" si="32"/>
        <v>238.92963065004301</v>
      </c>
      <c r="V112" s="118">
        <f t="shared" si="33"/>
        <v>2676342</v>
      </c>
      <c r="W112" s="118">
        <v>274002</v>
      </c>
      <c r="X112" s="123">
        <f t="shared" si="34"/>
        <v>10.237929233259427</v>
      </c>
      <c r="Y112" s="118">
        <v>0</v>
      </c>
      <c r="Z112" s="123">
        <f t="shared" si="35"/>
        <v>0</v>
      </c>
      <c r="AA112" s="118">
        <v>0</v>
      </c>
      <c r="AB112" s="123">
        <f t="shared" si="36"/>
        <v>0</v>
      </c>
      <c r="AC112" s="118">
        <v>0</v>
      </c>
      <c r="AD112" s="118">
        <v>10779</v>
      </c>
      <c r="AE112" s="118">
        <f t="shared" si="37"/>
        <v>10779</v>
      </c>
      <c r="AF112" s="118">
        <f t="shared" si="38"/>
        <v>10779</v>
      </c>
      <c r="AG112" s="118">
        <f t="shared" si="39"/>
        <v>10779</v>
      </c>
    </row>
    <row r="113" spans="1:33" x14ac:dyDescent="0.2">
      <c r="A113" s="114">
        <v>60</v>
      </c>
      <c r="B113" s="114" t="s">
        <v>167</v>
      </c>
      <c r="C113" s="115">
        <v>582514</v>
      </c>
      <c r="D113" s="116">
        <f t="shared" si="27"/>
        <v>5.7075082548671876</v>
      </c>
      <c r="E113" s="114"/>
      <c r="F113" s="116">
        <f t="shared" si="28"/>
        <v>75.602227908427253</v>
      </c>
      <c r="G113" s="115">
        <v>10170847</v>
      </c>
      <c r="H113" s="116">
        <f t="shared" si="29"/>
        <v>99.654588922311163</v>
      </c>
      <c r="I113" s="114"/>
      <c r="J113" s="116">
        <f t="shared" si="30"/>
        <v>68.782028485678609</v>
      </c>
      <c r="K113" s="115">
        <v>1625049</v>
      </c>
      <c r="L113" s="115">
        <v>1010230</v>
      </c>
      <c r="M113" s="115">
        <v>0</v>
      </c>
      <c r="N113" s="115">
        <v>0</v>
      </c>
      <c r="O113" s="115">
        <v>0</v>
      </c>
      <c r="P113" s="115">
        <v>0</v>
      </c>
      <c r="Q113" s="115">
        <v>0</v>
      </c>
      <c r="R113" s="115">
        <v>1166272</v>
      </c>
      <c r="S113" s="116">
        <f t="shared" si="31"/>
        <v>11.427205298791899</v>
      </c>
      <c r="T113" s="114"/>
      <c r="U113" s="249">
        <f t="shared" si="32"/>
        <v>126.80647827467619</v>
      </c>
      <c r="V113" s="115">
        <f t="shared" si="33"/>
        <v>11919633</v>
      </c>
      <c r="W113" s="115">
        <v>681535</v>
      </c>
      <c r="X113" s="249">
        <f t="shared" si="34"/>
        <v>5.7177515448671956</v>
      </c>
      <c r="Y113" s="115">
        <v>0</v>
      </c>
      <c r="Z113" s="249">
        <f t="shared" si="35"/>
        <v>0</v>
      </c>
      <c r="AA113" s="115">
        <v>0</v>
      </c>
      <c r="AB113" s="249">
        <f t="shared" si="36"/>
        <v>0</v>
      </c>
      <c r="AC113" s="115">
        <v>56</v>
      </c>
      <c r="AD113" s="115">
        <v>102061</v>
      </c>
      <c r="AE113" s="115">
        <f t="shared" si="37"/>
        <v>102061</v>
      </c>
      <c r="AF113" s="115">
        <f t="shared" si="38"/>
        <v>102061</v>
      </c>
      <c r="AG113" s="115">
        <f t="shared" si="39"/>
        <v>102061</v>
      </c>
    </row>
    <row r="114" spans="1:33" x14ac:dyDescent="0.2">
      <c r="A114" s="117">
        <v>61</v>
      </c>
      <c r="B114" s="117" t="s">
        <v>169</v>
      </c>
      <c r="C114" s="118">
        <v>142915</v>
      </c>
      <c r="D114" s="119">
        <f t="shared" si="27"/>
        <v>9.647944373185716</v>
      </c>
      <c r="E114" s="117"/>
      <c r="F114" s="119">
        <f t="shared" si="28"/>
        <v>127.79764071780355</v>
      </c>
      <c r="G114" s="118">
        <v>2148917</v>
      </c>
      <c r="H114" s="119">
        <f t="shared" si="29"/>
        <v>145.06966853439548</v>
      </c>
      <c r="I114" s="117"/>
      <c r="J114" s="119">
        <f t="shared" si="30"/>
        <v>100.1277129477655</v>
      </c>
      <c r="K114" s="118">
        <v>289151</v>
      </c>
      <c r="L114" s="118">
        <v>385111</v>
      </c>
      <c r="M114" s="118">
        <v>0</v>
      </c>
      <c r="N114" s="118">
        <v>0</v>
      </c>
      <c r="O114" s="118">
        <v>0</v>
      </c>
      <c r="P114" s="118">
        <v>0</v>
      </c>
      <c r="Q114" s="118">
        <v>0</v>
      </c>
      <c r="R114" s="118">
        <v>263782</v>
      </c>
      <c r="S114" s="119">
        <f t="shared" si="31"/>
        <v>17.807466414635794</v>
      </c>
      <c r="T114" s="117"/>
      <c r="U114" s="123">
        <f t="shared" si="32"/>
        <v>197.60755530254363</v>
      </c>
      <c r="V114" s="118">
        <f t="shared" si="33"/>
        <v>2555614</v>
      </c>
      <c r="W114" s="118">
        <v>420185</v>
      </c>
      <c r="X114" s="123">
        <f t="shared" si="34"/>
        <v>16.441645725841227</v>
      </c>
      <c r="Y114" s="118">
        <v>0</v>
      </c>
      <c r="Z114" s="123">
        <f t="shared" si="35"/>
        <v>0</v>
      </c>
      <c r="AA114" s="118">
        <v>0</v>
      </c>
      <c r="AB114" s="123">
        <f t="shared" si="36"/>
        <v>0</v>
      </c>
      <c r="AC114" s="118">
        <v>0</v>
      </c>
      <c r="AD114" s="118">
        <v>14813</v>
      </c>
      <c r="AE114" s="118">
        <f t="shared" si="37"/>
        <v>14813</v>
      </c>
      <c r="AF114" s="118">
        <f t="shared" si="38"/>
        <v>14813</v>
      </c>
      <c r="AG114" s="118">
        <f t="shared" si="39"/>
        <v>14813</v>
      </c>
    </row>
    <row r="115" spans="1:33" x14ac:dyDescent="0.2">
      <c r="A115" s="114">
        <v>62</v>
      </c>
      <c r="B115" s="114" t="s">
        <v>259</v>
      </c>
      <c r="C115" s="115">
        <v>233545</v>
      </c>
      <c r="D115" s="116">
        <f t="shared" si="27"/>
        <v>9.4141002902289586</v>
      </c>
      <c r="E115" s="114"/>
      <c r="F115" s="116">
        <f t="shared" si="28"/>
        <v>124.70011849527192</v>
      </c>
      <c r="G115" s="115">
        <v>6040000</v>
      </c>
      <c r="H115" s="116">
        <f t="shared" si="29"/>
        <v>243.46984843598838</v>
      </c>
      <c r="I115" s="114"/>
      <c r="J115" s="116">
        <f t="shared" si="30"/>
        <v>168.04394289943986</v>
      </c>
      <c r="K115" s="115">
        <v>869225</v>
      </c>
      <c r="L115" s="115">
        <v>548738</v>
      </c>
      <c r="M115" s="115">
        <v>0</v>
      </c>
      <c r="N115" s="115">
        <v>0</v>
      </c>
      <c r="O115" s="115">
        <v>0</v>
      </c>
      <c r="P115" s="115">
        <v>0</v>
      </c>
      <c r="Q115" s="115">
        <v>0</v>
      </c>
      <c r="R115" s="115">
        <v>301167</v>
      </c>
      <c r="S115" s="116">
        <f t="shared" si="31"/>
        <v>12.139914543695582</v>
      </c>
      <c r="T115" s="114"/>
      <c r="U115" s="249">
        <f t="shared" si="32"/>
        <v>134.71533674154864</v>
      </c>
      <c r="V115" s="115">
        <f t="shared" si="33"/>
        <v>6574712</v>
      </c>
      <c r="W115" s="115">
        <v>332114</v>
      </c>
      <c r="X115" s="249">
        <f t="shared" si="34"/>
        <v>5.0513847602754316</v>
      </c>
      <c r="Y115" s="115">
        <v>0</v>
      </c>
      <c r="Z115" s="249">
        <f t="shared" si="35"/>
        <v>0</v>
      </c>
      <c r="AA115" s="115">
        <v>0</v>
      </c>
      <c r="AB115" s="249">
        <f t="shared" si="36"/>
        <v>0</v>
      </c>
      <c r="AC115" s="115">
        <v>852</v>
      </c>
      <c r="AD115" s="115">
        <v>24808</v>
      </c>
      <c r="AE115" s="115">
        <f t="shared" si="37"/>
        <v>24808</v>
      </c>
      <c r="AF115" s="115">
        <f t="shared" si="38"/>
        <v>24808</v>
      </c>
      <c r="AG115" s="115">
        <f t="shared" si="39"/>
        <v>24808</v>
      </c>
    </row>
    <row r="116" spans="1:33" x14ac:dyDescent="0.2">
      <c r="A116" s="117">
        <v>63</v>
      </c>
      <c r="B116" s="117" t="s">
        <v>173</v>
      </c>
      <c r="C116" s="118">
        <v>51476</v>
      </c>
      <c r="D116" s="119">
        <f t="shared" si="27"/>
        <v>4.2757704128249854</v>
      </c>
      <c r="E116" s="117"/>
      <c r="F116" s="119">
        <f t="shared" si="28"/>
        <v>56.637284573148072</v>
      </c>
      <c r="G116" s="118">
        <v>2189181</v>
      </c>
      <c r="H116" s="119">
        <f t="shared" si="29"/>
        <v>181.84076750560678</v>
      </c>
      <c r="I116" s="117"/>
      <c r="J116" s="119">
        <f t="shared" si="30"/>
        <v>125.5072845684891</v>
      </c>
      <c r="K116" s="118">
        <v>318311</v>
      </c>
      <c r="L116" s="118">
        <v>108827</v>
      </c>
      <c r="M116" s="118">
        <v>0</v>
      </c>
      <c r="N116" s="118">
        <v>0</v>
      </c>
      <c r="O116" s="118">
        <v>0</v>
      </c>
      <c r="P116" s="118">
        <v>0</v>
      </c>
      <c r="Q116" s="118">
        <v>0</v>
      </c>
      <c r="R116" s="118">
        <v>223117</v>
      </c>
      <c r="S116" s="119">
        <f t="shared" si="31"/>
        <v>18.532851565744664</v>
      </c>
      <c r="T116" s="117"/>
      <c r="U116" s="123">
        <f t="shared" si="32"/>
        <v>205.65707694845159</v>
      </c>
      <c r="V116" s="118">
        <f t="shared" si="33"/>
        <v>2463774</v>
      </c>
      <c r="W116" s="118">
        <v>283674</v>
      </c>
      <c r="X116" s="123">
        <f t="shared" si="34"/>
        <v>11.513799561161047</v>
      </c>
      <c r="Y116" s="118">
        <v>0</v>
      </c>
      <c r="Z116" s="123">
        <f t="shared" si="35"/>
        <v>0</v>
      </c>
      <c r="AA116" s="118">
        <v>0</v>
      </c>
      <c r="AB116" s="123">
        <f t="shared" si="36"/>
        <v>0</v>
      </c>
      <c r="AC116" s="118">
        <v>0</v>
      </c>
      <c r="AD116" s="118">
        <v>12039</v>
      </c>
      <c r="AE116" s="118">
        <f t="shared" si="37"/>
        <v>12039</v>
      </c>
      <c r="AF116" s="118">
        <f t="shared" si="38"/>
        <v>12039</v>
      </c>
      <c r="AG116" s="118">
        <f t="shared" si="39"/>
        <v>12039</v>
      </c>
    </row>
    <row r="117" spans="1:33" x14ac:dyDescent="0.2">
      <c r="A117" s="114">
        <v>64</v>
      </c>
      <c r="B117" s="114" t="s">
        <v>175</v>
      </c>
      <c r="C117" s="115">
        <v>318946</v>
      </c>
      <c r="D117" s="116">
        <f t="shared" si="27"/>
        <v>27.079809814909154</v>
      </c>
      <c r="E117" s="114"/>
      <c r="F117" s="116">
        <f t="shared" si="28"/>
        <v>358.7018821388051</v>
      </c>
      <c r="G117" s="115">
        <v>1816844</v>
      </c>
      <c r="H117" s="116">
        <f t="shared" si="29"/>
        <v>154.25742910511121</v>
      </c>
      <c r="I117" s="114"/>
      <c r="J117" s="116">
        <f t="shared" si="30"/>
        <v>106.46914504967526</v>
      </c>
      <c r="K117" s="115">
        <v>397203</v>
      </c>
      <c r="L117" s="115">
        <v>425040</v>
      </c>
      <c r="M117" s="115">
        <v>0</v>
      </c>
      <c r="N117" s="115">
        <v>0</v>
      </c>
      <c r="O117" s="115">
        <v>0</v>
      </c>
      <c r="P117" s="115">
        <v>0</v>
      </c>
      <c r="Q117" s="115">
        <v>0</v>
      </c>
      <c r="R117" s="115">
        <v>232085</v>
      </c>
      <c r="S117" s="116">
        <f t="shared" si="31"/>
        <v>19.704958397011378</v>
      </c>
      <c r="T117" s="114"/>
      <c r="U117" s="249">
        <f t="shared" si="32"/>
        <v>218.66382142781572</v>
      </c>
      <c r="V117" s="115">
        <f t="shared" si="33"/>
        <v>2367875</v>
      </c>
      <c r="W117" s="115">
        <v>329092</v>
      </c>
      <c r="X117" s="249">
        <f t="shared" si="34"/>
        <v>13.898199862746132</v>
      </c>
      <c r="Y117" s="115">
        <v>0</v>
      </c>
      <c r="Z117" s="249">
        <f t="shared" si="35"/>
        <v>0</v>
      </c>
      <c r="AA117" s="115">
        <v>0</v>
      </c>
      <c r="AB117" s="249">
        <f t="shared" si="36"/>
        <v>0</v>
      </c>
      <c r="AC117" s="115">
        <v>0</v>
      </c>
      <c r="AD117" s="115">
        <v>11778</v>
      </c>
      <c r="AE117" s="115">
        <f t="shared" si="37"/>
        <v>11778</v>
      </c>
      <c r="AF117" s="115">
        <f t="shared" si="38"/>
        <v>11778</v>
      </c>
      <c r="AG117" s="115">
        <f t="shared" si="39"/>
        <v>11778</v>
      </c>
    </row>
    <row r="118" spans="1:33" x14ac:dyDescent="0.2">
      <c r="A118" s="117">
        <v>65</v>
      </c>
      <c r="B118" s="117" t="s">
        <v>177</v>
      </c>
      <c r="C118" s="118">
        <v>198729</v>
      </c>
      <c r="D118" s="119">
        <f t="shared" ref="D118:D148" si="40">IFERROR(C118/$AD118,0)</f>
        <v>12.732508969759097</v>
      </c>
      <c r="E118" s="117"/>
      <c r="F118" s="119">
        <f t="shared" ref="F118:F149" si="41">IF(D$149,D118/D$149*100,0)</f>
        <v>168.65609334107239</v>
      </c>
      <c r="G118" s="118">
        <v>1158049</v>
      </c>
      <c r="H118" s="119">
        <f t="shared" ref="H118:H148" si="42">IFERROR(G118/$AD118,0)</f>
        <v>74.195861096873401</v>
      </c>
      <c r="I118" s="117"/>
      <c r="J118" s="119">
        <f t="shared" ref="J118:J149" si="43">IF(H$149,H118/H$149*100,0)</f>
        <v>51.210304379089543</v>
      </c>
      <c r="K118" s="118">
        <v>213257</v>
      </c>
      <c r="L118" s="118">
        <v>247512</v>
      </c>
      <c r="M118" s="118">
        <v>0</v>
      </c>
      <c r="N118" s="118">
        <v>0</v>
      </c>
      <c r="O118" s="118">
        <v>0</v>
      </c>
      <c r="P118" s="118">
        <v>0</v>
      </c>
      <c r="Q118" s="118">
        <v>0</v>
      </c>
      <c r="R118" s="118">
        <v>289300</v>
      </c>
      <c r="S118" s="119">
        <f t="shared" ref="S118:S148" si="44">IFERROR(R118/$AD118,0)</f>
        <v>18.535366478728857</v>
      </c>
      <c r="T118" s="117"/>
      <c r="U118" s="123">
        <f t="shared" ref="U118:U149" si="45">IF(S$149,S118/S$149*100,0)</f>
        <v>205.68498466957453</v>
      </c>
      <c r="V118" s="118">
        <f t="shared" ref="V118:V148" si="46">(C118+G118+R118)</f>
        <v>1646078</v>
      </c>
      <c r="W118" s="118">
        <v>259275</v>
      </c>
      <c r="X118" s="123">
        <f t="shared" ref="X118:X149" si="47">IF($V118,W118/$V118*100,0)</f>
        <v>15.75107619444522</v>
      </c>
      <c r="Y118" s="118">
        <v>0</v>
      </c>
      <c r="Z118" s="123">
        <f t="shared" ref="Z118:Z149" si="48">IF($V118,Y118/$V118*100,0)</f>
        <v>0</v>
      </c>
      <c r="AA118" s="118">
        <v>0</v>
      </c>
      <c r="AB118" s="123">
        <f t="shared" ref="AB118:AB149" si="49">IF($V118,AA118/$V118*100,0)</f>
        <v>0</v>
      </c>
      <c r="AC118" s="118">
        <v>0</v>
      </c>
      <c r="AD118" s="118">
        <v>15608</v>
      </c>
      <c r="AE118" s="118">
        <f t="shared" ref="AE118:AE148" si="50">IF(C118,AD118,0)</f>
        <v>15608</v>
      </c>
      <c r="AF118" s="118">
        <f t="shared" ref="AF118:AF148" si="51">IF(G118,AD118,0)</f>
        <v>15608</v>
      </c>
      <c r="AG118" s="118">
        <f t="shared" ref="AG118:AG148" si="52">IF(R118,AD118,0)</f>
        <v>15608</v>
      </c>
    </row>
    <row r="119" spans="1:33" x14ac:dyDescent="0.2">
      <c r="A119" s="114">
        <v>66</v>
      </c>
      <c r="B119" s="114" t="s">
        <v>179</v>
      </c>
      <c r="C119" s="115">
        <v>114798</v>
      </c>
      <c r="D119" s="116">
        <f t="shared" si="40"/>
        <v>3.0935352609879003</v>
      </c>
      <c r="E119" s="114"/>
      <c r="F119" s="116">
        <f t="shared" si="41"/>
        <v>40.977278945592261</v>
      </c>
      <c r="G119" s="115">
        <v>3747212</v>
      </c>
      <c r="H119" s="116">
        <f t="shared" si="42"/>
        <v>100.97852273033496</v>
      </c>
      <c r="I119" s="114"/>
      <c r="J119" s="116">
        <f t="shared" si="43"/>
        <v>69.695813328719169</v>
      </c>
      <c r="K119" s="115">
        <v>532611</v>
      </c>
      <c r="L119" s="115">
        <v>534654</v>
      </c>
      <c r="M119" s="115">
        <v>0</v>
      </c>
      <c r="N119" s="115">
        <v>0</v>
      </c>
      <c r="O119" s="115">
        <v>0</v>
      </c>
      <c r="P119" s="115">
        <v>0</v>
      </c>
      <c r="Q119" s="115">
        <v>0</v>
      </c>
      <c r="R119" s="115">
        <v>53607</v>
      </c>
      <c r="S119" s="116">
        <f t="shared" si="44"/>
        <v>1.4445821768304186</v>
      </c>
      <c r="T119" s="114"/>
      <c r="U119" s="249">
        <f t="shared" si="45"/>
        <v>16.0303743244726</v>
      </c>
      <c r="V119" s="115">
        <f t="shared" si="46"/>
        <v>3915617</v>
      </c>
      <c r="W119" s="115">
        <v>359271</v>
      </c>
      <c r="X119" s="249">
        <f t="shared" si="47"/>
        <v>9.1753355856816441</v>
      </c>
      <c r="Y119" s="115">
        <v>774300</v>
      </c>
      <c r="Z119" s="249">
        <f t="shared" si="48"/>
        <v>19.774661311359104</v>
      </c>
      <c r="AA119" s="115">
        <v>0</v>
      </c>
      <c r="AB119" s="249">
        <f t="shared" si="49"/>
        <v>0</v>
      </c>
      <c r="AC119" s="115">
        <v>0</v>
      </c>
      <c r="AD119" s="115">
        <v>37109</v>
      </c>
      <c r="AE119" s="115">
        <f t="shared" si="50"/>
        <v>37109</v>
      </c>
      <c r="AF119" s="115">
        <f t="shared" si="51"/>
        <v>37109</v>
      </c>
      <c r="AG119" s="115">
        <f t="shared" si="52"/>
        <v>37109</v>
      </c>
    </row>
    <row r="120" spans="1:33" x14ac:dyDescent="0.2">
      <c r="A120" s="117">
        <v>67</v>
      </c>
      <c r="B120" s="117" t="s">
        <v>260</v>
      </c>
      <c r="C120" s="118">
        <v>91347</v>
      </c>
      <c r="D120" s="119">
        <f t="shared" si="40"/>
        <v>3.9080602378711387</v>
      </c>
      <c r="E120" s="117"/>
      <c r="F120" s="119">
        <f t="shared" si="41"/>
        <v>51.766558643421789</v>
      </c>
      <c r="G120" s="118">
        <v>2957813</v>
      </c>
      <c r="H120" s="119">
        <f t="shared" si="42"/>
        <v>126.54286814409173</v>
      </c>
      <c r="I120" s="117"/>
      <c r="J120" s="119">
        <f t="shared" si="43"/>
        <v>87.340435151779786</v>
      </c>
      <c r="K120" s="118">
        <v>617523</v>
      </c>
      <c r="L120" s="118">
        <v>646406</v>
      </c>
      <c r="M120" s="118">
        <v>0</v>
      </c>
      <c r="N120" s="118">
        <v>0</v>
      </c>
      <c r="O120" s="118">
        <v>0</v>
      </c>
      <c r="P120" s="118">
        <v>0</v>
      </c>
      <c r="Q120" s="118">
        <v>0</v>
      </c>
      <c r="R120" s="118">
        <v>205833</v>
      </c>
      <c r="S120" s="119">
        <f t="shared" si="44"/>
        <v>8.8060665696928204</v>
      </c>
      <c r="T120" s="117"/>
      <c r="U120" s="123">
        <f t="shared" si="45"/>
        <v>97.71998139152717</v>
      </c>
      <c r="V120" s="118">
        <f t="shared" si="46"/>
        <v>3254993</v>
      </c>
      <c r="W120" s="118">
        <v>430038</v>
      </c>
      <c r="X120" s="123">
        <f t="shared" si="47"/>
        <v>13.211641315357667</v>
      </c>
      <c r="Y120" s="118">
        <v>75945</v>
      </c>
      <c r="Z120" s="123">
        <f t="shared" si="48"/>
        <v>2.333184741103898</v>
      </c>
      <c r="AA120" s="118">
        <v>0</v>
      </c>
      <c r="AB120" s="123">
        <f t="shared" si="49"/>
        <v>0</v>
      </c>
      <c r="AC120" s="118">
        <v>0</v>
      </c>
      <c r="AD120" s="118">
        <v>23374</v>
      </c>
      <c r="AE120" s="118">
        <f t="shared" si="50"/>
        <v>23374</v>
      </c>
      <c r="AF120" s="118">
        <f t="shared" si="51"/>
        <v>23374</v>
      </c>
      <c r="AG120" s="118">
        <f t="shared" si="52"/>
        <v>23374</v>
      </c>
    </row>
    <row r="121" spans="1:33" x14ac:dyDescent="0.2">
      <c r="A121" s="114">
        <v>68</v>
      </c>
      <c r="B121" s="114" t="s">
        <v>183</v>
      </c>
      <c r="C121" s="115">
        <v>106051</v>
      </c>
      <c r="D121" s="116">
        <f t="shared" si="40"/>
        <v>6.2090749414519903</v>
      </c>
      <c r="E121" s="114"/>
      <c r="F121" s="116">
        <f t="shared" si="41"/>
        <v>82.246030642855601</v>
      </c>
      <c r="G121" s="115">
        <v>1403311</v>
      </c>
      <c r="H121" s="116">
        <f t="shared" si="42"/>
        <v>82.161065573770486</v>
      </c>
      <c r="I121" s="114"/>
      <c r="J121" s="116">
        <f t="shared" si="43"/>
        <v>56.707922974970707</v>
      </c>
      <c r="K121" s="115">
        <v>309453</v>
      </c>
      <c r="L121" s="115">
        <v>392207</v>
      </c>
      <c r="M121" s="115">
        <v>0</v>
      </c>
      <c r="N121" s="115">
        <v>0</v>
      </c>
      <c r="O121" s="115">
        <v>0</v>
      </c>
      <c r="P121" s="115">
        <v>0</v>
      </c>
      <c r="Q121" s="115">
        <v>0</v>
      </c>
      <c r="R121" s="115">
        <v>232403</v>
      </c>
      <c r="S121" s="116">
        <f t="shared" si="44"/>
        <v>13.606733021077284</v>
      </c>
      <c r="T121" s="114"/>
      <c r="U121" s="249">
        <f t="shared" si="45"/>
        <v>150.99246492131982</v>
      </c>
      <c r="V121" s="115">
        <f t="shared" si="46"/>
        <v>1741765</v>
      </c>
      <c r="W121" s="115">
        <v>358577</v>
      </c>
      <c r="X121" s="249">
        <f t="shared" si="47"/>
        <v>20.586990782338603</v>
      </c>
      <c r="Y121" s="115">
        <v>0</v>
      </c>
      <c r="Z121" s="249">
        <f t="shared" si="48"/>
        <v>0</v>
      </c>
      <c r="AA121" s="115">
        <v>0</v>
      </c>
      <c r="AB121" s="249">
        <f t="shared" si="49"/>
        <v>0</v>
      </c>
      <c r="AC121" s="115">
        <v>14018</v>
      </c>
      <c r="AD121" s="115">
        <v>17080</v>
      </c>
      <c r="AE121" s="115">
        <f t="shared" si="50"/>
        <v>17080</v>
      </c>
      <c r="AF121" s="115">
        <f t="shared" si="51"/>
        <v>17080</v>
      </c>
      <c r="AG121" s="115">
        <f t="shared" si="52"/>
        <v>17080</v>
      </c>
    </row>
    <row r="122" spans="1:33" x14ac:dyDescent="0.2">
      <c r="A122" s="117">
        <v>69</v>
      </c>
      <c r="B122" s="117" t="s">
        <v>185</v>
      </c>
      <c r="C122" s="118">
        <v>226348</v>
      </c>
      <c r="D122" s="119">
        <f t="shared" si="40"/>
        <v>3.8127547754607014</v>
      </c>
      <c r="E122" s="117"/>
      <c r="F122" s="119">
        <f t="shared" si="41"/>
        <v>50.504132910804159</v>
      </c>
      <c r="G122" s="118">
        <v>5738484</v>
      </c>
      <c r="H122" s="119">
        <f t="shared" si="42"/>
        <v>96.662803624970522</v>
      </c>
      <c r="I122" s="117"/>
      <c r="J122" s="119">
        <f t="shared" si="43"/>
        <v>66.717085327816193</v>
      </c>
      <c r="K122" s="118">
        <v>707541</v>
      </c>
      <c r="L122" s="118">
        <v>913397</v>
      </c>
      <c r="M122" s="118">
        <v>0</v>
      </c>
      <c r="N122" s="118">
        <v>0</v>
      </c>
      <c r="O122" s="118">
        <v>0</v>
      </c>
      <c r="P122" s="118">
        <v>0</v>
      </c>
      <c r="Q122" s="118">
        <v>0</v>
      </c>
      <c r="R122" s="118">
        <v>452409</v>
      </c>
      <c r="S122" s="119">
        <f t="shared" si="44"/>
        <v>7.6206751339150358</v>
      </c>
      <c r="T122" s="117"/>
      <c r="U122" s="123">
        <f t="shared" si="45"/>
        <v>84.565819072956188</v>
      </c>
      <c r="V122" s="118">
        <f t="shared" si="46"/>
        <v>6417241</v>
      </c>
      <c r="W122" s="118">
        <v>497884</v>
      </c>
      <c r="X122" s="123">
        <f t="shared" si="47"/>
        <v>7.7585367294137768</v>
      </c>
      <c r="Y122" s="118">
        <v>0</v>
      </c>
      <c r="Z122" s="123">
        <f t="shared" si="48"/>
        <v>0</v>
      </c>
      <c r="AA122" s="118">
        <v>0</v>
      </c>
      <c r="AB122" s="123">
        <f t="shared" si="49"/>
        <v>0</v>
      </c>
      <c r="AC122" s="118">
        <v>51153</v>
      </c>
      <c r="AD122" s="118">
        <v>59366</v>
      </c>
      <c r="AE122" s="118">
        <f t="shared" si="50"/>
        <v>59366</v>
      </c>
      <c r="AF122" s="118">
        <f t="shared" si="51"/>
        <v>59366</v>
      </c>
      <c r="AG122" s="118">
        <f t="shared" si="52"/>
        <v>59366</v>
      </c>
    </row>
    <row r="123" spans="1:33" x14ac:dyDescent="0.2">
      <c r="A123" s="114">
        <v>70</v>
      </c>
      <c r="B123" s="114" t="s">
        <v>187</v>
      </c>
      <c r="C123" s="115">
        <v>117231</v>
      </c>
      <c r="D123" s="116">
        <f t="shared" si="40"/>
        <v>3.7376374940219992</v>
      </c>
      <c r="E123" s="114"/>
      <c r="F123" s="116">
        <f t="shared" si="41"/>
        <v>49.509121852108393</v>
      </c>
      <c r="G123" s="115">
        <v>5093835</v>
      </c>
      <c r="H123" s="116">
        <f t="shared" si="42"/>
        <v>162.4050693448111</v>
      </c>
      <c r="I123" s="114"/>
      <c r="J123" s="116">
        <f t="shared" si="43"/>
        <v>112.09268159845361</v>
      </c>
      <c r="K123" s="115">
        <v>594467</v>
      </c>
      <c r="L123" s="115">
        <v>646486</v>
      </c>
      <c r="M123" s="115">
        <v>0</v>
      </c>
      <c r="N123" s="115">
        <v>0</v>
      </c>
      <c r="O123" s="115">
        <v>0</v>
      </c>
      <c r="P123" s="115">
        <v>0</v>
      </c>
      <c r="Q123" s="115">
        <v>0</v>
      </c>
      <c r="R123" s="115">
        <v>344213</v>
      </c>
      <c r="S123" s="116">
        <f t="shared" si="44"/>
        <v>10.974430097242148</v>
      </c>
      <c r="T123" s="114"/>
      <c r="U123" s="249">
        <f t="shared" si="45"/>
        <v>121.78208016005576</v>
      </c>
      <c r="V123" s="115">
        <f t="shared" si="46"/>
        <v>5555279</v>
      </c>
      <c r="W123" s="115">
        <v>374791</v>
      </c>
      <c r="X123" s="249">
        <f t="shared" si="47"/>
        <v>6.7465738444459769</v>
      </c>
      <c r="Y123" s="115">
        <v>0</v>
      </c>
      <c r="Z123" s="249">
        <f t="shared" si="48"/>
        <v>0</v>
      </c>
      <c r="AA123" s="115">
        <v>0</v>
      </c>
      <c r="AB123" s="249">
        <f t="shared" si="49"/>
        <v>0</v>
      </c>
      <c r="AC123" s="115">
        <v>0</v>
      </c>
      <c r="AD123" s="115">
        <v>31365</v>
      </c>
      <c r="AE123" s="115">
        <f t="shared" si="50"/>
        <v>31365</v>
      </c>
      <c r="AF123" s="115">
        <f t="shared" si="51"/>
        <v>31365</v>
      </c>
      <c r="AG123" s="115">
        <f t="shared" si="52"/>
        <v>31365</v>
      </c>
    </row>
    <row r="124" spans="1:33" x14ac:dyDescent="0.2">
      <c r="A124" s="117">
        <v>71</v>
      </c>
      <c r="B124" s="117" t="s">
        <v>189</v>
      </c>
      <c r="C124" s="118">
        <v>206646</v>
      </c>
      <c r="D124" s="119">
        <f t="shared" si="40"/>
        <v>9.4118236472945895</v>
      </c>
      <c r="E124" s="117"/>
      <c r="F124" s="119">
        <f t="shared" si="41"/>
        <v>124.66996185417665</v>
      </c>
      <c r="G124" s="118">
        <v>2510796</v>
      </c>
      <c r="H124" s="119">
        <f t="shared" si="42"/>
        <v>114.35580251411915</v>
      </c>
      <c r="I124" s="117"/>
      <c r="J124" s="119">
        <f t="shared" si="43"/>
        <v>78.928869719794577</v>
      </c>
      <c r="K124" s="118">
        <v>365446</v>
      </c>
      <c r="L124" s="118">
        <v>462141</v>
      </c>
      <c r="M124" s="118">
        <v>0</v>
      </c>
      <c r="N124" s="118">
        <v>0</v>
      </c>
      <c r="O124" s="118">
        <v>0</v>
      </c>
      <c r="P124" s="118">
        <v>0</v>
      </c>
      <c r="Q124" s="118">
        <v>0</v>
      </c>
      <c r="R124" s="118">
        <v>262302</v>
      </c>
      <c r="S124" s="119">
        <f t="shared" si="44"/>
        <v>11.946711605028238</v>
      </c>
      <c r="T124" s="117"/>
      <c r="U124" s="123">
        <f t="shared" si="45"/>
        <v>132.57138433987834</v>
      </c>
      <c r="V124" s="118">
        <f t="shared" si="46"/>
        <v>2979744</v>
      </c>
      <c r="W124" s="118">
        <v>315279</v>
      </c>
      <c r="X124" s="123">
        <f t="shared" si="47"/>
        <v>10.580741164341635</v>
      </c>
      <c r="Y124" s="118">
        <v>0</v>
      </c>
      <c r="Z124" s="123">
        <f t="shared" si="48"/>
        <v>0</v>
      </c>
      <c r="AA124" s="118">
        <v>0</v>
      </c>
      <c r="AB124" s="123">
        <f t="shared" si="49"/>
        <v>0</v>
      </c>
      <c r="AC124" s="118">
        <v>0</v>
      </c>
      <c r="AD124" s="118">
        <v>21956</v>
      </c>
      <c r="AE124" s="118">
        <f t="shared" si="50"/>
        <v>21956</v>
      </c>
      <c r="AF124" s="118">
        <f t="shared" si="51"/>
        <v>21956</v>
      </c>
      <c r="AG124" s="118">
        <f t="shared" si="52"/>
        <v>21956</v>
      </c>
    </row>
    <row r="125" spans="1:33" x14ac:dyDescent="0.2">
      <c r="A125" s="114">
        <v>72</v>
      </c>
      <c r="B125" s="114" t="s">
        <v>191</v>
      </c>
      <c r="C125" s="115">
        <v>254031</v>
      </c>
      <c r="D125" s="116">
        <f t="shared" si="40"/>
        <v>5.8674442776302111</v>
      </c>
      <c r="E125" s="114"/>
      <c r="F125" s="116">
        <f t="shared" si="41"/>
        <v>77.720756538392223</v>
      </c>
      <c r="G125" s="115">
        <v>5577745</v>
      </c>
      <c r="H125" s="116">
        <f t="shared" si="42"/>
        <v>128.83115833237093</v>
      </c>
      <c r="I125" s="114"/>
      <c r="J125" s="116">
        <f t="shared" si="43"/>
        <v>88.919822941301646</v>
      </c>
      <c r="K125" s="115">
        <v>537161</v>
      </c>
      <c r="L125" s="115">
        <v>664043</v>
      </c>
      <c r="M125" s="115">
        <v>0</v>
      </c>
      <c r="N125" s="115">
        <v>0</v>
      </c>
      <c r="O125" s="115">
        <v>0</v>
      </c>
      <c r="P125" s="115">
        <v>0</v>
      </c>
      <c r="Q125" s="115">
        <v>0</v>
      </c>
      <c r="R125" s="115">
        <v>413900</v>
      </c>
      <c r="S125" s="116">
        <f t="shared" si="44"/>
        <v>9.5599953805289299</v>
      </c>
      <c r="T125" s="114"/>
      <c r="U125" s="249">
        <f t="shared" si="45"/>
        <v>106.08624898471102</v>
      </c>
      <c r="V125" s="115">
        <f t="shared" si="46"/>
        <v>6245676</v>
      </c>
      <c r="W125" s="115">
        <v>425951</v>
      </c>
      <c r="X125" s="249">
        <f t="shared" si="47"/>
        <v>6.8199343033484281</v>
      </c>
      <c r="Y125" s="115">
        <v>0</v>
      </c>
      <c r="Z125" s="249">
        <f t="shared" si="48"/>
        <v>0</v>
      </c>
      <c r="AA125" s="115">
        <v>75004</v>
      </c>
      <c r="AB125" s="249">
        <f t="shared" si="49"/>
        <v>1.2008948270771651</v>
      </c>
      <c r="AC125" s="115">
        <v>223902</v>
      </c>
      <c r="AD125" s="115">
        <v>43295</v>
      </c>
      <c r="AE125" s="115">
        <f t="shared" si="50"/>
        <v>43295</v>
      </c>
      <c r="AF125" s="115">
        <f t="shared" si="51"/>
        <v>43295</v>
      </c>
      <c r="AG125" s="115">
        <f t="shared" si="52"/>
        <v>43295</v>
      </c>
    </row>
    <row r="126" spans="1:33" x14ac:dyDescent="0.2">
      <c r="A126" s="117">
        <v>73</v>
      </c>
      <c r="B126" s="117" t="s">
        <v>193</v>
      </c>
      <c r="C126" s="118">
        <v>5314000</v>
      </c>
      <c r="D126" s="119">
        <f t="shared" si="40"/>
        <v>10.837709682353541</v>
      </c>
      <c r="E126" s="117"/>
      <c r="F126" s="119">
        <f t="shared" si="41"/>
        <v>143.55739156609022</v>
      </c>
      <c r="G126" s="118">
        <v>53698000</v>
      </c>
      <c r="H126" s="119">
        <f t="shared" si="42"/>
        <v>109.51511752409117</v>
      </c>
      <c r="I126" s="117"/>
      <c r="J126" s="119">
        <f t="shared" si="43"/>
        <v>75.587807993737329</v>
      </c>
      <c r="K126" s="118">
        <v>0</v>
      </c>
      <c r="L126" s="118">
        <v>0</v>
      </c>
      <c r="M126" s="118">
        <v>0</v>
      </c>
      <c r="N126" s="118">
        <v>0</v>
      </c>
      <c r="O126" s="118">
        <v>0</v>
      </c>
      <c r="P126" s="118">
        <v>0</v>
      </c>
      <c r="Q126" s="118">
        <v>0</v>
      </c>
      <c r="R126" s="118">
        <v>3922000</v>
      </c>
      <c r="S126" s="119">
        <f t="shared" si="44"/>
        <v>7.9987763218273598</v>
      </c>
      <c r="T126" s="117"/>
      <c r="U126" s="123">
        <f t="shared" si="45"/>
        <v>88.76156762362784</v>
      </c>
      <c r="V126" s="118">
        <f t="shared" si="46"/>
        <v>62934000</v>
      </c>
      <c r="W126" s="118">
        <v>940000</v>
      </c>
      <c r="X126" s="123">
        <f t="shared" si="47"/>
        <v>1.4936282454635015</v>
      </c>
      <c r="Y126" s="118">
        <v>0</v>
      </c>
      <c r="Z126" s="123">
        <f t="shared" si="48"/>
        <v>0</v>
      </c>
      <c r="AA126" s="118">
        <v>1085000</v>
      </c>
      <c r="AB126" s="123">
        <f t="shared" si="49"/>
        <v>1.7240283471573394</v>
      </c>
      <c r="AC126" s="118">
        <v>596000</v>
      </c>
      <c r="AD126" s="118">
        <v>490325</v>
      </c>
      <c r="AE126" s="118">
        <f t="shared" si="50"/>
        <v>490325</v>
      </c>
      <c r="AF126" s="118">
        <f t="shared" si="51"/>
        <v>490325</v>
      </c>
      <c r="AG126" s="118">
        <f t="shared" si="52"/>
        <v>490325</v>
      </c>
    </row>
    <row r="127" spans="1:33" x14ac:dyDescent="0.2">
      <c r="A127" s="114">
        <v>74</v>
      </c>
      <c r="B127" s="114" t="s">
        <v>195</v>
      </c>
      <c r="C127" s="115">
        <v>0</v>
      </c>
      <c r="D127" s="116">
        <f t="shared" si="40"/>
        <v>0</v>
      </c>
      <c r="E127" s="114"/>
      <c r="F127" s="116">
        <f t="shared" si="41"/>
        <v>0</v>
      </c>
      <c r="G127" s="115">
        <v>0</v>
      </c>
      <c r="H127" s="116">
        <f t="shared" si="42"/>
        <v>0</v>
      </c>
      <c r="I127" s="114"/>
      <c r="J127" s="116">
        <f t="shared" si="43"/>
        <v>0</v>
      </c>
      <c r="K127" s="115">
        <v>0</v>
      </c>
      <c r="L127" s="115">
        <v>0</v>
      </c>
      <c r="M127" s="115">
        <v>0</v>
      </c>
      <c r="N127" s="115">
        <v>0</v>
      </c>
      <c r="O127" s="115">
        <v>0</v>
      </c>
      <c r="P127" s="115">
        <v>0</v>
      </c>
      <c r="Q127" s="115">
        <v>0</v>
      </c>
      <c r="R127" s="115">
        <v>0</v>
      </c>
      <c r="S127" s="116">
        <f t="shared" si="44"/>
        <v>0</v>
      </c>
      <c r="T127" s="114"/>
      <c r="U127" s="249">
        <f t="shared" si="45"/>
        <v>0</v>
      </c>
      <c r="V127" s="115">
        <f t="shared" si="46"/>
        <v>0</v>
      </c>
      <c r="W127" s="115">
        <v>0</v>
      </c>
      <c r="X127" s="249">
        <f t="shared" si="47"/>
        <v>0</v>
      </c>
      <c r="Y127" s="115">
        <v>0</v>
      </c>
      <c r="Z127" s="249">
        <f t="shared" si="48"/>
        <v>0</v>
      </c>
      <c r="AA127" s="115">
        <v>0</v>
      </c>
      <c r="AB127" s="249">
        <f t="shared" si="49"/>
        <v>0</v>
      </c>
      <c r="AC127" s="115">
        <v>0</v>
      </c>
      <c r="AD127" s="115">
        <v>0</v>
      </c>
      <c r="AE127" s="115">
        <f t="shared" si="50"/>
        <v>0</v>
      </c>
      <c r="AF127" s="115">
        <f t="shared" si="51"/>
        <v>0</v>
      </c>
      <c r="AG127" s="115">
        <f t="shared" si="52"/>
        <v>0</v>
      </c>
    </row>
    <row r="128" spans="1:33" x14ac:dyDescent="0.2">
      <c r="A128" s="117">
        <v>75</v>
      </c>
      <c r="B128" s="117" t="s">
        <v>197</v>
      </c>
      <c r="C128" s="118">
        <v>168901</v>
      </c>
      <c r="D128" s="119">
        <f t="shared" si="40"/>
        <v>22.842980795239384</v>
      </c>
      <c r="E128" s="117"/>
      <c r="F128" s="119">
        <f t="shared" si="41"/>
        <v>302.58041917272726</v>
      </c>
      <c r="G128" s="118">
        <v>4215610</v>
      </c>
      <c r="H128" s="119">
        <f t="shared" si="42"/>
        <v>570.13930213686774</v>
      </c>
      <c r="I128" s="117"/>
      <c r="J128" s="119">
        <f t="shared" si="43"/>
        <v>393.51261336248649</v>
      </c>
      <c r="K128" s="118">
        <v>277009</v>
      </c>
      <c r="L128" s="118">
        <v>338931</v>
      </c>
      <c r="M128" s="118">
        <v>0</v>
      </c>
      <c r="N128" s="118">
        <v>0</v>
      </c>
      <c r="O128" s="118">
        <v>0</v>
      </c>
      <c r="P128" s="118">
        <v>0</v>
      </c>
      <c r="Q128" s="118">
        <v>0</v>
      </c>
      <c r="R128" s="118">
        <v>227234</v>
      </c>
      <c r="S128" s="119">
        <f t="shared" si="44"/>
        <v>30.732215309710575</v>
      </c>
      <c r="T128" s="117"/>
      <c r="U128" s="123">
        <f t="shared" si="45"/>
        <v>341.03211512402657</v>
      </c>
      <c r="V128" s="118">
        <f t="shared" si="46"/>
        <v>4611745</v>
      </c>
      <c r="W128" s="118">
        <v>240841</v>
      </c>
      <c r="X128" s="123">
        <f t="shared" si="47"/>
        <v>5.2223399168861242</v>
      </c>
      <c r="Y128" s="118">
        <v>1000000</v>
      </c>
      <c r="Z128" s="123">
        <f t="shared" si="48"/>
        <v>21.683766123235348</v>
      </c>
      <c r="AA128" s="118">
        <v>0</v>
      </c>
      <c r="AB128" s="123">
        <f t="shared" si="49"/>
        <v>0</v>
      </c>
      <c r="AC128" s="118">
        <v>2529</v>
      </c>
      <c r="AD128" s="118">
        <v>7394</v>
      </c>
      <c r="AE128" s="118">
        <f t="shared" si="50"/>
        <v>7394</v>
      </c>
      <c r="AF128" s="118">
        <f t="shared" si="51"/>
        <v>7394</v>
      </c>
      <c r="AG128" s="118">
        <f t="shared" si="52"/>
        <v>7394</v>
      </c>
    </row>
    <row r="129" spans="1:33" x14ac:dyDescent="0.2">
      <c r="A129" s="114">
        <v>76</v>
      </c>
      <c r="B129" s="114" t="s">
        <v>70</v>
      </c>
      <c r="C129" s="115">
        <v>773513</v>
      </c>
      <c r="D129" s="116">
        <f t="shared" si="40"/>
        <v>84.398581560283688</v>
      </c>
      <c r="E129" s="114"/>
      <c r="F129" s="116">
        <f t="shared" si="41"/>
        <v>1117.9520928116522</v>
      </c>
      <c r="G129" s="115">
        <v>1505686</v>
      </c>
      <c r="H129" s="116">
        <f t="shared" si="42"/>
        <v>164.28652482269504</v>
      </c>
      <c r="I129" s="114"/>
      <c r="J129" s="116">
        <f t="shared" si="43"/>
        <v>113.39127031046199</v>
      </c>
      <c r="K129" s="115">
        <v>216789</v>
      </c>
      <c r="L129" s="115">
        <v>278828</v>
      </c>
      <c r="M129" s="115">
        <v>0</v>
      </c>
      <c r="N129" s="115">
        <v>0</v>
      </c>
      <c r="O129" s="115">
        <v>0</v>
      </c>
      <c r="P129" s="115">
        <v>0</v>
      </c>
      <c r="Q129" s="115">
        <v>0</v>
      </c>
      <c r="R129" s="115">
        <v>175282</v>
      </c>
      <c r="S129" s="116">
        <f t="shared" si="44"/>
        <v>19.125150027277687</v>
      </c>
      <c r="T129" s="114"/>
      <c r="U129" s="249">
        <f t="shared" si="45"/>
        <v>212.22974979633085</v>
      </c>
      <c r="V129" s="115">
        <f t="shared" si="46"/>
        <v>2454481</v>
      </c>
      <c r="W129" s="115">
        <v>275606</v>
      </c>
      <c r="X129" s="249">
        <f t="shared" si="47"/>
        <v>11.228687449607474</v>
      </c>
      <c r="Y129" s="115">
        <v>0</v>
      </c>
      <c r="Z129" s="249">
        <f t="shared" si="48"/>
        <v>0</v>
      </c>
      <c r="AA129" s="115">
        <v>24500</v>
      </c>
      <c r="AB129" s="249">
        <f t="shared" si="49"/>
        <v>0.99817435946743949</v>
      </c>
      <c r="AC129" s="115">
        <v>2745</v>
      </c>
      <c r="AD129" s="115">
        <v>9165</v>
      </c>
      <c r="AE129" s="115">
        <f t="shared" si="50"/>
        <v>9165</v>
      </c>
      <c r="AF129" s="115">
        <f t="shared" si="51"/>
        <v>9165</v>
      </c>
      <c r="AG129" s="115">
        <f t="shared" si="52"/>
        <v>9165</v>
      </c>
    </row>
    <row r="130" spans="1:33" x14ac:dyDescent="0.2">
      <c r="A130" s="117">
        <v>77</v>
      </c>
      <c r="B130" s="117" t="s">
        <v>72</v>
      </c>
      <c r="C130" s="118">
        <v>433903</v>
      </c>
      <c r="D130" s="119">
        <f t="shared" si="40"/>
        <v>4.4915170022255575</v>
      </c>
      <c r="E130" s="117"/>
      <c r="F130" s="119">
        <f t="shared" si="41"/>
        <v>59.495085577363618</v>
      </c>
      <c r="G130" s="118">
        <v>13788673</v>
      </c>
      <c r="H130" s="119">
        <f t="shared" si="42"/>
        <v>142.73249831789244</v>
      </c>
      <c r="I130" s="117"/>
      <c r="J130" s="119">
        <f t="shared" si="43"/>
        <v>98.514587951256672</v>
      </c>
      <c r="K130" s="118">
        <v>1078890</v>
      </c>
      <c r="L130" s="118">
        <v>1247965</v>
      </c>
      <c r="M130" s="118">
        <v>0</v>
      </c>
      <c r="N130" s="118">
        <v>0</v>
      </c>
      <c r="O130" s="118">
        <v>0</v>
      </c>
      <c r="P130" s="118">
        <v>0</v>
      </c>
      <c r="Q130" s="118">
        <v>0</v>
      </c>
      <c r="R130" s="118">
        <v>849743</v>
      </c>
      <c r="S130" s="119">
        <f t="shared" si="44"/>
        <v>8.7960561047564827</v>
      </c>
      <c r="T130" s="117"/>
      <c r="U130" s="123">
        <f t="shared" si="45"/>
        <v>97.608896329932676</v>
      </c>
      <c r="V130" s="118">
        <f t="shared" si="46"/>
        <v>15072319</v>
      </c>
      <c r="W130" s="118">
        <v>734399</v>
      </c>
      <c r="X130" s="123">
        <f t="shared" si="47"/>
        <v>4.8725017032879947</v>
      </c>
      <c r="Y130" s="118">
        <v>0</v>
      </c>
      <c r="Z130" s="123">
        <f t="shared" si="48"/>
        <v>0</v>
      </c>
      <c r="AA130" s="118">
        <v>0</v>
      </c>
      <c r="AB130" s="123">
        <f t="shared" si="49"/>
        <v>0</v>
      </c>
      <c r="AC130" s="118">
        <v>883902</v>
      </c>
      <c r="AD130" s="118">
        <v>96605</v>
      </c>
      <c r="AE130" s="118">
        <f t="shared" si="50"/>
        <v>96605</v>
      </c>
      <c r="AF130" s="118">
        <f t="shared" si="51"/>
        <v>96605</v>
      </c>
      <c r="AG130" s="118">
        <f t="shared" si="52"/>
        <v>96605</v>
      </c>
    </row>
    <row r="131" spans="1:33" x14ac:dyDescent="0.2">
      <c r="A131" s="114">
        <v>78</v>
      </c>
      <c r="B131" s="114" t="s">
        <v>201</v>
      </c>
      <c r="C131" s="115">
        <v>132815</v>
      </c>
      <c r="D131" s="116">
        <f t="shared" si="40"/>
        <v>5.9034136367677128</v>
      </c>
      <c r="E131" s="114"/>
      <c r="F131" s="116">
        <f t="shared" si="41"/>
        <v>78.197210284195293</v>
      </c>
      <c r="G131" s="115">
        <v>2212469</v>
      </c>
      <c r="H131" s="116">
        <f t="shared" si="42"/>
        <v>98.340696950840069</v>
      </c>
      <c r="I131" s="114"/>
      <c r="J131" s="116">
        <f t="shared" si="43"/>
        <v>67.875174561678364</v>
      </c>
      <c r="K131" s="115">
        <v>399495</v>
      </c>
      <c r="L131" s="115">
        <v>419221</v>
      </c>
      <c r="M131" s="115">
        <v>0</v>
      </c>
      <c r="N131" s="115">
        <v>0</v>
      </c>
      <c r="O131" s="115">
        <v>0</v>
      </c>
      <c r="P131" s="115">
        <v>0</v>
      </c>
      <c r="Q131" s="115">
        <v>0</v>
      </c>
      <c r="R131" s="115">
        <v>278116</v>
      </c>
      <c r="S131" s="116">
        <f t="shared" si="44"/>
        <v>12.361809938661214</v>
      </c>
      <c r="T131" s="114"/>
      <c r="U131" s="249">
        <f t="shared" si="45"/>
        <v>137.17768627017176</v>
      </c>
      <c r="V131" s="115">
        <f t="shared" si="46"/>
        <v>2623400</v>
      </c>
      <c r="W131" s="115">
        <v>342592</v>
      </c>
      <c r="X131" s="249">
        <f t="shared" si="47"/>
        <v>13.059083631928031</v>
      </c>
      <c r="Y131" s="115">
        <v>282308</v>
      </c>
      <c r="Z131" s="249">
        <f t="shared" si="48"/>
        <v>10.761149653121903</v>
      </c>
      <c r="AA131" s="115">
        <v>0</v>
      </c>
      <c r="AB131" s="249">
        <f t="shared" si="49"/>
        <v>0</v>
      </c>
      <c r="AC131" s="115">
        <v>0</v>
      </c>
      <c r="AD131" s="115">
        <v>22498</v>
      </c>
      <c r="AE131" s="115">
        <f t="shared" si="50"/>
        <v>22498</v>
      </c>
      <c r="AF131" s="115">
        <f t="shared" si="51"/>
        <v>22498</v>
      </c>
      <c r="AG131" s="115">
        <f t="shared" si="52"/>
        <v>22498</v>
      </c>
    </row>
    <row r="132" spans="1:33" x14ac:dyDescent="0.2">
      <c r="A132" s="117">
        <v>79</v>
      </c>
      <c r="B132" s="117" t="s">
        <v>203</v>
      </c>
      <c r="C132" s="118">
        <v>208296</v>
      </c>
      <c r="D132" s="119">
        <f t="shared" si="40"/>
        <v>2.4753235332564856</v>
      </c>
      <c r="E132" s="117"/>
      <c r="F132" s="119">
        <f t="shared" si="41"/>
        <v>32.788384274129264</v>
      </c>
      <c r="G132" s="118">
        <v>5689159</v>
      </c>
      <c r="H132" s="119">
        <f t="shared" si="42"/>
        <v>67.60815933641517</v>
      </c>
      <c r="I132" s="117"/>
      <c r="J132" s="119">
        <f t="shared" si="43"/>
        <v>46.66344411863296</v>
      </c>
      <c r="K132" s="118">
        <v>1293833</v>
      </c>
      <c r="L132" s="118">
        <v>913383</v>
      </c>
      <c r="M132" s="118">
        <v>0</v>
      </c>
      <c r="N132" s="118">
        <v>423</v>
      </c>
      <c r="O132" s="118">
        <v>0</v>
      </c>
      <c r="P132" s="118">
        <v>0</v>
      </c>
      <c r="Q132" s="118">
        <v>0</v>
      </c>
      <c r="R132" s="118">
        <v>375545</v>
      </c>
      <c r="S132" s="119">
        <f t="shared" si="44"/>
        <v>4.4628575502976862</v>
      </c>
      <c r="T132" s="117"/>
      <c r="U132" s="123">
        <f t="shared" si="45"/>
        <v>49.523854188095143</v>
      </c>
      <c r="V132" s="118">
        <f t="shared" si="46"/>
        <v>6273000</v>
      </c>
      <c r="W132" s="118">
        <v>541715</v>
      </c>
      <c r="X132" s="123">
        <f t="shared" si="47"/>
        <v>8.6356607683723894</v>
      </c>
      <c r="Y132" s="118">
        <v>0</v>
      </c>
      <c r="Z132" s="123">
        <f t="shared" si="48"/>
        <v>0</v>
      </c>
      <c r="AA132" s="118">
        <v>0</v>
      </c>
      <c r="AB132" s="123">
        <f t="shared" si="49"/>
        <v>0</v>
      </c>
      <c r="AC132" s="118">
        <v>824815</v>
      </c>
      <c r="AD132" s="118">
        <v>84149</v>
      </c>
      <c r="AE132" s="118">
        <f t="shared" si="50"/>
        <v>84149</v>
      </c>
      <c r="AF132" s="118">
        <f t="shared" si="51"/>
        <v>84149</v>
      </c>
      <c r="AG132" s="118">
        <f t="shared" si="52"/>
        <v>84149</v>
      </c>
    </row>
    <row r="133" spans="1:33" x14ac:dyDescent="0.2">
      <c r="A133" s="114">
        <v>80</v>
      </c>
      <c r="B133" s="114" t="s">
        <v>205</v>
      </c>
      <c r="C133" s="115">
        <v>202643</v>
      </c>
      <c r="D133" s="116">
        <f t="shared" si="40"/>
        <v>7.9975925487410215</v>
      </c>
      <c r="E133" s="114"/>
      <c r="F133" s="116">
        <f t="shared" si="41"/>
        <v>105.93691460245256</v>
      </c>
      <c r="G133" s="115">
        <v>1781029</v>
      </c>
      <c r="H133" s="116">
        <f t="shared" si="42"/>
        <v>70.29082800536743</v>
      </c>
      <c r="I133" s="114"/>
      <c r="J133" s="116">
        <f t="shared" si="43"/>
        <v>48.515033642015169</v>
      </c>
      <c r="K133" s="115">
        <v>449573</v>
      </c>
      <c r="L133" s="115">
        <v>505590</v>
      </c>
      <c r="M133" s="115">
        <v>0</v>
      </c>
      <c r="N133" s="115">
        <v>0</v>
      </c>
      <c r="O133" s="115">
        <v>0</v>
      </c>
      <c r="P133" s="115">
        <v>0</v>
      </c>
      <c r="Q133" s="115">
        <v>0</v>
      </c>
      <c r="R133" s="115">
        <v>238857</v>
      </c>
      <c r="S133" s="116">
        <f t="shared" si="44"/>
        <v>9.4268292682926838</v>
      </c>
      <c r="T133" s="114"/>
      <c r="U133" s="249">
        <f t="shared" si="45"/>
        <v>104.60851884189178</v>
      </c>
      <c r="V133" s="115">
        <f t="shared" si="46"/>
        <v>2222529</v>
      </c>
      <c r="W133" s="115">
        <v>398174</v>
      </c>
      <c r="X133" s="249">
        <f t="shared" si="47"/>
        <v>17.915356784995833</v>
      </c>
      <c r="Y133" s="115">
        <v>48462</v>
      </c>
      <c r="Z133" s="249">
        <f t="shared" si="48"/>
        <v>2.1804889834958283</v>
      </c>
      <c r="AA133" s="115">
        <v>0</v>
      </c>
      <c r="AB133" s="249">
        <f t="shared" si="49"/>
        <v>0</v>
      </c>
      <c r="AC133" s="115">
        <v>2585</v>
      </c>
      <c r="AD133" s="115">
        <v>25338</v>
      </c>
      <c r="AE133" s="115">
        <f t="shared" si="50"/>
        <v>25338</v>
      </c>
      <c r="AF133" s="115">
        <f t="shared" si="51"/>
        <v>25338</v>
      </c>
      <c r="AG133" s="115">
        <f t="shared" si="52"/>
        <v>25338</v>
      </c>
    </row>
    <row r="134" spans="1:33" x14ac:dyDescent="0.2">
      <c r="A134" s="117">
        <v>81</v>
      </c>
      <c r="B134" s="117" t="s">
        <v>207</v>
      </c>
      <c r="C134" s="118">
        <v>0</v>
      </c>
      <c r="D134" s="119">
        <f t="shared" si="40"/>
        <v>0</v>
      </c>
      <c r="E134" s="117"/>
      <c r="F134" s="119">
        <f t="shared" si="41"/>
        <v>0</v>
      </c>
      <c r="G134" s="118">
        <v>0</v>
      </c>
      <c r="H134" s="119">
        <f t="shared" si="42"/>
        <v>0</v>
      </c>
      <c r="I134" s="117"/>
      <c r="J134" s="119">
        <f t="shared" si="43"/>
        <v>0</v>
      </c>
      <c r="K134" s="118">
        <v>0</v>
      </c>
      <c r="L134" s="118">
        <v>0</v>
      </c>
      <c r="M134" s="118">
        <v>0</v>
      </c>
      <c r="N134" s="118">
        <v>0</v>
      </c>
      <c r="O134" s="118">
        <v>0</v>
      </c>
      <c r="P134" s="118">
        <v>0</v>
      </c>
      <c r="Q134" s="118">
        <v>0</v>
      </c>
      <c r="R134" s="118">
        <v>0</v>
      </c>
      <c r="S134" s="119">
        <f t="shared" si="44"/>
        <v>0</v>
      </c>
      <c r="T134" s="117"/>
      <c r="U134" s="123">
        <f t="shared" si="45"/>
        <v>0</v>
      </c>
      <c r="V134" s="118">
        <f t="shared" si="46"/>
        <v>0</v>
      </c>
      <c r="W134" s="118">
        <v>0</v>
      </c>
      <c r="X134" s="123">
        <f t="shared" si="47"/>
        <v>0</v>
      </c>
      <c r="Y134" s="118">
        <v>0</v>
      </c>
      <c r="Z134" s="123">
        <f t="shared" si="48"/>
        <v>0</v>
      </c>
      <c r="AA134" s="118">
        <v>0</v>
      </c>
      <c r="AB134" s="123">
        <f t="shared" si="49"/>
        <v>0</v>
      </c>
      <c r="AC134" s="118">
        <v>0</v>
      </c>
      <c r="AD134" s="118">
        <v>0</v>
      </c>
      <c r="AE134" s="118">
        <f t="shared" si="50"/>
        <v>0</v>
      </c>
      <c r="AF134" s="118">
        <f t="shared" si="51"/>
        <v>0</v>
      </c>
      <c r="AG134" s="118">
        <f t="shared" si="52"/>
        <v>0</v>
      </c>
    </row>
    <row r="135" spans="1:33" x14ac:dyDescent="0.2">
      <c r="A135" s="114">
        <v>82</v>
      </c>
      <c r="B135" s="114" t="s">
        <v>209</v>
      </c>
      <c r="C135" s="115">
        <v>280744</v>
      </c>
      <c r="D135" s="116">
        <f t="shared" si="40"/>
        <v>6.3030466311937312</v>
      </c>
      <c r="E135" s="114"/>
      <c r="F135" s="116">
        <f t="shared" si="41"/>
        <v>83.490789088668905</v>
      </c>
      <c r="G135" s="115">
        <v>2355142</v>
      </c>
      <c r="H135" s="116">
        <f t="shared" si="42"/>
        <v>52.875822276105161</v>
      </c>
      <c r="I135" s="114"/>
      <c r="J135" s="116">
        <f t="shared" si="43"/>
        <v>36.495121331883759</v>
      </c>
      <c r="K135" s="115">
        <v>670723</v>
      </c>
      <c r="L135" s="115">
        <v>796509</v>
      </c>
      <c r="M135" s="115">
        <v>0</v>
      </c>
      <c r="N135" s="115">
        <v>0</v>
      </c>
      <c r="O135" s="115">
        <v>0</v>
      </c>
      <c r="P135" s="115">
        <v>0</v>
      </c>
      <c r="Q135" s="115">
        <v>0</v>
      </c>
      <c r="R135" s="115">
        <v>383064</v>
      </c>
      <c r="S135" s="116">
        <f t="shared" si="44"/>
        <v>8.6002559439617432</v>
      </c>
      <c r="T135" s="114"/>
      <c r="U135" s="249">
        <f t="shared" si="45"/>
        <v>95.43612283135721</v>
      </c>
      <c r="V135" s="115">
        <f t="shared" si="46"/>
        <v>3018950</v>
      </c>
      <c r="W135" s="115">
        <v>472835</v>
      </c>
      <c r="X135" s="249">
        <f t="shared" si="47"/>
        <v>15.66223355802514</v>
      </c>
      <c r="Y135" s="115">
        <v>0</v>
      </c>
      <c r="Z135" s="249">
        <f t="shared" si="48"/>
        <v>0</v>
      </c>
      <c r="AA135" s="115">
        <v>0</v>
      </c>
      <c r="AB135" s="249">
        <f t="shared" si="49"/>
        <v>0</v>
      </c>
      <c r="AC135" s="115">
        <v>82191</v>
      </c>
      <c r="AD135" s="115">
        <v>44541</v>
      </c>
      <c r="AE135" s="115">
        <f t="shared" si="50"/>
        <v>44541</v>
      </c>
      <c r="AF135" s="115">
        <f t="shared" si="51"/>
        <v>44541</v>
      </c>
      <c r="AG135" s="115">
        <f t="shared" si="52"/>
        <v>44541</v>
      </c>
    </row>
    <row r="136" spans="1:33" x14ac:dyDescent="0.2">
      <c r="A136" s="117">
        <v>83</v>
      </c>
      <c r="B136" s="117" t="s">
        <v>211</v>
      </c>
      <c r="C136" s="118">
        <v>1132568</v>
      </c>
      <c r="D136" s="119">
        <f t="shared" si="40"/>
        <v>39.020430663221362</v>
      </c>
      <c r="E136" s="117"/>
      <c r="F136" s="119">
        <f t="shared" si="41"/>
        <v>516.8685458440026</v>
      </c>
      <c r="G136" s="118">
        <v>4148173</v>
      </c>
      <c r="H136" s="119">
        <f t="shared" si="42"/>
        <v>142.91724375538328</v>
      </c>
      <c r="I136" s="117"/>
      <c r="J136" s="119">
        <f t="shared" si="43"/>
        <v>98.64210005161766</v>
      </c>
      <c r="K136" s="118">
        <v>389182</v>
      </c>
      <c r="L136" s="118">
        <v>440479</v>
      </c>
      <c r="M136" s="118">
        <v>0</v>
      </c>
      <c r="N136" s="118">
        <v>0</v>
      </c>
      <c r="O136" s="118">
        <v>0</v>
      </c>
      <c r="P136" s="118">
        <v>0</v>
      </c>
      <c r="Q136" s="118">
        <v>0</v>
      </c>
      <c r="R136" s="118">
        <v>239933</v>
      </c>
      <c r="S136" s="119">
        <f t="shared" si="44"/>
        <v>8.2664254952627054</v>
      </c>
      <c r="T136" s="117"/>
      <c r="U136" s="123">
        <f t="shared" si="45"/>
        <v>91.731641951429793</v>
      </c>
      <c r="V136" s="118">
        <f t="shared" si="46"/>
        <v>5520674</v>
      </c>
      <c r="W136" s="118">
        <v>410815</v>
      </c>
      <c r="X136" s="123">
        <f t="shared" si="47"/>
        <v>7.4413921198752178</v>
      </c>
      <c r="Y136" s="118">
        <v>0</v>
      </c>
      <c r="Z136" s="123">
        <f t="shared" si="48"/>
        <v>0</v>
      </c>
      <c r="AA136" s="118">
        <v>0</v>
      </c>
      <c r="AB136" s="123">
        <f t="shared" si="49"/>
        <v>0</v>
      </c>
      <c r="AC136" s="118">
        <v>72476</v>
      </c>
      <c r="AD136" s="118">
        <v>29025</v>
      </c>
      <c r="AE136" s="118">
        <f t="shared" si="50"/>
        <v>29025</v>
      </c>
      <c r="AF136" s="118">
        <f t="shared" si="51"/>
        <v>29025</v>
      </c>
      <c r="AG136" s="118">
        <f t="shared" si="52"/>
        <v>29025</v>
      </c>
    </row>
    <row r="137" spans="1:33" x14ac:dyDescent="0.2">
      <c r="A137" s="114">
        <v>84</v>
      </c>
      <c r="B137" s="114" t="s">
        <v>213</v>
      </c>
      <c r="C137" s="115">
        <v>294055</v>
      </c>
      <c r="D137" s="116">
        <f t="shared" si="40"/>
        <v>16.415731591581533</v>
      </c>
      <c r="E137" s="114"/>
      <c r="F137" s="116">
        <f t="shared" si="41"/>
        <v>217.44443032771326</v>
      </c>
      <c r="G137" s="115">
        <v>1764255</v>
      </c>
      <c r="H137" s="116">
        <f t="shared" si="42"/>
        <v>98.490202646122924</v>
      </c>
      <c r="I137" s="114"/>
      <c r="J137" s="116">
        <f t="shared" si="43"/>
        <v>67.978364039482869</v>
      </c>
      <c r="K137" s="115">
        <v>519047</v>
      </c>
      <c r="L137" s="115">
        <v>476823</v>
      </c>
      <c r="M137" s="115">
        <v>0</v>
      </c>
      <c r="N137" s="115">
        <v>0</v>
      </c>
      <c r="O137" s="115">
        <v>0</v>
      </c>
      <c r="P137" s="115">
        <v>0</v>
      </c>
      <c r="Q137" s="115">
        <v>0</v>
      </c>
      <c r="R137" s="115">
        <v>292928</v>
      </c>
      <c r="S137" s="116">
        <f t="shared" si="44"/>
        <v>16.352816390331043</v>
      </c>
      <c r="T137" s="114"/>
      <c r="U137" s="249">
        <f t="shared" si="45"/>
        <v>181.46545914857336</v>
      </c>
      <c r="V137" s="115">
        <f t="shared" si="46"/>
        <v>2351238</v>
      </c>
      <c r="W137" s="115">
        <v>360586</v>
      </c>
      <c r="X137" s="249">
        <f t="shared" si="47"/>
        <v>15.336005967919879</v>
      </c>
      <c r="Y137" s="115">
        <v>0</v>
      </c>
      <c r="Z137" s="249">
        <f t="shared" si="48"/>
        <v>0</v>
      </c>
      <c r="AA137" s="115">
        <v>0</v>
      </c>
      <c r="AB137" s="249">
        <f t="shared" si="49"/>
        <v>0</v>
      </c>
      <c r="AC137" s="115">
        <v>292581</v>
      </c>
      <c r="AD137" s="115">
        <v>17913</v>
      </c>
      <c r="AE137" s="115">
        <f t="shared" si="50"/>
        <v>17913</v>
      </c>
      <c r="AF137" s="115">
        <f t="shared" si="51"/>
        <v>17913</v>
      </c>
      <c r="AG137" s="115">
        <f t="shared" si="52"/>
        <v>17913</v>
      </c>
    </row>
    <row r="138" spans="1:33" x14ac:dyDescent="0.2">
      <c r="A138" s="117">
        <v>85</v>
      </c>
      <c r="B138" s="117" t="s">
        <v>215</v>
      </c>
      <c r="C138" s="118">
        <v>429642</v>
      </c>
      <c r="D138" s="119">
        <f t="shared" si="40"/>
        <v>2.9627826470730212</v>
      </c>
      <c r="E138" s="117"/>
      <c r="F138" s="119">
        <f t="shared" si="41"/>
        <v>39.245316681957249</v>
      </c>
      <c r="G138" s="118">
        <v>16018316</v>
      </c>
      <c r="H138" s="119">
        <f t="shared" si="42"/>
        <v>110.46124140594291</v>
      </c>
      <c r="I138" s="117"/>
      <c r="J138" s="119">
        <f t="shared" si="43"/>
        <v>76.240826790927301</v>
      </c>
      <c r="K138" s="118">
        <v>3099703</v>
      </c>
      <c r="L138" s="118">
        <v>2649866</v>
      </c>
      <c r="M138" s="118">
        <v>0</v>
      </c>
      <c r="N138" s="118">
        <v>5382</v>
      </c>
      <c r="O138" s="118">
        <v>2552</v>
      </c>
      <c r="P138" s="118">
        <v>0</v>
      </c>
      <c r="Q138" s="118">
        <v>0</v>
      </c>
      <c r="R138" s="118">
        <v>971200</v>
      </c>
      <c r="S138" s="119">
        <f t="shared" si="44"/>
        <v>6.6973305841545239</v>
      </c>
      <c r="T138" s="117"/>
      <c r="U138" s="123">
        <f t="shared" si="45"/>
        <v>74.319563096297969</v>
      </c>
      <c r="V138" s="118">
        <f t="shared" si="46"/>
        <v>17419158</v>
      </c>
      <c r="W138" s="118">
        <v>670119</v>
      </c>
      <c r="X138" s="123">
        <f t="shared" si="47"/>
        <v>3.8470229158033926</v>
      </c>
      <c r="Y138" s="118">
        <v>0</v>
      </c>
      <c r="Z138" s="123">
        <f t="shared" si="48"/>
        <v>0</v>
      </c>
      <c r="AA138" s="118">
        <v>0</v>
      </c>
      <c r="AB138" s="123">
        <f t="shared" si="49"/>
        <v>0</v>
      </c>
      <c r="AC138" s="118">
        <v>131716</v>
      </c>
      <c r="AD138" s="118">
        <v>145013</v>
      </c>
      <c r="AE138" s="118">
        <f t="shared" si="50"/>
        <v>145013</v>
      </c>
      <c r="AF138" s="118">
        <f t="shared" si="51"/>
        <v>145013</v>
      </c>
      <c r="AG138" s="118">
        <f t="shared" si="52"/>
        <v>145013</v>
      </c>
    </row>
    <row r="139" spans="1:33" x14ac:dyDescent="0.2">
      <c r="A139" s="114">
        <v>86</v>
      </c>
      <c r="B139" s="114" t="s">
        <v>217</v>
      </c>
      <c r="C139" s="115">
        <v>1126132</v>
      </c>
      <c r="D139" s="116">
        <f t="shared" si="40"/>
        <v>6.8986700482115184</v>
      </c>
      <c r="E139" s="114"/>
      <c r="F139" s="116">
        <f t="shared" si="41"/>
        <v>91.38047672645277</v>
      </c>
      <c r="G139" s="115">
        <v>25727347</v>
      </c>
      <c r="H139" s="116">
        <f t="shared" si="42"/>
        <v>157.60539454419595</v>
      </c>
      <c r="I139" s="114"/>
      <c r="J139" s="116">
        <f t="shared" si="43"/>
        <v>108.77992528258271</v>
      </c>
      <c r="K139" s="115">
        <v>3380855</v>
      </c>
      <c r="L139" s="115">
        <v>2460452</v>
      </c>
      <c r="M139" s="115">
        <v>0</v>
      </c>
      <c r="N139" s="115">
        <v>0</v>
      </c>
      <c r="O139" s="115">
        <v>0</v>
      </c>
      <c r="P139" s="115">
        <v>0</v>
      </c>
      <c r="Q139" s="115">
        <v>0</v>
      </c>
      <c r="R139" s="115">
        <v>775664</v>
      </c>
      <c r="S139" s="116">
        <f t="shared" si="44"/>
        <v>4.7517076188900935</v>
      </c>
      <c r="T139" s="114"/>
      <c r="U139" s="249">
        <f t="shared" si="45"/>
        <v>52.72919258798143</v>
      </c>
      <c r="V139" s="115">
        <f t="shared" si="46"/>
        <v>27629143</v>
      </c>
      <c r="W139" s="115">
        <v>2157998</v>
      </c>
      <c r="X139" s="249">
        <f t="shared" si="47"/>
        <v>7.8105860902019293</v>
      </c>
      <c r="Y139" s="115">
        <v>3709602</v>
      </c>
      <c r="Z139" s="249">
        <f t="shared" si="48"/>
        <v>13.426409932439814</v>
      </c>
      <c r="AA139" s="115">
        <v>204180</v>
      </c>
      <c r="AB139" s="249">
        <f t="shared" si="49"/>
        <v>0.73900229189157263</v>
      </c>
      <c r="AC139" s="115">
        <v>26768</v>
      </c>
      <c r="AD139" s="115">
        <v>163239</v>
      </c>
      <c r="AE139" s="115">
        <f t="shared" si="50"/>
        <v>163239</v>
      </c>
      <c r="AF139" s="115">
        <f t="shared" si="51"/>
        <v>163239</v>
      </c>
      <c r="AG139" s="115">
        <f t="shared" si="52"/>
        <v>163239</v>
      </c>
    </row>
    <row r="140" spans="1:33" x14ac:dyDescent="0.2">
      <c r="A140" s="117">
        <v>87</v>
      </c>
      <c r="B140" s="117" t="s">
        <v>219</v>
      </c>
      <c r="C140" s="118">
        <v>118954</v>
      </c>
      <c r="D140" s="119">
        <f t="shared" si="40"/>
        <v>18.32316697473814</v>
      </c>
      <c r="E140" s="117"/>
      <c r="F140" s="119">
        <f t="shared" si="41"/>
        <v>242.7105110968526</v>
      </c>
      <c r="G140" s="118">
        <v>3317363</v>
      </c>
      <c r="H140" s="119">
        <f t="shared" si="42"/>
        <v>510.99245224892172</v>
      </c>
      <c r="I140" s="117"/>
      <c r="J140" s="119">
        <f t="shared" si="43"/>
        <v>352.68920163779029</v>
      </c>
      <c r="K140" s="118">
        <v>251605</v>
      </c>
      <c r="L140" s="118">
        <v>288992</v>
      </c>
      <c r="M140" s="118">
        <v>0</v>
      </c>
      <c r="N140" s="118">
        <v>0</v>
      </c>
      <c r="O140" s="118">
        <v>0</v>
      </c>
      <c r="P140" s="118">
        <v>0</v>
      </c>
      <c r="Q140" s="118">
        <v>0</v>
      </c>
      <c r="R140" s="118">
        <v>232525</v>
      </c>
      <c r="S140" s="119">
        <f t="shared" si="44"/>
        <v>35.8171595810228</v>
      </c>
      <c r="T140" s="117"/>
      <c r="U140" s="123">
        <f t="shared" si="45"/>
        <v>397.4591992979901</v>
      </c>
      <c r="V140" s="118">
        <f t="shared" si="46"/>
        <v>3668842</v>
      </c>
      <c r="W140" s="118">
        <v>248857</v>
      </c>
      <c r="X140" s="123">
        <f t="shared" si="47"/>
        <v>6.7829849309400627</v>
      </c>
      <c r="Y140" s="118">
        <v>50000</v>
      </c>
      <c r="Z140" s="123">
        <f t="shared" si="48"/>
        <v>1.3628278350498604</v>
      </c>
      <c r="AA140" s="118">
        <v>0</v>
      </c>
      <c r="AB140" s="123">
        <f t="shared" si="49"/>
        <v>0</v>
      </c>
      <c r="AC140" s="118">
        <v>89</v>
      </c>
      <c r="AD140" s="118">
        <v>6492</v>
      </c>
      <c r="AE140" s="118">
        <f t="shared" si="50"/>
        <v>6492</v>
      </c>
      <c r="AF140" s="118">
        <f t="shared" si="51"/>
        <v>6492</v>
      </c>
      <c r="AG140" s="118">
        <f t="shared" si="52"/>
        <v>6492</v>
      </c>
    </row>
    <row r="141" spans="1:33" x14ac:dyDescent="0.2">
      <c r="A141" s="114">
        <v>88</v>
      </c>
      <c r="B141" s="114" t="s">
        <v>221</v>
      </c>
      <c r="C141" s="115">
        <v>137858</v>
      </c>
      <c r="D141" s="116">
        <f t="shared" si="40"/>
        <v>13.270889487870621</v>
      </c>
      <c r="E141" s="114"/>
      <c r="F141" s="116">
        <f t="shared" si="41"/>
        <v>175.78753578743496</v>
      </c>
      <c r="G141" s="115">
        <v>2874301</v>
      </c>
      <c r="H141" s="116">
        <f t="shared" si="42"/>
        <v>276.69435887562571</v>
      </c>
      <c r="I141" s="114"/>
      <c r="J141" s="116">
        <f t="shared" si="43"/>
        <v>190.97564376936563</v>
      </c>
      <c r="K141" s="115">
        <v>312552</v>
      </c>
      <c r="L141" s="115">
        <v>438868</v>
      </c>
      <c r="M141" s="115">
        <v>0</v>
      </c>
      <c r="N141" s="115">
        <v>0</v>
      </c>
      <c r="O141" s="115">
        <v>0</v>
      </c>
      <c r="P141" s="115">
        <v>0</v>
      </c>
      <c r="Q141" s="115">
        <v>0</v>
      </c>
      <c r="R141" s="115">
        <v>225013</v>
      </c>
      <c r="S141" s="116">
        <f t="shared" si="44"/>
        <v>21.660858683095881</v>
      </c>
      <c r="T141" s="114"/>
      <c r="U141" s="249">
        <f t="shared" si="45"/>
        <v>240.36823826900337</v>
      </c>
      <c r="V141" s="115">
        <f t="shared" si="46"/>
        <v>3237172</v>
      </c>
      <c r="W141" s="115">
        <v>260951</v>
      </c>
      <c r="X141" s="249">
        <f t="shared" si="47"/>
        <v>8.0610792382981185</v>
      </c>
      <c r="Y141" s="115">
        <v>353088</v>
      </c>
      <c r="Z141" s="249">
        <f t="shared" si="48"/>
        <v>10.90729809846372</v>
      </c>
      <c r="AA141" s="115">
        <v>0</v>
      </c>
      <c r="AB141" s="249">
        <f t="shared" si="49"/>
        <v>0</v>
      </c>
      <c r="AC141" s="115">
        <v>0</v>
      </c>
      <c r="AD141" s="115">
        <v>10388</v>
      </c>
      <c r="AE141" s="115">
        <f t="shared" si="50"/>
        <v>10388</v>
      </c>
      <c r="AF141" s="115">
        <f t="shared" si="51"/>
        <v>10388</v>
      </c>
      <c r="AG141" s="115">
        <f t="shared" si="52"/>
        <v>10388</v>
      </c>
    </row>
    <row r="142" spans="1:33" x14ac:dyDescent="0.2">
      <c r="A142" s="117">
        <v>89</v>
      </c>
      <c r="B142" s="117" t="s">
        <v>223</v>
      </c>
      <c r="C142" s="118">
        <v>163602</v>
      </c>
      <c r="D142" s="119">
        <f t="shared" si="40"/>
        <v>4.144970863947302</v>
      </c>
      <c r="E142" s="117"/>
      <c r="F142" s="119">
        <f t="shared" si="41"/>
        <v>54.904700604279121</v>
      </c>
      <c r="G142" s="118">
        <v>3634887</v>
      </c>
      <c r="H142" s="119">
        <f t="shared" si="42"/>
        <v>92.092399290600454</v>
      </c>
      <c r="I142" s="117"/>
      <c r="J142" s="119">
        <f t="shared" si="43"/>
        <v>63.562572479814975</v>
      </c>
      <c r="K142" s="118">
        <v>614354</v>
      </c>
      <c r="L142" s="118">
        <v>812476</v>
      </c>
      <c r="M142" s="118">
        <v>0</v>
      </c>
      <c r="N142" s="118">
        <v>0</v>
      </c>
      <c r="O142" s="118">
        <v>0</v>
      </c>
      <c r="P142" s="118">
        <v>0</v>
      </c>
      <c r="Q142" s="118">
        <v>0</v>
      </c>
      <c r="R142" s="118">
        <v>360347</v>
      </c>
      <c r="S142" s="119">
        <f t="shared" si="44"/>
        <v>9.1296427666582218</v>
      </c>
      <c r="T142" s="117"/>
      <c r="U142" s="123">
        <f t="shared" si="45"/>
        <v>101.31067193377493</v>
      </c>
      <c r="V142" s="118">
        <f t="shared" si="46"/>
        <v>4158836</v>
      </c>
      <c r="W142" s="118">
        <v>465214</v>
      </c>
      <c r="X142" s="123">
        <f t="shared" si="47"/>
        <v>11.1861588194389</v>
      </c>
      <c r="Y142" s="118">
        <v>0</v>
      </c>
      <c r="Z142" s="123">
        <f t="shared" si="48"/>
        <v>0</v>
      </c>
      <c r="AA142" s="118">
        <v>0</v>
      </c>
      <c r="AB142" s="123">
        <f t="shared" si="49"/>
        <v>0</v>
      </c>
      <c r="AC142" s="118">
        <v>16827</v>
      </c>
      <c r="AD142" s="118">
        <v>39470</v>
      </c>
      <c r="AE142" s="118">
        <f t="shared" si="50"/>
        <v>39470</v>
      </c>
      <c r="AF142" s="118">
        <f t="shared" si="51"/>
        <v>39470</v>
      </c>
      <c r="AG142" s="118">
        <f t="shared" si="52"/>
        <v>39470</v>
      </c>
    </row>
    <row r="143" spans="1:33" x14ac:dyDescent="0.2">
      <c r="A143" s="114">
        <v>90</v>
      </c>
      <c r="B143" s="114" t="s">
        <v>225</v>
      </c>
      <c r="C143" s="121">
        <v>0</v>
      </c>
      <c r="D143" s="116">
        <f t="shared" si="40"/>
        <v>0</v>
      </c>
      <c r="E143" s="114"/>
      <c r="F143" s="116">
        <f t="shared" si="41"/>
        <v>0</v>
      </c>
      <c r="G143" s="115">
        <v>0</v>
      </c>
      <c r="H143" s="116">
        <f t="shared" si="42"/>
        <v>0</v>
      </c>
      <c r="I143" s="114"/>
      <c r="J143" s="116">
        <f t="shared" si="43"/>
        <v>0</v>
      </c>
      <c r="K143" s="121">
        <v>0</v>
      </c>
      <c r="L143" s="121">
        <v>0</v>
      </c>
      <c r="M143" s="121">
        <v>0</v>
      </c>
      <c r="N143" s="121">
        <v>0</v>
      </c>
      <c r="O143" s="121">
        <v>0</v>
      </c>
      <c r="P143" s="121">
        <v>0</v>
      </c>
      <c r="Q143" s="121">
        <v>0</v>
      </c>
      <c r="R143" s="121">
        <v>0</v>
      </c>
      <c r="S143" s="116">
        <f t="shared" si="44"/>
        <v>0</v>
      </c>
      <c r="T143" s="114"/>
      <c r="U143" s="249">
        <f t="shared" si="45"/>
        <v>0</v>
      </c>
      <c r="V143" s="115">
        <f t="shared" si="46"/>
        <v>0</v>
      </c>
      <c r="W143" s="121">
        <v>0</v>
      </c>
      <c r="X143" s="249">
        <f t="shared" si="47"/>
        <v>0</v>
      </c>
      <c r="Y143" s="121">
        <v>0</v>
      </c>
      <c r="Z143" s="249">
        <f t="shared" si="48"/>
        <v>0</v>
      </c>
      <c r="AA143" s="121">
        <v>0</v>
      </c>
      <c r="AB143" s="249">
        <f t="shared" si="49"/>
        <v>0</v>
      </c>
      <c r="AC143" s="121">
        <v>0</v>
      </c>
      <c r="AD143" s="115">
        <v>0</v>
      </c>
      <c r="AE143" s="115">
        <f t="shared" si="50"/>
        <v>0</v>
      </c>
      <c r="AF143" s="115">
        <f t="shared" si="51"/>
        <v>0</v>
      </c>
      <c r="AG143" s="115">
        <f t="shared" si="52"/>
        <v>0</v>
      </c>
    </row>
    <row r="144" spans="1:33" x14ac:dyDescent="0.2">
      <c r="A144" s="117">
        <v>91</v>
      </c>
      <c r="B144" s="117" t="s">
        <v>227</v>
      </c>
      <c r="C144" s="118">
        <v>170192</v>
      </c>
      <c r="D144" s="119">
        <f t="shared" si="40"/>
        <v>3.1679541351004223</v>
      </c>
      <c r="E144" s="117"/>
      <c r="F144" s="119">
        <f t="shared" si="41"/>
        <v>41.963038830660423</v>
      </c>
      <c r="G144" s="118">
        <v>4481288</v>
      </c>
      <c r="H144" s="119">
        <f t="shared" si="42"/>
        <v>83.414701338346703</v>
      </c>
      <c r="I144" s="117"/>
      <c r="J144" s="119">
        <f t="shared" si="43"/>
        <v>57.573187804239808</v>
      </c>
      <c r="K144" s="118">
        <v>739047</v>
      </c>
      <c r="L144" s="118">
        <v>999661</v>
      </c>
      <c r="M144" s="118">
        <v>0</v>
      </c>
      <c r="N144" s="118">
        <v>0</v>
      </c>
      <c r="O144" s="118">
        <v>0</v>
      </c>
      <c r="P144" s="118">
        <v>0</v>
      </c>
      <c r="Q144" s="118">
        <v>0</v>
      </c>
      <c r="R144" s="118">
        <v>363130</v>
      </c>
      <c r="S144" s="119">
        <f t="shared" si="44"/>
        <v>6.7593023472255833</v>
      </c>
      <c r="T144" s="117"/>
      <c r="U144" s="123">
        <f t="shared" si="45"/>
        <v>75.007257140645322</v>
      </c>
      <c r="V144" s="118">
        <f t="shared" si="46"/>
        <v>5014610</v>
      </c>
      <c r="W144" s="118">
        <v>980247</v>
      </c>
      <c r="X144" s="123">
        <f t="shared" si="47"/>
        <v>19.547821266259987</v>
      </c>
      <c r="Y144" s="118">
        <v>0</v>
      </c>
      <c r="Z144" s="123">
        <f t="shared" si="48"/>
        <v>0</v>
      </c>
      <c r="AA144" s="118">
        <v>122760</v>
      </c>
      <c r="AB144" s="123">
        <f t="shared" si="49"/>
        <v>2.448046807229276</v>
      </c>
      <c r="AC144" s="118">
        <v>743303</v>
      </c>
      <c r="AD144" s="118">
        <v>53723</v>
      </c>
      <c r="AE144" s="118">
        <f t="shared" si="50"/>
        <v>53723</v>
      </c>
      <c r="AF144" s="118">
        <f t="shared" si="51"/>
        <v>53723</v>
      </c>
      <c r="AG144" s="118">
        <f t="shared" si="52"/>
        <v>53723</v>
      </c>
    </row>
    <row r="145" spans="1:34" x14ac:dyDescent="0.2">
      <c r="A145" s="114">
        <v>92</v>
      </c>
      <c r="B145" s="114" t="s">
        <v>229</v>
      </c>
      <c r="C145" s="115">
        <v>0</v>
      </c>
      <c r="D145" s="116">
        <f t="shared" si="40"/>
        <v>0</v>
      </c>
      <c r="E145" s="114"/>
      <c r="F145" s="116">
        <f t="shared" si="41"/>
        <v>0</v>
      </c>
      <c r="G145" s="115">
        <v>0</v>
      </c>
      <c r="H145" s="116">
        <f t="shared" si="42"/>
        <v>0</v>
      </c>
      <c r="I145" s="114"/>
      <c r="J145" s="116">
        <f t="shared" si="43"/>
        <v>0</v>
      </c>
      <c r="K145" s="115">
        <v>0</v>
      </c>
      <c r="L145" s="115">
        <v>0</v>
      </c>
      <c r="M145" s="115">
        <v>0</v>
      </c>
      <c r="N145" s="115">
        <v>0</v>
      </c>
      <c r="O145" s="115">
        <v>0</v>
      </c>
      <c r="P145" s="115">
        <v>0</v>
      </c>
      <c r="Q145" s="115">
        <v>0</v>
      </c>
      <c r="R145" s="115">
        <v>0</v>
      </c>
      <c r="S145" s="116">
        <f t="shared" si="44"/>
        <v>0</v>
      </c>
      <c r="T145" s="114"/>
      <c r="U145" s="249">
        <f t="shared" si="45"/>
        <v>0</v>
      </c>
      <c r="V145" s="115">
        <f t="shared" si="46"/>
        <v>0</v>
      </c>
      <c r="W145" s="115">
        <v>0</v>
      </c>
      <c r="X145" s="249">
        <f t="shared" si="47"/>
        <v>0</v>
      </c>
      <c r="Y145" s="115">
        <v>0</v>
      </c>
      <c r="Z145" s="249">
        <f t="shared" si="48"/>
        <v>0</v>
      </c>
      <c r="AA145" s="115">
        <v>0</v>
      </c>
      <c r="AB145" s="249">
        <f t="shared" si="49"/>
        <v>0</v>
      </c>
      <c r="AC145" s="115">
        <v>0</v>
      </c>
      <c r="AD145" s="115">
        <v>0</v>
      </c>
      <c r="AE145" s="115">
        <f t="shared" si="50"/>
        <v>0</v>
      </c>
      <c r="AF145" s="115">
        <f t="shared" si="51"/>
        <v>0</v>
      </c>
      <c r="AG145" s="115">
        <f t="shared" si="52"/>
        <v>0</v>
      </c>
    </row>
    <row r="146" spans="1:34" x14ac:dyDescent="0.2">
      <c r="A146" s="117">
        <v>93</v>
      </c>
      <c r="B146" s="117" t="s">
        <v>231</v>
      </c>
      <c r="C146" s="118">
        <v>424030</v>
      </c>
      <c r="D146" s="119">
        <f t="shared" si="40"/>
        <v>11.939462199070816</v>
      </c>
      <c r="E146" s="117"/>
      <c r="F146" s="119">
        <f t="shared" si="41"/>
        <v>158.15131612090997</v>
      </c>
      <c r="G146" s="118">
        <v>3148809</v>
      </c>
      <c r="H146" s="119">
        <f t="shared" si="42"/>
        <v>88.661382514430528</v>
      </c>
      <c r="I146" s="117"/>
      <c r="J146" s="119">
        <f t="shared" si="43"/>
        <v>61.194469854683106</v>
      </c>
      <c r="K146" s="118">
        <v>841876</v>
      </c>
      <c r="L146" s="118">
        <v>797636</v>
      </c>
      <c r="M146" s="118">
        <v>0</v>
      </c>
      <c r="N146" s="118">
        <v>0</v>
      </c>
      <c r="O146" s="118">
        <v>0</v>
      </c>
      <c r="P146" s="118">
        <v>0</v>
      </c>
      <c r="Q146" s="118">
        <v>0</v>
      </c>
      <c r="R146" s="118">
        <v>302965</v>
      </c>
      <c r="S146" s="119">
        <f t="shared" si="44"/>
        <v>8.5306208644234829</v>
      </c>
      <c r="T146" s="117"/>
      <c r="U146" s="123">
        <f t="shared" si="45"/>
        <v>94.663389781609936</v>
      </c>
      <c r="V146" s="118">
        <f t="shared" si="46"/>
        <v>3875804</v>
      </c>
      <c r="W146" s="118">
        <v>610751</v>
      </c>
      <c r="X146" s="123">
        <f t="shared" si="47"/>
        <v>15.758046588527181</v>
      </c>
      <c r="Y146" s="118">
        <v>0</v>
      </c>
      <c r="Z146" s="123">
        <f t="shared" si="48"/>
        <v>0</v>
      </c>
      <c r="AA146" s="118">
        <v>338706</v>
      </c>
      <c r="AB146" s="123">
        <f t="shared" si="49"/>
        <v>8.738986801190153</v>
      </c>
      <c r="AC146" s="118">
        <v>2320</v>
      </c>
      <c r="AD146" s="118">
        <v>35515</v>
      </c>
      <c r="AE146" s="118">
        <f t="shared" si="50"/>
        <v>35515</v>
      </c>
      <c r="AF146" s="118">
        <f t="shared" si="51"/>
        <v>35515</v>
      </c>
      <c r="AG146" s="118">
        <f t="shared" si="52"/>
        <v>35515</v>
      </c>
    </row>
    <row r="147" spans="1:34" x14ac:dyDescent="0.2">
      <c r="A147" s="114">
        <v>94</v>
      </c>
      <c r="B147" s="114" t="s">
        <v>233</v>
      </c>
      <c r="C147" s="115">
        <v>207629</v>
      </c>
      <c r="D147" s="116">
        <f t="shared" si="40"/>
        <v>7.4309795640814578</v>
      </c>
      <c r="E147" s="114"/>
      <c r="F147" s="116">
        <f t="shared" si="41"/>
        <v>98.431502067030252</v>
      </c>
      <c r="G147" s="115">
        <v>730912</v>
      </c>
      <c r="H147" s="116">
        <f t="shared" si="42"/>
        <v>26.159121004974768</v>
      </c>
      <c r="I147" s="114"/>
      <c r="J147" s="116">
        <f t="shared" si="43"/>
        <v>18.055138509749622</v>
      </c>
      <c r="K147" s="115">
        <v>330976</v>
      </c>
      <c r="L147" s="115">
        <v>399936</v>
      </c>
      <c r="M147" s="115">
        <v>0</v>
      </c>
      <c r="N147" s="115">
        <v>0</v>
      </c>
      <c r="O147" s="115">
        <v>0</v>
      </c>
      <c r="P147" s="115">
        <v>0</v>
      </c>
      <c r="Q147" s="115">
        <v>0</v>
      </c>
      <c r="R147" s="115">
        <v>222076</v>
      </c>
      <c r="S147" s="116">
        <f t="shared" si="44"/>
        <v>7.9480333560001428</v>
      </c>
      <c r="T147" s="114"/>
      <c r="U147" s="249">
        <f t="shared" si="45"/>
        <v>88.198478344533342</v>
      </c>
      <c r="V147" s="115">
        <f t="shared" si="46"/>
        <v>1160617</v>
      </c>
      <c r="W147" s="115">
        <v>361740</v>
      </c>
      <c r="X147" s="249">
        <f t="shared" si="47"/>
        <v>31.16790465760884</v>
      </c>
      <c r="Y147" s="115">
        <v>0</v>
      </c>
      <c r="Z147" s="249">
        <f t="shared" si="48"/>
        <v>0</v>
      </c>
      <c r="AA147" s="115">
        <v>140076</v>
      </c>
      <c r="AB147" s="249">
        <f t="shared" si="49"/>
        <v>12.069097729914349</v>
      </c>
      <c r="AC147" s="115">
        <v>0</v>
      </c>
      <c r="AD147" s="115">
        <v>27941</v>
      </c>
      <c r="AE147" s="115">
        <f t="shared" si="50"/>
        <v>27941</v>
      </c>
      <c r="AF147" s="115">
        <f t="shared" si="51"/>
        <v>27941</v>
      </c>
      <c r="AG147" s="115">
        <f t="shared" si="52"/>
        <v>27941</v>
      </c>
    </row>
    <row r="148" spans="1:34" x14ac:dyDescent="0.2">
      <c r="A148" s="117">
        <v>95</v>
      </c>
      <c r="B148" s="117" t="s">
        <v>235</v>
      </c>
      <c r="C148" s="122">
        <v>409295</v>
      </c>
      <c r="D148" s="119">
        <f t="shared" si="40"/>
        <v>5.7251262396665314</v>
      </c>
      <c r="E148" s="117"/>
      <c r="F148" s="119">
        <f t="shared" si="41"/>
        <v>75.835597505562973</v>
      </c>
      <c r="G148" s="122">
        <v>11697224</v>
      </c>
      <c r="H148" s="119">
        <f t="shared" si="42"/>
        <v>163.61813375110154</v>
      </c>
      <c r="I148" s="117"/>
      <c r="J148" s="119">
        <f t="shared" si="43"/>
        <v>112.92994390067912</v>
      </c>
      <c r="K148" s="122">
        <v>1881681</v>
      </c>
      <c r="L148" s="122">
        <v>1428479</v>
      </c>
      <c r="M148" s="122">
        <v>0</v>
      </c>
      <c r="N148" s="122">
        <v>0</v>
      </c>
      <c r="O148" s="122">
        <v>0</v>
      </c>
      <c r="P148" s="122">
        <v>0</v>
      </c>
      <c r="Q148" s="122">
        <v>0</v>
      </c>
      <c r="R148" s="122">
        <v>583426</v>
      </c>
      <c r="S148" s="119">
        <f t="shared" si="44"/>
        <v>8.1608314333272727</v>
      </c>
      <c r="T148" s="117"/>
      <c r="U148" s="123">
        <f t="shared" si="45"/>
        <v>90.559875909721768</v>
      </c>
      <c r="V148" s="122">
        <f t="shared" si="46"/>
        <v>12689945</v>
      </c>
      <c r="W148" s="122">
        <v>583581</v>
      </c>
      <c r="X148" s="123">
        <f t="shared" si="47"/>
        <v>4.5987669765314187</v>
      </c>
      <c r="Y148" s="122">
        <v>214006</v>
      </c>
      <c r="Z148" s="123">
        <f t="shared" si="48"/>
        <v>1.6864218087627645</v>
      </c>
      <c r="AA148" s="122">
        <v>0</v>
      </c>
      <c r="AB148" s="123">
        <f t="shared" si="49"/>
        <v>0</v>
      </c>
      <c r="AC148" s="122">
        <v>111572</v>
      </c>
      <c r="AD148" s="122">
        <v>71491</v>
      </c>
      <c r="AE148" s="122">
        <f t="shared" si="50"/>
        <v>71491</v>
      </c>
      <c r="AF148" s="122">
        <f t="shared" si="51"/>
        <v>71491</v>
      </c>
      <c r="AG148" s="122">
        <f t="shared" si="52"/>
        <v>71491</v>
      </c>
    </row>
    <row r="149" spans="1:34" ht="13.5" thickBot="1" x14ac:dyDescent="0.25">
      <c r="A149" s="125">
        <f>A148</f>
        <v>95</v>
      </c>
      <c r="B149" s="135" t="s">
        <v>255</v>
      </c>
      <c r="C149" s="127">
        <f>SUM(C54:C148)</f>
        <v>44226616</v>
      </c>
      <c r="D149" s="251">
        <f>IF(C149=0,0,IF(ISNONTEXT(E149),C149/$AD149,C149/AE149))</f>
        <v>7.5493916155227234</v>
      </c>
      <c r="E149" s="125"/>
      <c r="F149" s="252">
        <f t="shared" si="41"/>
        <v>100</v>
      </c>
      <c r="G149" s="127">
        <f>SUM(G54:G148)</f>
        <v>848777930</v>
      </c>
      <c r="H149" s="251">
        <f>IF(G149=0,0,IF(ISNONTEXT(I149),G149/$AD149,G149/AF149))</f>
        <v>144.88463209988151</v>
      </c>
      <c r="I149" s="125"/>
      <c r="J149" s="252">
        <f t="shared" si="43"/>
        <v>100</v>
      </c>
      <c r="K149" s="127">
        <f t="shared" ref="K149:R149" si="53">SUM(K54:K148)</f>
        <v>74511434</v>
      </c>
      <c r="L149" s="127">
        <f t="shared" si="53"/>
        <v>81508253</v>
      </c>
      <c r="M149" s="127">
        <f t="shared" si="53"/>
        <v>5706859</v>
      </c>
      <c r="N149" s="127">
        <f t="shared" si="53"/>
        <v>92567</v>
      </c>
      <c r="O149" s="127">
        <f t="shared" si="53"/>
        <v>2691</v>
      </c>
      <c r="P149" s="127">
        <f t="shared" si="53"/>
        <v>0</v>
      </c>
      <c r="Q149" s="127">
        <f t="shared" si="53"/>
        <v>939</v>
      </c>
      <c r="R149" s="127">
        <f t="shared" si="53"/>
        <v>52792271</v>
      </c>
      <c r="S149" s="251">
        <f>IF(R149=0,0,IF(ISNONTEXT(T149),R149/$AD149,R149/AG149))</f>
        <v>9.0115311569802987</v>
      </c>
      <c r="T149" s="125"/>
      <c r="U149" s="252">
        <f t="shared" si="45"/>
        <v>100</v>
      </c>
      <c r="V149" s="127">
        <f>SUM(V54:V148)</f>
        <v>945796817</v>
      </c>
      <c r="W149" s="127">
        <f>SUM(W54:W148)</f>
        <v>43868886</v>
      </c>
      <c r="X149" s="252">
        <f t="shared" si="47"/>
        <v>4.6382991792200121</v>
      </c>
      <c r="Y149" s="127">
        <f>SUM(Y54:Y148)</f>
        <v>21854182</v>
      </c>
      <c r="Z149" s="252">
        <f t="shared" si="48"/>
        <v>2.3106635174899304</v>
      </c>
      <c r="AA149" s="127">
        <f>SUM(AA54:AA148)</f>
        <v>39172554</v>
      </c>
      <c r="AB149" s="252">
        <f t="shared" si="49"/>
        <v>4.1417515153257281</v>
      </c>
      <c r="AC149" s="127">
        <f>SUM(AC54:AC148)</f>
        <v>24981632</v>
      </c>
      <c r="AD149" s="128">
        <f>SUM(AD54:AD148)</f>
        <v>5858302</v>
      </c>
      <c r="AE149" s="128">
        <f>SUM(AE54:AE148)</f>
        <v>5858302</v>
      </c>
      <c r="AF149" s="128">
        <f>SUM(AF54:AF148)</f>
        <v>5858302</v>
      </c>
      <c r="AG149" s="128">
        <f>SUM(AG54:AG148)</f>
        <v>5858302</v>
      </c>
    </row>
    <row r="150" spans="1:34" customFormat="1" x14ac:dyDescent="0.2"/>
    <row r="151" spans="1:34" customFormat="1" x14ac:dyDescent="0.2"/>
    <row r="152" spans="1:34" s="349" customFormat="1" ht="15.75" x14ac:dyDescent="0.2">
      <c r="A152" s="319" t="s">
        <v>0</v>
      </c>
      <c r="B152" s="319"/>
      <c r="C152" s="319"/>
      <c r="D152" s="319"/>
      <c r="E152" s="319"/>
      <c r="F152" s="319"/>
      <c r="G152" s="319"/>
      <c r="H152" s="319"/>
      <c r="I152" s="319"/>
      <c r="J152" s="319"/>
      <c r="K152" s="319"/>
      <c r="L152" s="319"/>
      <c r="M152" s="319"/>
      <c r="N152" s="319"/>
      <c r="O152" s="319"/>
      <c r="P152" s="319"/>
      <c r="Q152" s="319"/>
      <c r="R152" s="319"/>
      <c r="S152" s="319"/>
      <c r="T152" s="319"/>
      <c r="U152" s="319"/>
      <c r="V152" s="319"/>
      <c r="W152" s="319"/>
      <c r="X152" s="319"/>
      <c r="Y152" s="319"/>
      <c r="Z152" s="319"/>
      <c r="AA152" s="319"/>
      <c r="AB152" s="319"/>
      <c r="AC152" s="319"/>
    </row>
    <row r="153" spans="1:34" s="349" customFormat="1" ht="15.75" x14ac:dyDescent="0.25">
      <c r="A153" s="320" t="s">
        <v>447</v>
      </c>
      <c r="B153" s="320"/>
      <c r="C153" s="320"/>
      <c r="D153" s="320"/>
      <c r="E153" s="320"/>
      <c r="F153" s="320"/>
      <c r="G153" s="320"/>
      <c r="H153" s="320"/>
      <c r="I153" s="320"/>
      <c r="J153" s="320"/>
      <c r="K153" s="320"/>
      <c r="L153" s="320"/>
      <c r="M153" s="320"/>
      <c r="N153" s="320"/>
      <c r="O153" s="320"/>
      <c r="P153" s="320"/>
      <c r="Q153" s="320"/>
      <c r="R153" s="320"/>
      <c r="S153" s="320"/>
      <c r="T153" s="320"/>
      <c r="U153" s="320"/>
      <c r="V153" s="320"/>
      <c r="W153" s="320"/>
      <c r="X153" s="320"/>
      <c r="Y153" s="320"/>
      <c r="Z153" s="320"/>
      <c r="AA153" s="320"/>
      <c r="AB153" s="320"/>
      <c r="AC153" s="320"/>
    </row>
    <row r="154" spans="1:34" s="349" customFormat="1" ht="15.75" x14ac:dyDescent="0.2">
      <c r="A154" s="321" t="s">
        <v>370</v>
      </c>
      <c r="B154" s="321"/>
      <c r="C154" s="321"/>
      <c r="D154" s="321"/>
      <c r="E154" s="321"/>
      <c r="F154" s="321"/>
      <c r="G154" s="321"/>
      <c r="H154" s="321"/>
      <c r="I154" s="321"/>
      <c r="J154" s="321"/>
      <c r="K154" s="321"/>
      <c r="L154" s="321"/>
      <c r="M154" s="321"/>
      <c r="N154" s="321"/>
      <c r="O154" s="321"/>
      <c r="P154" s="321"/>
      <c r="Q154" s="321"/>
      <c r="R154" s="321"/>
      <c r="S154" s="321"/>
      <c r="T154" s="321"/>
      <c r="U154" s="321"/>
      <c r="V154" s="321"/>
      <c r="W154" s="321"/>
      <c r="X154" s="321"/>
      <c r="Y154" s="321"/>
      <c r="Z154" s="321"/>
      <c r="AA154" s="321"/>
      <c r="AB154" s="321"/>
      <c r="AC154" s="321"/>
      <c r="AD154" s="325"/>
      <c r="AE154" s="325"/>
      <c r="AF154" s="325"/>
      <c r="AG154" s="325"/>
      <c r="AH154" s="325"/>
    </row>
    <row r="155" spans="1:34" ht="13.5" thickBot="1" x14ac:dyDescent="0.25">
      <c r="A155"/>
      <c r="B155"/>
      <c r="C155"/>
      <c r="D155"/>
      <c r="E155"/>
      <c r="F155"/>
      <c r="G155"/>
      <c r="H155"/>
      <c r="I155"/>
      <c r="J155"/>
      <c r="K155"/>
      <c r="L155"/>
      <c r="M155"/>
      <c r="N155"/>
      <c r="O155"/>
      <c r="P155"/>
      <c r="Q155"/>
      <c r="R155"/>
      <c r="S155"/>
      <c r="T155"/>
      <c r="U155"/>
      <c r="W155"/>
      <c r="X155"/>
      <c r="Y155"/>
      <c r="Z155"/>
      <c r="AA155"/>
      <c r="AB155"/>
      <c r="AC155"/>
      <c r="AD155"/>
      <c r="AE155"/>
      <c r="AF155"/>
      <c r="AG155"/>
      <c r="AH155"/>
    </row>
    <row r="156" spans="1:34" ht="28.5" customHeight="1" x14ac:dyDescent="0.25">
      <c r="A156"/>
      <c r="B156"/>
      <c r="C156"/>
      <c r="D156"/>
      <c r="E156"/>
      <c r="F156"/>
      <c r="G156"/>
      <c r="H156"/>
      <c r="I156"/>
      <c r="J156"/>
      <c r="K156" s="427" t="s">
        <v>436</v>
      </c>
      <c r="L156" s="428"/>
      <c r="M156" s="428"/>
      <c r="N156" s="428"/>
      <c r="O156" s="428"/>
      <c r="P156" s="428"/>
      <c r="Q156" s="429"/>
      <c r="R156"/>
      <c r="S156"/>
      <c r="T156"/>
      <c r="U156"/>
      <c r="W156" s="430" t="s">
        <v>346</v>
      </c>
      <c r="X156" s="431"/>
      <c r="Y156" s="431"/>
      <c r="Z156" s="431"/>
      <c r="AA156" s="431"/>
      <c r="AB156" s="431"/>
      <c r="AC156" s="432"/>
      <c r="AD156"/>
      <c r="AE156"/>
      <c r="AF156"/>
      <c r="AG156"/>
      <c r="AH156"/>
    </row>
    <row r="157" spans="1:34" s="90" customFormat="1" ht="60.75" thickBot="1" x14ac:dyDescent="0.3">
      <c r="A157" s="141" t="s">
        <v>1</v>
      </c>
      <c r="B157" s="217" t="s">
        <v>342</v>
      </c>
      <c r="C157" s="142" t="s">
        <v>400</v>
      </c>
      <c r="D157" s="142" t="s">
        <v>362</v>
      </c>
      <c r="E157" s="219"/>
      <c r="F157" s="142" t="s">
        <v>363</v>
      </c>
      <c r="G157" s="142" t="s">
        <v>401</v>
      </c>
      <c r="H157" s="142" t="s">
        <v>362</v>
      </c>
      <c r="I157" s="219"/>
      <c r="J157" s="142" t="s">
        <v>363</v>
      </c>
      <c r="K157" s="271" t="s">
        <v>431</v>
      </c>
      <c r="L157" s="272" t="s">
        <v>403</v>
      </c>
      <c r="M157" s="272" t="s">
        <v>432</v>
      </c>
      <c r="N157" s="272" t="s">
        <v>433</v>
      </c>
      <c r="O157" s="272" t="s">
        <v>434</v>
      </c>
      <c r="P157" s="272" t="s">
        <v>404</v>
      </c>
      <c r="Q157" s="273" t="s">
        <v>435</v>
      </c>
      <c r="R157" s="142" t="s">
        <v>402</v>
      </c>
      <c r="S157" s="142" t="s">
        <v>362</v>
      </c>
      <c r="T157" s="219"/>
      <c r="U157" s="142" t="s">
        <v>363</v>
      </c>
      <c r="V157" s="142" t="s">
        <v>255</v>
      </c>
      <c r="W157" s="142" t="s">
        <v>349</v>
      </c>
      <c r="X157" s="142" t="s">
        <v>364</v>
      </c>
      <c r="Y157" s="142" t="s">
        <v>368</v>
      </c>
      <c r="Z157" s="142" t="s">
        <v>364</v>
      </c>
      <c r="AA157" s="142" t="s">
        <v>369</v>
      </c>
      <c r="AB157" s="142" t="s">
        <v>364</v>
      </c>
      <c r="AC157" s="142" t="s">
        <v>353</v>
      </c>
      <c r="AD157" s="142" t="s">
        <v>253</v>
      </c>
      <c r="AE157" s="140" t="s">
        <v>354</v>
      </c>
      <c r="AF157" s="140" t="s">
        <v>354</v>
      </c>
      <c r="AG157" s="140" t="s">
        <v>354</v>
      </c>
    </row>
    <row r="158" spans="1:34" x14ac:dyDescent="0.2">
      <c r="A158" s="117">
        <v>1</v>
      </c>
      <c r="B158" s="117" t="s">
        <v>262</v>
      </c>
      <c r="C158" s="263">
        <v>42807</v>
      </c>
      <c r="D158" s="119">
        <f t="shared" ref="D158:D194" si="54">IFERROR(C158/$AD158,0)</f>
        <v>5.1106733524355299</v>
      </c>
      <c r="E158" s="117"/>
      <c r="F158" s="119">
        <f t="shared" ref="F158:F195" si="55">IF(D$195,D158/D$195*100,0)</f>
        <v>24.427239773840252</v>
      </c>
      <c r="G158" s="263">
        <v>2359916</v>
      </c>
      <c r="H158" s="119">
        <f t="shared" ref="H158:H194" si="56">IFERROR(G158/$AD158,0)</f>
        <v>281.74737344794653</v>
      </c>
      <c r="I158" s="117"/>
      <c r="J158" s="119">
        <f t="shared" ref="J158:J195" si="57">IF(H$195,H158/H$195*100,0)</f>
        <v>124.53027532100644</v>
      </c>
      <c r="K158" s="263">
        <v>0</v>
      </c>
      <c r="L158" s="263">
        <v>0</v>
      </c>
      <c r="M158" s="263">
        <v>0</v>
      </c>
      <c r="N158" s="263">
        <v>0</v>
      </c>
      <c r="O158" s="263">
        <v>0</v>
      </c>
      <c r="P158" s="263">
        <v>0</v>
      </c>
      <c r="Q158" s="263">
        <v>0</v>
      </c>
      <c r="R158" s="263">
        <v>8495</v>
      </c>
      <c r="S158" s="119">
        <f t="shared" ref="S158:S194" si="58">IFERROR(R158/$AD158,0)</f>
        <v>1.0142072588347659</v>
      </c>
      <c r="T158" s="117"/>
      <c r="U158" s="119">
        <f t="shared" ref="U158:U195" si="59">IF(S$195,S158/S$195*100,0)</f>
        <v>132.71724513792299</v>
      </c>
      <c r="V158" s="263">
        <f t="shared" ref="V158:V194" si="60">(C158+G158+R158)</f>
        <v>2411218</v>
      </c>
      <c r="W158" s="263">
        <v>0</v>
      </c>
      <c r="X158" s="119">
        <f t="shared" ref="X158:X195" si="61">IF($V158,W158/$V158*100,0)</f>
        <v>0</v>
      </c>
      <c r="Y158" s="263">
        <v>0</v>
      </c>
      <c r="Z158" s="119">
        <f t="shared" ref="Z158:Z195" si="62">IF($V158,Y158/$V158*100,0)</f>
        <v>0</v>
      </c>
      <c r="AA158" s="263">
        <v>0</v>
      </c>
      <c r="AB158" s="119">
        <f t="shared" ref="AB158:AB195" si="63">IF($V158,AA158/$V158*100,0)</f>
        <v>0</v>
      </c>
      <c r="AC158" s="263">
        <v>0</v>
      </c>
      <c r="AD158" s="264">
        <v>8376</v>
      </c>
      <c r="AE158" s="264">
        <f t="shared" ref="AE158:AE194" si="64">IF(C158,AD158,0)</f>
        <v>8376</v>
      </c>
      <c r="AF158" s="264">
        <f t="shared" ref="AF158:AF194" si="65">IF(G158,AD158,0)</f>
        <v>8376</v>
      </c>
      <c r="AG158" s="264">
        <f t="shared" ref="AG158:AG194" si="66">IF(R158,AD158,0)</f>
        <v>8376</v>
      </c>
    </row>
    <row r="159" spans="1:34" x14ac:dyDescent="0.2">
      <c r="A159" s="114">
        <v>2</v>
      </c>
      <c r="B159" s="114" t="s">
        <v>263</v>
      </c>
      <c r="C159" s="115">
        <v>251695</v>
      </c>
      <c r="D159" s="116">
        <f t="shared" si="54"/>
        <v>33.27098479841375</v>
      </c>
      <c r="E159" s="114"/>
      <c r="F159" s="116">
        <f t="shared" si="55"/>
        <v>159.02372684322305</v>
      </c>
      <c r="G159" s="115">
        <v>2395240</v>
      </c>
      <c r="H159" s="116">
        <f t="shared" si="56"/>
        <v>316.62128222075347</v>
      </c>
      <c r="I159" s="114"/>
      <c r="J159" s="116">
        <f t="shared" si="57"/>
        <v>139.94428755420182</v>
      </c>
      <c r="K159" s="115">
        <v>0</v>
      </c>
      <c r="L159" s="115">
        <v>368889</v>
      </c>
      <c r="M159" s="115">
        <v>0</v>
      </c>
      <c r="N159" s="115">
        <v>0</v>
      </c>
      <c r="O159" s="115">
        <v>0</v>
      </c>
      <c r="P159" s="115">
        <v>0</v>
      </c>
      <c r="Q159" s="115">
        <v>0</v>
      </c>
      <c r="R159" s="115">
        <v>0</v>
      </c>
      <c r="S159" s="116">
        <f t="shared" si="58"/>
        <v>0</v>
      </c>
      <c r="T159" s="114"/>
      <c r="U159" s="116">
        <f t="shared" si="59"/>
        <v>0</v>
      </c>
      <c r="V159" s="115">
        <f t="shared" si="60"/>
        <v>2646935</v>
      </c>
      <c r="W159" s="115">
        <v>0</v>
      </c>
      <c r="X159" s="116">
        <f t="shared" si="61"/>
        <v>0</v>
      </c>
      <c r="Y159" s="115">
        <v>1021730</v>
      </c>
      <c r="Z159" s="116">
        <f t="shared" si="62"/>
        <v>38.600494534244319</v>
      </c>
      <c r="AA159" s="115">
        <v>0</v>
      </c>
      <c r="AB159" s="116">
        <f t="shared" si="63"/>
        <v>0</v>
      </c>
      <c r="AC159" s="115">
        <v>0</v>
      </c>
      <c r="AD159" s="115">
        <v>7565</v>
      </c>
      <c r="AE159" s="115">
        <f t="shared" si="64"/>
        <v>7565</v>
      </c>
      <c r="AF159" s="115">
        <f t="shared" si="65"/>
        <v>7565</v>
      </c>
      <c r="AG159" s="115">
        <f t="shared" si="66"/>
        <v>0</v>
      </c>
    </row>
    <row r="160" spans="1:34" x14ac:dyDescent="0.2">
      <c r="A160" s="117">
        <v>3</v>
      </c>
      <c r="B160" s="117" t="s">
        <v>97</v>
      </c>
      <c r="C160" s="118">
        <v>61684</v>
      </c>
      <c r="D160" s="119">
        <f t="shared" si="54"/>
        <v>9.2660357518401675</v>
      </c>
      <c r="E160" s="117"/>
      <c r="F160" s="119">
        <f t="shared" si="55"/>
        <v>44.288425703299964</v>
      </c>
      <c r="G160" s="118">
        <v>1368227</v>
      </c>
      <c r="H160" s="119">
        <f t="shared" si="56"/>
        <v>205.53207150368033</v>
      </c>
      <c r="I160" s="117"/>
      <c r="J160" s="119">
        <f t="shared" si="57"/>
        <v>90.843670123437107</v>
      </c>
      <c r="K160" s="118">
        <v>0</v>
      </c>
      <c r="L160" s="118">
        <v>159580</v>
      </c>
      <c r="M160" s="118">
        <v>0</v>
      </c>
      <c r="N160" s="118">
        <v>0</v>
      </c>
      <c r="O160" s="118">
        <v>0</v>
      </c>
      <c r="P160" s="118">
        <v>0</v>
      </c>
      <c r="Q160" s="118">
        <v>0</v>
      </c>
      <c r="R160" s="118">
        <v>0</v>
      </c>
      <c r="S160" s="119">
        <f t="shared" si="58"/>
        <v>0</v>
      </c>
      <c r="T160" s="117"/>
      <c r="U160" s="119">
        <f t="shared" si="59"/>
        <v>0</v>
      </c>
      <c r="V160" s="118">
        <f t="shared" si="60"/>
        <v>1429911</v>
      </c>
      <c r="W160" s="118">
        <v>0</v>
      </c>
      <c r="X160" s="119">
        <f t="shared" si="61"/>
        <v>0</v>
      </c>
      <c r="Y160" s="118">
        <v>0</v>
      </c>
      <c r="Z160" s="119">
        <f t="shared" si="62"/>
        <v>0</v>
      </c>
      <c r="AA160" s="118">
        <v>0</v>
      </c>
      <c r="AB160" s="119">
        <f t="shared" si="63"/>
        <v>0</v>
      </c>
      <c r="AC160" s="118">
        <v>3346</v>
      </c>
      <c r="AD160" s="118">
        <v>6657</v>
      </c>
      <c r="AE160" s="118">
        <f t="shared" si="64"/>
        <v>6657</v>
      </c>
      <c r="AF160" s="118">
        <f t="shared" si="65"/>
        <v>6657</v>
      </c>
      <c r="AG160" s="118">
        <f t="shared" si="66"/>
        <v>0</v>
      </c>
    </row>
    <row r="161" spans="1:33" x14ac:dyDescent="0.2">
      <c r="A161" s="114">
        <v>4</v>
      </c>
      <c r="B161" s="114" t="s">
        <v>264</v>
      </c>
      <c r="C161" s="115">
        <v>78679</v>
      </c>
      <c r="D161" s="116">
        <f t="shared" si="54"/>
        <v>17.201355487538258</v>
      </c>
      <c r="E161" s="114"/>
      <c r="F161" s="116">
        <f t="shared" si="55"/>
        <v>82.21649202622568</v>
      </c>
      <c r="G161" s="115">
        <v>1340282</v>
      </c>
      <c r="H161" s="116">
        <f t="shared" si="56"/>
        <v>293.02186270223001</v>
      </c>
      <c r="I161" s="114"/>
      <c r="J161" s="116">
        <f t="shared" si="57"/>
        <v>129.51351698802787</v>
      </c>
      <c r="K161" s="115">
        <v>0</v>
      </c>
      <c r="L161" s="115">
        <v>90270</v>
      </c>
      <c r="M161" s="115">
        <v>0</v>
      </c>
      <c r="N161" s="115">
        <v>0</v>
      </c>
      <c r="O161" s="115">
        <v>0</v>
      </c>
      <c r="P161" s="115">
        <v>0</v>
      </c>
      <c r="Q161" s="115">
        <v>59926</v>
      </c>
      <c r="R161" s="115">
        <v>3949</v>
      </c>
      <c r="S161" s="116">
        <f t="shared" si="58"/>
        <v>0.86335811106252736</v>
      </c>
      <c r="T161" s="114"/>
      <c r="U161" s="116">
        <f t="shared" si="59"/>
        <v>112.97741075068295</v>
      </c>
      <c r="V161" s="115">
        <f t="shared" si="60"/>
        <v>1422910</v>
      </c>
      <c r="W161" s="115">
        <v>0</v>
      </c>
      <c r="X161" s="116">
        <f t="shared" si="61"/>
        <v>0</v>
      </c>
      <c r="Y161" s="115">
        <v>0</v>
      </c>
      <c r="Z161" s="116">
        <f t="shared" si="62"/>
        <v>0</v>
      </c>
      <c r="AA161" s="115">
        <v>0</v>
      </c>
      <c r="AB161" s="116">
        <f t="shared" si="63"/>
        <v>0</v>
      </c>
      <c r="AC161" s="115">
        <v>0</v>
      </c>
      <c r="AD161" s="115">
        <v>4574</v>
      </c>
      <c r="AE161" s="115">
        <f t="shared" si="64"/>
        <v>4574</v>
      </c>
      <c r="AF161" s="115">
        <f t="shared" si="65"/>
        <v>4574</v>
      </c>
      <c r="AG161" s="115">
        <f t="shared" si="66"/>
        <v>4574</v>
      </c>
    </row>
    <row r="162" spans="1:33" x14ac:dyDescent="0.2">
      <c r="A162" s="117">
        <v>5</v>
      </c>
      <c r="B162" s="117" t="s">
        <v>265</v>
      </c>
      <c r="C162" s="118">
        <v>0</v>
      </c>
      <c r="D162" s="119">
        <f t="shared" si="54"/>
        <v>0</v>
      </c>
      <c r="E162" s="117"/>
      <c r="F162" s="123">
        <f t="shared" si="55"/>
        <v>0</v>
      </c>
      <c r="G162" s="118">
        <v>0</v>
      </c>
      <c r="H162" s="119">
        <f t="shared" si="56"/>
        <v>0</v>
      </c>
      <c r="I162" s="117"/>
      <c r="J162" s="123">
        <f t="shared" si="57"/>
        <v>0</v>
      </c>
      <c r="K162" s="118">
        <v>0</v>
      </c>
      <c r="L162" s="118">
        <v>0</v>
      </c>
      <c r="M162" s="118">
        <v>0</v>
      </c>
      <c r="N162" s="118">
        <v>0</v>
      </c>
      <c r="O162" s="118">
        <v>0</v>
      </c>
      <c r="P162" s="118">
        <v>0</v>
      </c>
      <c r="Q162" s="118">
        <v>0</v>
      </c>
      <c r="R162" s="118">
        <v>0</v>
      </c>
      <c r="S162" s="119">
        <f t="shared" si="58"/>
        <v>0</v>
      </c>
      <c r="T162" s="117"/>
      <c r="U162" s="123">
        <f t="shared" si="59"/>
        <v>0</v>
      </c>
      <c r="V162" s="118">
        <f t="shared" si="60"/>
        <v>0</v>
      </c>
      <c r="W162" s="118">
        <v>0</v>
      </c>
      <c r="X162" s="123">
        <f t="shared" si="61"/>
        <v>0</v>
      </c>
      <c r="Y162" s="118">
        <v>0</v>
      </c>
      <c r="Z162" s="123">
        <f t="shared" si="62"/>
        <v>0</v>
      </c>
      <c r="AA162" s="118">
        <v>0</v>
      </c>
      <c r="AB162" s="123">
        <f t="shared" si="63"/>
        <v>0</v>
      </c>
      <c r="AC162" s="118">
        <v>0</v>
      </c>
      <c r="AD162" s="118">
        <v>0</v>
      </c>
      <c r="AE162" s="118">
        <f t="shared" si="64"/>
        <v>0</v>
      </c>
      <c r="AF162" s="118">
        <f t="shared" si="65"/>
        <v>0</v>
      </c>
      <c r="AG162" s="118">
        <f t="shared" si="66"/>
        <v>0</v>
      </c>
    </row>
    <row r="163" spans="1:33" x14ac:dyDescent="0.2">
      <c r="A163" s="114">
        <v>6</v>
      </c>
      <c r="B163" s="114" t="s">
        <v>266</v>
      </c>
      <c r="C163" s="115">
        <v>308086</v>
      </c>
      <c r="D163" s="116">
        <f t="shared" si="54"/>
        <v>6.872930888323741</v>
      </c>
      <c r="E163" s="114"/>
      <c r="F163" s="249">
        <f t="shared" si="55"/>
        <v>32.850217413740438</v>
      </c>
      <c r="G163" s="115">
        <v>4408269</v>
      </c>
      <c r="H163" s="116">
        <f t="shared" si="56"/>
        <v>98.341788247891841</v>
      </c>
      <c r="I163" s="114"/>
      <c r="J163" s="249">
        <f t="shared" si="57"/>
        <v>43.466350071698763</v>
      </c>
      <c r="K163" s="115">
        <v>0</v>
      </c>
      <c r="L163" s="115">
        <v>0</v>
      </c>
      <c r="M163" s="115">
        <v>0</v>
      </c>
      <c r="N163" s="115">
        <v>0</v>
      </c>
      <c r="O163" s="115">
        <v>0</v>
      </c>
      <c r="P163" s="115">
        <v>0</v>
      </c>
      <c r="Q163" s="115">
        <v>0</v>
      </c>
      <c r="R163" s="115">
        <v>0</v>
      </c>
      <c r="S163" s="116">
        <f t="shared" si="58"/>
        <v>0</v>
      </c>
      <c r="T163" s="114"/>
      <c r="U163" s="249">
        <f t="shared" si="59"/>
        <v>0</v>
      </c>
      <c r="V163" s="115">
        <f t="shared" si="60"/>
        <v>4716355</v>
      </c>
      <c r="W163" s="115">
        <v>0</v>
      </c>
      <c r="X163" s="249">
        <f t="shared" si="61"/>
        <v>0</v>
      </c>
      <c r="Y163" s="115">
        <v>0</v>
      </c>
      <c r="Z163" s="249">
        <f t="shared" si="62"/>
        <v>0</v>
      </c>
      <c r="AA163" s="115">
        <v>0</v>
      </c>
      <c r="AB163" s="249">
        <f t="shared" si="63"/>
        <v>0</v>
      </c>
      <c r="AC163" s="115">
        <v>0</v>
      </c>
      <c r="AD163" s="115">
        <v>44826</v>
      </c>
      <c r="AE163" s="115">
        <f t="shared" si="64"/>
        <v>44826</v>
      </c>
      <c r="AF163" s="115">
        <f t="shared" si="65"/>
        <v>44826</v>
      </c>
      <c r="AG163" s="115">
        <f t="shared" si="66"/>
        <v>0</v>
      </c>
    </row>
    <row r="164" spans="1:33" x14ac:dyDescent="0.2">
      <c r="A164" s="117">
        <v>7</v>
      </c>
      <c r="B164" s="117" t="s">
        <v>267</v>
      </c>
      <c r="C164" s="118">
        <v>74149</v>
      </c>
      <c r="D164" s="119">
        <f t="shared" si="54"/>
        <v>14.550431711145997</v>
      </c>
      <c r="E164" s="117"/>
      <c r="F164" s="123">
        <f t="shared" si="55"/>
        <v>69.545999071075556</v>
      </c>
      <c r="G164" s="118">
        <v>891621</v>
      </c>
      <c r="H164" s="119">
        <f t="shared" si="56"/>
        <v>174.96487441130299</v>
      </c>
      <c r="I164" s="117"/>
      <c r="J164" s="123">
        <f t="shared" si="57"/>
        <v>77.333192907192583</v>
      </c>
      <c r="K164" s="118">
        <v>0</v>
      </c>
      <c r="L164" s="118">
        <v>272442</v>
      </c>
      <c r="M164" s="118">
        <v>0</v>
      </c>
      <c r="N164" s="118">
        <v>0</v>
      </c>
      <c r="O164" s="118">
        <v>0</v>
      </c>
      <c r="P164" s="118">
        <v>0</v>
      </c>
      <c r="Q164" s="118">
        <v>0</v>
      </c>
      <c r="R164" s="118">
        <v>0</v>
      </c>
      <c r="S164" s="119">
        <f t="shared" si="58"/>
        <v>0</v>
      </c>
      <c r="T164" s="117"/>
      <c r="U164" s="123">
        <f t="shared" si="59"/>
        <v>0</v>
      </c>
      <c r="V164" s="118">
        <f t="shared" si="60"/>
        <v>965770</v>
      </c>
      <c r="W164" s="118">
        <v>0</v>
      </c>
      <c r="X164" s="123">
        <f t="shared" si="61"/>
        <v>0</v>
      </c>
      <c r="Y164" s="118">
        <v>0</v>
      </c>
      <c r="Z164" s="123">
        <f t="shared" si="62"/>
        <v>0</v>
      </c>
      <c r="AA164" s="118">
        <v>0</v>
      </c>
      <c r="AB164" s="123">
        <f t="shared" si="63"/>
        <v>0</v>
      </c>
      <c r="AC164" s="118">
        <v>0</v>
      </c>
      <c r="AD164" s="118">
        <v>5096</v>
      </c>
      <c r="AE164" s="118">
        <f t="shared" si="64"/>
        <v>5096</v>
      </c>
      <c r="AF164" s="118">
        <f t="shared" si="65"/>
        <v>5096</v>
      </c>
      <c r="AG164" s="118">
        <f t="shared" si="66"/>
        <v>0</v>
      </c>
    </row>
    <row r="165" spans="1:33" x14ac:dyDescent="0.2">
      <c r="A165" s="114">
        <v>8</v>
      </c>
      <c r="B165" s="114" t="s">
        <v>268</v>
      </c>
      <c r="C165" s="115">
        <v>48876</v>
      </c>
      <c r="D165" s="116">
        <f t="shared" si="54"/>
        <v>7.4099454214675564</v>
      </c>
      <c r="E165" s="114"/>
      <c r="F165" s="249">
        <f t="shared" si="55"/>
        <v>35.416959965754543</v>
      </c>
      <c r="G165" s="115">
        <v>959265</v>
      </c>
      <c r="H165" s="116">
        <f t="shared" si="56"/>
        <v>145.43132201334143</v>
      </c>
      <c r="I165" s="114"/>
      <c r="J165" s="249">
        <f t="shared" si="57"/>
        <v>64.279579074639827</v>
      </c>
      <c r="K165" s="115">
        <v>0</v>
      </c>
      <c r="L165" s="115">
        <v>257777</v>
      </c>
      <c r="M165" s="115">
        <v>0</v>
      </c>
      <c r="N165" s="115">
        <v>0</v>
      </c>
      <c r="O165" s="115">
        <v>0</v>
      </c>
      <c r="P165" s="115">
        <v>0</v>
      </c>
      <c r="Q165" s="115">
        <v>0</v>
      </c>
      <c r="R165" s="115">
        <v>0</v>
      </c>
      <c r="S165" s="116">
        <f t="shared" si="58"/>
        <v>0</v>
      </c>
      <c r="T165" s="114"/>
      <c r="U165" s="249">
        <f t="shared" si="59"/>
        <v>0</v>
      </c>
      <c r="V165" s="115">
        <f t="shared" si="60"/>
        <v>1008141</v>
      </c>
      <c r="W165" s="115">
        <v>0</v>
      </c>
      <c r="X165" s="249">
        <f t="shared" si="61"/>
        <v>0</v>
      </c>
      <c r="Y165" s="115">
        <v>0</v>
      </c>
      <c r="Z165" s="249">
        <f t="shared" si="62"/>
        <v>0</v>
      </c>
      <c r="AA165" s="115">
        <v>0</v>
      </c>
      <c r="AB165" s="249">
        <f t="shared" si="63"/>
        <v>0</v>
      </c>
      <c r="AC165" s="115">
        <v>0</v>
      </c>
      <c r="AD165" s="115">
        <v>6596</v>
      </c>
      <c r="AE165" s="115">
        <f t="shared" si="64"/>
        <v>6596</v>
      </c>
      <c r="AF165" s="115">
        <f t="shared" si="65"/>
        <v>6596</v>
      </c>
      <c r="AG165" s="115">
        <f t="shared" si="66"/>
        <v>0</v>
      </c>
    </row>
    <row r="166" spans="1:33" x14ac:dyDescent="0.2">
      <c r="A166" s="117">
        <v>9</v>
      </c>
      <c r="B166" s="117" t="s">
        <v>269</v>
      </c>
      <c r="C166" s="118">
        <v>24480</v>
      </c>
      <c r="D166" s="119">
        <f t="shared" si="54"/>
        <v>5.8705035971223021</v>
      </c>
      <c r="E166" s="117"/>
      <c r="F166" s="123">
        <f t="shared" si="55"/>
        <v>28.058963872492406</v>
      </c>
      <c r="G166" s="118">
        <v>822038</v>
      </c>
      <c r="H166" s="119">
        <f t="shared" si="56"/>
        <v>197.13141486810551</v>
      </c>
      <c r="I166" s="117"/>
      <c r="J166" s="123">
        <f t="shared" si="57"/>
        <v>87.130641423637528</v>
      </c>
      <c r="K166" s="118">
        <v>0</v>
      </c>
      <c r="L166" s="118">
        <v>164408</v>
      </c>
      <c r="M166" s="118">
        <v>0</v>
      </c>
      <c r="N166" s="118">
        <v>0</v>
      </c>
      <c r="O166" s="118">
        <v>0</v>
      </c>
      <c r="P166" s="118">
        <v>0</v>
      </c>
      <c r="Q166" s="118">
        <v>0</v>
      </c>
      <c r="R166" s="118">
        <v>0</v>
      </c>
      <c r="S166" s="119">
        <f t="shared" si="58"/>
        <v>0</v>
      </c>
      <c r="T166" s="117"/>
      <c r="U166" s="123">
        <f t="shared" si="59"/>
        <v>0</v>
      </c>
      <c r="V166" s="118">
        <f t="shared" si="60"/>
        <v>846518</v>
      </c>
      <c r="W166" s="118">
        <v>0</v>
      </c>
      <c r="X166" s="123">
        <f t="shared" si="61"/>
        <v>0</v>
      </c>
      <c r="Y166" s="118">
        <v>330000</v>
      </c>
      <c r="Z166" s="123">
        <f t="shared" si="62"/>
        <v>38.983223038376032</v>
      </c>
      <c r="AA166" s="118">
        <v>0</v>
      </c>
      <c r="AB166" s="123">
        <f t="shared" si="63"/>
        <v>0</v>
      </c>
      <c r="AC166" s="118">
        <v>0</v>
      </c>
      <c r="AD166" s="118">
        <v>4170</v>
      </c>
      <c r="AE166" s="118">
        <f t="shared" si="64"/>
        <v>4170</v>
      </c>
      <c r="AF166" s="118">
        <f t="shared" si="65"/>
        <v>4170</v>
      </c>
      <c r="AG166" s="118">
        <f t="shared" si="66"/>
        <v>0</v>
      </c>
    </row>
    <row r="167" spans="1:33" x14ac:dyDescent="0.2">
      <c r="A167" s="114">
        <v>10</v>
      </c>
      <c r="B167" s="114" t="s">
        <v>270</v>
      </c>
      <c r="C167" s="115">
        <v>59343</v>
      </c>
      <c r="D167" s="116">
        <f t="shared" si="54"/>
        <v>2.5416738050368339</v>
      </c>
      <c r="E167" s="114"/>
      <c r="F167" s="249">
        <f t="shared" si="55"/>
        <v>12.148316118253979</v>
      </c>
      <c r="G167" s="115">
        <v>4193253</v>
      </c>
      <c r="H167" s="116">
        <f t="shared" si="56"/>
        <v>179.59795271543601</v>
      </c>
      <c r="I167" s="114"/>
      <c r="J167" s="249">
        <f t="shared" si="57"/>
        <v>79.380979581250301</v>
      </c>
      <c r="K167" s="115">
        <v>0</v>
      </c>
      <c r="L167" s="115">
        <v>1432832</v>
      </c>
      <c r="M167" s="115">
        <v>0</v>
      </c>
      <c r="N167" s="115">
        <v>0</v>
      </c>
      <c r="O167" s="115">
        <v>0</v>
      </c>
      <c r="P167" s="115">
        <v>0</v>
      </c>
      <c r="Q167" s="115">
        <v>0</v>
      </c>
      <c r="R167" s="115">
        <v>0</v>
      </c>
      <c r="S167" s="116">
        <f t="shared" si="58"/>
        <v>0</v>
      </c>
      <c r="T167" s="114"/>
      <c r="U167" s="249">
        <f t="shared" si="59"/>
        <v>0</v>
      </c>
      <c r="V167" s="115">
        <f t="shared" si="60"/>
        <v>4252596</v>
      </c>
      <c r="W167" s="115">
        <v>0</v>
      </c>
      <c r="X167" s="249">
        <f t="shared" si="61"/>
        <v>0</v>
      </c>
      <c r="Y167" s="115">
        <v>0</v>
      </c>
      <c r="Z167" s="249">
        <f t="shared" si="62"/>
        <v>0</v>
      </c>
      <c r="AA167" s="115">
        <v>0</v>
      </c>
      <c r="AB167" s="249">
        <f t="shared" si="63"/>
        <v>0</v>
      </c>
      <c r="AC167" s="115">
        <v>0</v>
      </c>
      <c r="AD167" s="115">
        <v>23348</v>
      </c>
      <c r="AE167" s="115">
        <f t="shared" si="64"/>
        <v>23348</v>
      </c>
      <c r="AF167" s="115">
        <f t="shared" si="65"/>
        <v>23348</v>
      </c>
      <c r="AG167" s="115">
        <f t="shared" si="66"/>
        <v>0</v>
      </c>
    </row>
    <row r="168" spans="1:33" x14ac:dyDescent="0.2">
      <c r="A168" s="117">
        <v>11</v>
      </c>
      <c r="B168" s="117" t="s">
        <v>271</v>
      </c>
      <c r="C168" s="118">
        <v>0</v>
      </c>
      <c r="D168" s="119">
        <f t="shared" si="54"/>
        <v>0</v>
      </c>
      <c r="E168" s="117"/>
      <c r="F168" s="123">
        <f t="shared" si="55"/>
        <v>0</v>
      </c>
      <c r="G168" s="118">
        <v>0</v>
      </c>
      <c r="H168" s="119">
        <f t="shared" si="56"/>
        <v>0</v>
      </c>
      <c r="I168" s="117"/>
      <c r="J168" s="123">
        <f t="shared" si="57"/>
        <v>0</v>
      </c>
      <c r="K168" s="118">
        <v>0</v>
      </c>
      <c r="L168" s="118">
        <v>0</v>
      </c>
      <c r="M168" s="118">
        <v>0</v>
      </c>
      <c r="N168" s="118">
        <v>0</v>
      </c>
      <c r="O168" s="118">
        <v>0</v>
      </c>
      <c r="P168" s="118">
        <v>0</v>
      </c>
      <c r="Q168" s="118">
        <v>0</v>
      </c>
      <c r="R168" s="118">
        <v>0</v>
      </c>
      <c r="S168" s="119">
        <f t="shared" si="58"/>
        <v>0</v>
      </c>
      <c r="T168" s="117"/>
      <c r="U168" s="123">
        <f t="shared" si="59"/>
        <v>0</v>
      </c>
      <c r="V168" s="118">
        <f t="shared" si="60"/>
        <v>0</v>
      </c>
      <c r="W168" s="118">
        <v>0</v>
      </c>
      <c r="X168" s="123">
        <f t="shared" si="61"/>
        <v>0</v>
      </c>
      <c r="Y168" s="118">
        <v>0</v>
      </c>
      <c r="Z168" s="123">
        <f t="shared" si="62"/>
        <v>0</v>
      </c>
      <c r="AA168" s="118">
        <v>0</v>
      </c>
      <c r="AB168" s="123">
        <f t="shared" si="63"/>
        <v>0</v>
      </c>
      <c r="AC168" s="118">
        <v>0</v>
      </c>
      <c r="AD168" s="118">
        <v>0</v>
      </c>
      <c r="AE168" s="118">
        <f t="shared" si="64"/>
        <v>0</v>
      </c>
      <c r="AF168" s="118">
        <f t="shared" si="65"/>
        <v>0</v>
      </c>
      <c r="AG168" s="118">
        <f t="shared" si="66"/>
        <v>0</v>
      </c>
    </row>
    <row r="169" spans="1:33" x14ac:dyDescent="0.2">
      <c r="A169" s="114">
        <v>12</v>
      </c>
      <c r="B169" s="114" t="s">
        <v>272</v>
      </c>
      <c r="C169" s="115">
        <v>104228</v>
      </c>
      <c r="D169" s="116">
        <f t="shared" si="54"/>
        <v>26.670419651995907</v>
      </c>
      <c r="E169" s="114"/>
      <c r="F169" s="249">
        <f t="shared" si="55"/>
        <v>127.47532287458267</v>
      </c>
      <c r="G169" s="115">
        <v>1121721</v>
      </c>
      <c r="H169" s="116">
        <f t="shared" si="56"/>
        <v>287.03198567041966</v>
      </c>
      <c r="I169" s="114"/>
      <c r="J169" s="249">
        <f t="shared" si="57"/>
        <v>126.86603521461525</v>
      </c>
      <c r="K169" s="115">
        <v>0</v>
      </c>
      <c r="L169" s="115">
        <v>238969</v>
      </c>
      <c r="M169" s="115">
        <v>0</v>
      </c>
      <c r="N169" s="115">
        <v>0</v>
      </c>
      <c r="O169" s="115">
        <v>0</v>
      </c>
      <c r="P169" s="115">
        <v>0</v>
      </c>
      <c r="Q169" s="115">
        <v>0</v>
      </c>
      <c r="R169" s="115">
        <v>0</v>
      </c>
      <c r="S169" s="116">
        <f t="shared" si="58"/>
        <v>0</v>
      </c>
      <c r="T169" s="114"/>
      <c r="U169" s="249">
        <f t="shared" si="59"/>
        <v>0</v>
      </c>
      <c r="V169" s="115">
        <f t="shared" si="60"/>
        <v>1225949</v>
      </c>
      <c r="W169" s="115">
        <v>0</v>
      </c>
      <c r="X169" s="249">
        <f t="shared" si="61"/>
        <v>0</v>
      </c>
      <c r="Y169" s="115">
        <v>0</v>
      </c>
      <c r="Z169" s="249">
        <f t="shared" si="62"/>
        <v>0</v>
      </c>
      <c r="AA169" s="115">
        <v>0</v>
      </c>
      <c r="AB169" s="249">
        <f t="shared" si="63"/>
        <v>0</v>
      </c>
      <c r="AC169" s="115">
        <v>0</v>
      </c>
      <c r="AD169" s="115">
        <v>3908</v>
      </c>
      <c r="AE169" s="115">
        <f t="shared" si="64"/>
        <v>3908</v>
      </c>
      <c r="AF169" s="115">
        <f t="shared" si="65"/>
        <v>3908</v>
      </c>
      <c r="AG169" s="115">
        <f t="shared" si="66"/>
        <v>0</v>
      </c>
    </row>
    <row r="170" spans="1:33" x14ac:dyDescent="0.2">
      <c r="A170" s="117">
        <v>13</v>
      </c>
      <c r="B170" s="117" t="s">
        <v>111</v>
      </c>
      <c r="C170" s="118">
        <v>189536</v>
      </c>
      <c r="D170" s="119">
        <f t="shared" si="54"/>
        <v>9.4475127105971488</v>
      </c>
      <c r="E170" s="117"/>
      <c r="F170" s="123">
        <f t="shared" si="55"/>
        <v>45.155822400228658</v>
      </c>
      <c r="G170" s="118">
        <v>481016</v>
      </c>
      <c r="H170" s="119">
        <f t="shared" si="56"/>
        <v>23.976472933904894</v>
      </c>
      <c r="I170" s="117"/>
      <c r="J170" s="123">
        <f t="shared" si="57"/>
        <v>10.597425413931919</v>
      </c>
      <c r="K170" s="118">
        <v>0</v>
      </c>
      <c r="L170" s="118">
        <v>416799</v>
      </c>
      <c r="M170" s="118">
        <v>0</v>
      </c>
      <c r="N170" s="118">
        <v>0</v>
      </c>
      <c r="O170" s="118">
        <v>0</v>
      </c>
      <c r="P170" s="118">
        <v>0</v>
      </c>
      <c r="Q170" s="118">
        <v>0</v>
      </c>
      <c r="R170" s="118">
        <v>0</v>
      </c>
      <c r="S170" s="119">
        <f t="shared" si="58"/>
        <v>0</v>
      </c>
      <c r="T170" s="117"/>
      <c r="U170" s="123">
        <f t="shared" si="59"/>
        <v>0</v>
      </c>
      <c r="V170" s="118">
        <f t="shared" si="60"/>
        <v>670552</v>
      </c>
      <c r="W170" s="118">
        <v>15974</v>
      </c>
      <c r="X170" s="123">
        <f t="shared" si="61"/>
        <v>2.3822164425726862</v>
      </c>
      <c r="Y170" s="118">
        <v>497515</v>
      </c>
      <c r="Z170" s="123">
        <f t="shared" si="62"/>
        <v>74.194842458153872</v>
      </c>
      <c r="AA170" s="118">
        <v>36489</v>
      </c>
      <c r="AB170" s="123">
        <f t="shared" si="63"/>
        <v>5.4416361445495651</v>
      </c>
      <c r="AC170" s="118">
        <v>2991</v>
      </c>
      <c r="AD170" s="118">
        <v>20062</v>
      </c>
      <c r="AE170" s="118">
        <f t="shared" si="64"/>
        <v>20062</v>
      </c>
      <c r="AF170" s="118">
        <f t="shared" si="65"/>
        <v>20062</v>
      </c>
      <c r="AG170" s="118">
        <f t="shared" si="66"/>
        <v>0</v>
      </c>
    </row>
    <row r="171" spans="1:33" x14ac:dyDescent="0.2">
      <c r="A171" s="114">
        <v>14</v>
      </c>
      <c r="B171" s="114" t="s">
        <v>273</v>
      </c>
      <c r="C171" s="115">
        <v>216476</v>
      </c>
      <c r="D171" s="116">
        <f t="shared" si="54"/>
        <v>38.118682866701882</v>
      </c>
      <c r="E171" s="114"/>
      <c r="F171" s="249">
        <f t="shared" si="55"/>
        <v>182.1940362915513</v>
      </c>
      <c r="G171" s="115">
        <v>4191846</v>
      </c>
      <c r="H171" s="116">
        <f t="shared" si="56"/>
        <v>738.13100898045434</v>
      </c>
      <c r="I171" s="114"/>
      <c r="J171" s="249">
        <f t="shared" si="57"/>
        <v>326.24849930780499</v>
      </c>
      <c r="K171" s="115">
        <v>0</v>
      </c>
      <c r="L171" s="115">
        <v>0</v>
      </c>
      <c r="M171" s="115">
        <v>0</v>
      </c>
      <c r="N171" s="115">
        <v>0</v>
      </c>
      <c r="O171" s="115">
        <v>0</v>
      </c>
      <c r="P171" s="115">
        <v>0</v>
      </c>
      <c r="Q171" s="115">
        <v>0</v>
      </c>
      <c r="R171" s="115">
        <v>0</v>
      </c>
      <c r="S171" s="116">
        <f t="shared" si="58"/>
        <v>0</v>
      </c>
      <c r="T171" s="114"/>
      <c r="U171" s="249">
        <f t="shared" si="59"/>
        <v>0</v>
      </c>
      <c r="V171" s="115">
        <f t="shared" si="60"/>
        <v>4408322</v>
      </c>
      <c r="W171" s="115">
        <v>103810</v>
      </c>
      <c r="X171" s="249">
        <f t="shared" si="61"/>
        <v>2.3548642771557975</v>
      </c>
      <c r="Y171" s="115">
        <v>0</v>
      </c>
      <c r="Z171" s="249">
        <f t="shared" si="62"/>
        <v>0</v>
      </c>
      <c r="AA171" s="115">
        <v>0</v>
      </c>
      <c r="AB171" s="249">
        <f t="shared" si="63"/>
        <v>0</v>
      </c>
      <c r="AC171" s="115">
        <v>0</v>
      </c>
      <c r="AD171" s="115">
        <v>5679</v>
      </c>
      <c r="AE171" s="115">
        <f t="shared" si="64"/>
        <v>5679</v>
      </c>
      <c r="AF171" s="115">
        <f t="shared" si="65"/>
        <v>5679</v>
      </c>
      <c r="AG171" s="115">
        <f t="shared" si="66"/>
        <v>0</v>
      </c>
    </row>
    <row r="172" spans="1:33" x14ac:dyDescent="0.2">
      <c r="A172" s="117">
        <v>15</v>
      </c>
      <c r="B172" s="117" t="s">
        <v>274</v>
      </c>
      <c r="C172" s="118">
        <v>422365</v>
      </c>
      <c r="D172" s="119">
        <f t="shared" si="54"/>
        <v>56.518801016994516</v>
      </c>
      <c r="E172" s="117"/>
      <c r="F172" s="123">
        <f t="shared" si="55"/>
        <v>270.14019659741251</v>
      </c>
      <c r="G172" s="118">
        <v>1407657</v>
      </c>
      <c r="H172" s="119">
        <f t="shared" si="56"/>
        <v>188.36571657968688</v>
      </c>
      <c r="I172" s="117"/>
      <c r="J172" s="123">
        <f t="shared" si="57"/>
        <v>83.256266987137877</v>
      </c>
      <c r="K172" s="118">
        <v>0</v>
      </c>
      <c r="L172" s="118">
        <v>0</v>
      </c>
      <c r="M172" s="118">
        <v>0</v>
      </c>
      <c r="N172" s="118">
        <v>0</v>
      </c>
      <c r="O172" s="118">
        <v>0</v>
      </c>
      <c r="P172" s="118">
        <v>0</v>
      </c>
      <c r="Q172" s="118">
        <v>0</v>
      </c>
      <c r="R172" s="118">
        <v>0</v>
      </c>
      <c r="S172" s="119">
        <f t="shared" si="58"/>
        <v>0</v>
      </c>
      <c r="T172" s="117"/>
      <c r="U172" s="123">
        <f t="shared" si="59"/>
        <v>0</v>
      </c>
      <c r="V172" s="118">
        <f t="shared" si="60"/>
        <v>1830022</v>
      </c>
      <c r="W172" s="118">
        <v>0</v>
      </c>
      <c r="X172" s="123">
        <f t="shared" si="61"/>
        <v>0</v>
      </c>
      <c r="Y172" s="118">
        <v>0</v>
      </c>
      <c r="Z172" s="123">
        <f t="shared" si="62"/>
        <v>0</v>
      </c>
      <c r="AA172" s="118">
        <v>0</v>
      </c>
      <c r="AB172" s="123">
        <f t="shared" si="63"/>
        <v>0</v>
      </c>
      <c r="AC172" s="118">
        <v>95457</v>
      </c>
      <c r="AD172" s="118">
        <v>7473</v>
      </c>
      <c r="AE172" s="118">
        <f t="shared" si="64"/>
        <v>7473</v>
      </c>
      <c r="AF172" s="118">
        <f t="shared" si="65"/>
        <v>7473</v>
      </c>
      <c r="AG172" s="118">
        <f t="shared" si="66"/>
        <v>0</v>
      </c>
    </row>
    <row r="173" spans="1:33" x14ac:dyDescent="0.2">
      <c r="A173" s="114">
        <v>16</v>
      </c>
      <c r="B173" s="114" t="s">
        <v>275</v>
      </c>
      <c r="C173" s="115">
        <v>185142</v>
      </c>
      <c r="D173" s="116">
        <f t="shared" si="54"/>
        <v>12.333755246152821</v>
      </c>
      <c r="E173" s="114"/>
      <c r="F173" s="249">
        <f t="shared" si="55"/>
        <v>58.95105711775885</v>
      </c>
      <c r="G173" s="115">
        <v>3662308</v>
      </c>
      <c r="H173" s="116">
        <f t="shared" si="56"/>
        <v>243.97495170208515</v>
      </c>
      <c r="I173" s="114"/>
      <c r="J173" s="249">
        <f t="shared" si="57"/>
        <v>107.83514158474705</v>
      </c>
      <c r="K173" s="115">
        <v>0</v>
      </c>
      <c r="L173" s="115">
        <v>0</v>
      </c>
      <c r="M173" s="115">
        <v>0</v>
      </c>
      <c r="N173" s="115">
        <v>0</v>
      </c>
      <c r="O173" s="115">
        <v>0</v>
      </c>
      <c r="P173" s="115">
        <v>0</v>
      </c>
      <c r="Q173" s="115">
        <v>0</v>
      </c>
      <c r="R173" s="115">
        <v>0</v>
      </c>
      <c r="S173" s="116">
        <f t="shared" si="58"/>
        <v>0</v>
      </c>
      <c r="T173" s="114"/>
      <c r="U173" s="249">
        <f t="shared" si="59"/>
        <v>0</v>
      </c>
      <c r="V173" s="115">
        <f t="shared" si="60"/>
        <v>3847450</v>
      </c>
      <c r="W173" s="115">
        <v>204806</v>
      </c>
      <c r="X173" s="249">
        <f t="shared" si="61"/>
        <v>5.3231620943741964</v>
      </c>
      <c r="Y173" s="115">
        <v>0</v>
      </c>
      <c r="Z173" s="249">
        <f t="shared" si="62"/>
        <v>0</v>
      </c>
      <c r="AA173" s="115">
        <v>0</v>
      </c>
      <c r="AB173" s="249">
        <f t="shared" si="63"/>
        <v>0</v>
      </c>
      <c r="AC173" s="115">
        <v>0</v>
      </c>
      <c r="AD173" s="115">
        <v>15011</v>
      </c>
      <c r="AE173" s="115">
        <f t="shared" si="64"/>
        <v>15011</v>
      </c>
      <c r="AF173" s="115">
        <f t="shared" si="65"/>
        <v>15011</v>
      </c>
      <c r="AG173" s="115">
        <f t="shared" si="66"/>
        <v>0</v>
      </c>
    </row>
    <row r="174" spans="1:33" x14ac:dyDescent="0.2">
      <c r="A174" s="117">
        <v>17</v>
      </c>
      <c r="B174" s="117" t="s">
        <v>276</v>
      </c>
      <c r="C174" s="118">
        <v>696453</v>
      </c>
      <c r="D174" s="119">
        <f t="shared" si="54"/>
        <v>28.247941593997162</v>
      </c>
      <c r="E174" s="117"/>
      <c r="F174" s="123">
        <f t="shared" si="55"/>
        <v>135.01532867585246</v>
      </c>
      <c r="G174" s="118">
        <v>9383056</v>
      </c>
      <c r="H174" s="119">
        <f t="shared" si="56"/>
        <v>380.57416345568851</v>
      </c>
      <c r="I174" s="117"/>
      <c r="J174" s="123">
        <f t="shared" si="57"/>
        <v>168.21099261801837</v>
      </c>
      <c r="K174" s="118">
        <v>0</v>
      </c>
      <c r="L174" s="118">
        <v>0</v>
      </c>
      <c r="M174" s="118">
        <v>0</v>
      </c>
      <c r="N174" s="118">
        <v>0</v>
      </c>
      <c r="O174" s="118">
        <v>0</v>
      </c>
      <c r="P174" s="118">
        <v>0</v>
      </c>
      <c r="Q174" s="118">
        <v>0</v>
      </c>
      <c r="R174" s="118">
        <v>0</v>
      </c>
      <c r="S174" s="119">
        <f t="shared" si="58"/>
        <v>0</v>
      </c>
      <c r="T174" s="117"/>
      <c r="U174" s="123">
        <f t="shared" si="59"/>
        <v>0</v>
      </c>
      <c r="V174" s="118">
        <f t="shared" si="60"/>
        <v>10079509</v>
      </c>
      <c r="W174" s="118">
        <v>0</v>
      </c>
      <c r="X174" s="123">
        <f t="shared" si="61"/>
        <v>0</v>
      </c>
      <c r="Y174" s="118">
        <v>0</v>
      </c>
      <c r="Z174" s="123">
        <f t="shared" si="62"/>
        <v>0</v>
      </c>
      <c r="AA174" s="118">
        <v>0</v>
      </c>
      <c r="AB174" s="123">
        <f t="shared" si="63"/>
        <v>0</v>
      </c>
      <c r="AC174" s="118">
        <v>0</v>
      </c>
      <c r="AD174" s="118">
        <v>24655</v>
      </c>
      <c r="AE174" s="118">
        <f t="shared" si="64"/>
        <v>24655</v>
      </c>
      <c r="AF174" s="118">
        <f t="shared" si="65"/>
        <v>24655</v>
      </c>
      <c r="AG174" s="118">
        <f t="shared" si="66"/>
        <v>0</v>
      </c>
    </row>
    <row r="175" spans="1:33" x14ac:dyDescent="0.2">
      <c r="A175" s="114">
        <v>18</v>
      </c>
      <c r="B175" s="114" t="s">
        <v>277</v>
      </c>
      <c r="C175" s="115">
        <v>307606</v>
      </c>
      <c r="D175" s="116">
        <f t="shared" si="54"/>
        <v>6.3752538860103627</v>
      </c>
      <c r="E175" s="114"/>
      <c r="F175" s="249">
        <f t="shared" si="55"/>
        <v>30.471494567045205</v>
      </c>
      <c r="G175" s="115">
        <v>13007250</v>
      </c>
      <c r="H175" s="116">
        <f t="shared" si="56"/>
        <v>269.58031088082902</v>
      </c>
      <c r="I175" s="114"/>
      <c r="J175" s="249">
        <f t="shared" si="57"/>
        <v>119.15252278763285</v>
      </c>
      <c r="K175" s="115">
        <v>0</v>
      </c>
      <c r="L175" s="115">
        <v>0</v>
      </c>
      <c r="M175" s="115">
        <v>0</v>
      </c>
      <c r="N175" s="115">
        <v>0</v>
      </c>
      <c r="O175" s="115">
        <v>0</v>
      </c>
      <c r="P175" s="115">
        <v>0</v>
      </c>
      <c r="Q175" s="115">
        <v>0</v>
      </c>
      <c r="R175" s="115">
        <v>0</v>
      </c>
      <c r="S175" s="116">
        <f t="shared" si="58"/>
        <v>0</v>
      </c>
      <c r="T175" s="114"/>
      <c r="U175" s="249">
        <f t="shared" si="59"/>
        <v>0</v>
      </c>
      <c r="V175" s="115">
        <f t="shared" si="60"/>
        <v>13314856</v>
      </c>
      <c r="W175" s="115">
        <v>0</v>
      </c>
      <c r="X175" s="249">
        <f t="shared" si="61"/>
        <v>0</v>
      </c>
      <c r="Y175" s="115">
        <v>0</v>
      </c>
      <c r="Z175" s="249">
        <f t="shared" si="62"/>
        <v>0</v>
      </c>
      <c r="AA175" s="115">
        <v>0</v>
      </c>
      <c r="AB175" s="249">
        <f t="shared" si="63"/>
        <v>0</v>
      </c>
      <c r="AC175" s="115">
        <v>0</v>
      </c>
      <c r="AD175" s="115">
        <v>48250</v>
      </c>
      <c r="AE175" s="115">
        <f t="shared" si="64"/>
        <v>48250</v>
      </c>
      <c r="AF175" s="115">
        <f t="shared" si="65"/>
        <v>48250</v>
      </c>
      <c r="AG175" s="115">
        <f t="shared" si="66"/>
        <v>0</v>
      </c>
    </row>
    <row r="176" spans="1:33" x14ac:dyDescent="0.2">
      <c r="A176" s="117">
        <v>19</v>
      </c>
      <c r="B176" s="117" t="s">
        <v>278</v>
      </c>
      <c r="C176" s="118">
        <v>180244</v>
      </c>
      <c r="D176" s="119">
        <f t="shared" si="54"/>
        <v>37.309873732146556</v>
      </c>
      <c r="E176" s="117"/>
      <c r="F176" s="123">
        <f t="shared" si="55"/>
        <v>178.32821014720579</v>
      </c>
      <c r="G176" s="118">
        <v>537800</v>
      </c>
      <c r="H176" s="119">
        <f t="shared" si="56"/>
        <v>111.32270751397226</v>
      </c>
      <c r="I176" s="117"/>
      <c r="J176" s="123">
        <f t="shared" si="57"/>
        <v>49.203821304676929</v>
      </c>
      <c r="K176" s="118">
        <v>0</v>
      </c>
      <c r="L176" s="118">
        <v>358361</v>
      </c>
      <c r="M176" s="118">
        <v>0</v>
      </c>
      <c r="N176" s="118">
        <v>0</v>
      </c>
      <c r="O176" s="118">
        <v>0</v>
      </c>
      <c r="P176" s="118">
        <v>0</v>
      </c>
      <c r="Q176" s="118">
        <v>0</v>
      </c>
      <c r="R176" s="118">
        <v>1144</v>
      </c>
      <c r="S176" s="119">
        <f t="shared" si="58"/>
        <v>0.23680397433243636</v>
      </c>
      <c r="T176" s="117"/>
      <c r="U176" s="123">
        <f t="shared" si="59"/>
        <v>30.987720544635344</v>
      </c>
      <c r="V176" s="118">
        <f t="shared" si="60"/>
        <v>719188</v>
      </c>
      <c r="W176" s="118">
        <v>47</v>
      </c>
      <c r="X176" s="123">
        <f t="shared" si="61"/>
        <v>6.5351479724355798E-3</v>
      </c>
      <c r="Y176" s="118">
        <v>1739</v>
      </c>
      <c r="Z176" s="123">
        <f t="shared" si="62"/>
        <v>0.24180047498011648</v>
      </c>
      <c r="AA176" s="118">
        <v>16892</v>
      </c>
      <c r="AB176" s="123">
        <f t="shared" si="63"/>
        <v>2.3487599904336558</v>
      </c>
      <c r="AC176" s="118">
        <v>0</v>
      </c>
      <c r="AD176" s="118">
        <v>4831</v>
      </c>
      <c r="AE176" s="118">
        <f t="shared" si="64"/>
        <v>4831</v>
      </c>
      <c r="AF176" s="118">
        <f t="shared" si="65"/>
        <v>4831</v>
      </c>
      <c r="AG176" s="118">
        <f t="shared" si="66"/>
        <v>4831</v>
      </c>
    </row>
    <row r="177" spans="1:33" x14ac:dyDescent="0.2">
      <c r="A177" s="114">
        <v>20</v>
      </c>
      <c r="B177" s="114" t="s">
        <v>279</v>
      </c>
      <c r="C177" s="115">
        <v>152167</v>
      </c>
      <c r="D177" s="116">
        <f t="shared" si="54"/>
        <v>26.459224482698662</v>
      </c>
      <c r="E177" s="114"/>
      <c r="F177" s="249">
        <f t="shared" si="55"/>
        <v>126.46588347516537</v>
      </c>
      <c r="G177" s="115">
        <v>1533343</v>
      </c>
      <c r="H177" s="116">
        <f t="shared" si="56"/>
        <v>266.62197878629803</v>
      </c>
      <c r="I177" s="114"/>
      <c r="J177" s="249">
        <f t="shared" si="57"/>
        <v>117.84496167103924</v>
      </c>
      <c r="K177" s="115">
        <v>0</v>
      </c>
      <c r="L177" s="115">
        <v>402131</v>
      </c>
      <c r="M177" s="115">
        <v>0</v>
      </c>
      <c r="N177" s="115">
        <v>0</v>
      </c>
      <c r="O177" s="115">
        <v>0</v>
      </c>
      <c r="P177" s="115">
        <v>0</v>
      </c>
      <c r="Q177" s="115">
        <v>0</v>
      </c>
      <c r="R177" s="115">
        <v>0</v>
      </c>
      <c r="S177" s="116">
        <f t="shared" si="58"/>
        <v>0</v>
      </c>
      <c r="T177" s="114"/>
      <c r="U177" s="249">
        <f t="shared" si="59"/>
        <v>0</v>
      </c>
      <c r="V177" s="115">
        <f t="shared" si="60"/>
        <v>1685510</v>
      </c>
      <c r="W177" s="115">
        <v>0</v>
      </c>
      <c r="X177" s="249">
        <f t="shared" si="61"/>
        <v>0</v>
      </c>
      <c r="Y177" s="115">
        <v>0</v>
      </c>
      <c r="Z177" s="249">
        <f t="shared" si="62"/>
        <v>0</v>
      </c>
      <c r="AA177" s="115">
        <v>0</v>
      </c>
      <c r="AB177" s="249">
        <f t="shared" si="63"/>
        <v>0</v>
      </c>
      <c r="AC177" s="115">
        <v>28746</v>
      </c>
      <c r="AD177" s="115">
        <v>5751</v>
      </c>
      <c r="AE177" s="115">
        <f t="shared" si="64"/>
        <v>5751</v>
      </c>
      <c r="AF177" s="115">
        <f t="shared" si="65"/>
        <v>5751</v>
      </c>
      <c r="AG177" s="115">
        <f t="shared" si="66"/>
        <v>0</v>
      </c>
    </row>
    <row r="178" spans="1:33" x14ac:dyDescent="0.2">
      <c r="A178" s="117">
        <v>21</v>
      </c>
      <c r="B178" s="117" t="s">
        <v>179</v>
      </c>
      <c r="C178" s="118">
        <v>43763</v>
      </c>
      <c r="D178" s="119">
        <f t="shared" si="54"/>
        <v>8.9678278688524582</v>
      </c>
      <c r="E178" s="117"/>
      <c r="F178" s="123">
        <f t="shared" si="55"/>
        <v>42.863095818595305</v>
      </c>
      <c r="G178" s="118">
        <v>577933</v>
      </c>
      <c r="H178" s="119">
        <f t="shared" si="56"/>
        <v>118.42889344262295</v>
      </c>
      <c r="I178" s="117"/>
      <c r="J178" s="123">
        <f t="shared" si="57"/>
        <v>52.344703433754269</v>
      </c>
      <c r="K178" s="118">
        <v>0</v>
      </c>
      <c r="L178" s="118">
        <v>0</v>
      </c>
      <c r="M178" s="118">
        <v>0</v>
      </c>
      <c r="N178" s="118">
        <v>0</v>
      </c>
      <c r="O178" s="118">
        <v>0</v>
      </c>
      <c r="P178" s="118">
        <v>0</v>
      </c>
      <c r="Q178" s="118">
        <v>0</v>
      </c>
      <c r="R178" s="118">
        <v>0</v>
      </c>
      <c r="S178" s="119">
        <f t="shared" si="58"/>
        <v>0</v>
      </c>
      <c r="T178" s="117"/>
      <c r="U178" s="123">
        <f t="shared" si="59"/>
        <v>0</v>
      </c>
      <c r="V178" s="118">
        <f t="shared" si="60"/>
        <v>621696</v>
      </c>
      <c r="W178" s="118">
        <v>0</v>
      </c>
      <c r="X178" s="123">
        <f t="shared" si="61"/>
        <v>0</v>
      </c>
      <c r="Y178" s="118">
        <v>0</v>
      </c>
      <c r="Z178" s="123">
        <f t="shared" si="62"/>
        <v>0</v>
      </c>
      <c r="AA178" s="118">
        <v>0</v>
      </c>
      <c r="AB178" s="123">
        <f t="shared" si="63"/>
        <v>0</v>
      </c>
      <c r="AC178" s="118">
        <v>20280</v>
      </c>
      <c r="AD178" s="118">
        <v>4880</v>
      </c>
      <c r="AE178" s="118">
        <f t="shared" si="64"/>
        <v>4880</v>
      </c>
      <c r="AF178" s="118">
        <f t="shared" si="65"/>
        <v>4880</v>
      </c>
      <c r="AG178" s="118">
        <f t="shared" si="66"/>
        <v>0</v>
      </c>
    </row>
    <row r="179" spans="1:33" x14ac:dyDescent="0.2">
      <c r="A179" s="114">
        <v>22</v>
      </c>
      <c r="B179" s="114" t="s">
        <v>195</v>
      </c>
      <c r="C179" s="115">
        <v>145235</v>
      </c>
      <c r="D179" s="116">
        <f t="shared" si="54"/>
        <v>16.16416249304396</v>
      </c>
      <c r="E179" s="114"/>
      <c r="F179" s="249">
        <f t="shared" si="55"/>
        <v>77.259070523991412</v>
      </c>
      <c r="G179" s="115">
        <v>1490496</v>
      </c>
      <c r="H179" s="116">
        <f t="shared" si="56"/>
        <v>165.88714524207012</v>
      </c>
      <c r="I179" s="114"/>
      <c r="J179" s="249">
        <f t="shared" si="57"/>
        <v>73.320903106936626</v>
      </c>
      <c r="K179" s="115">
        <v>0</v>
      </c>
      <c r="L179" s="115">
        <v>0</v>
      </c>
      <c r="M179" s="115">
        <v>0</v>
      </c>
      <c r="N179" s="115">
        <v>0</v>
      </c>
      <c r="O179" s="115">
        <v>0</v>
      </c>
      <c r="P179" s="115">
        <v>0</v>
      </c>
      <c r="Q179" s="115">
        <v>0</v>
      </c>
      <c r="R179" s="115">
        <v>0</v>
      </c>
      <c r="S179" s="116">
        <f t="shared" si="58"/>
        <v>0</v>
      </c>
      <c r="T179" s="114"/>
      <c r="U179" s="249">
        <f t="shared" si="59"/>
        <v>0</v>
      </c>
      <c r="V179" s="115">
        <f t="shared" si="60"/>
        <v>1635731</v>
      </c>
      <c r="W179" s="115">
        <v>0</v>
      </c>
      <c r="X179" s="249">
        <f t="shared" si="61"/>
        <v>0</v>
      </c>
      <c r="Y179" s="115">
        <v>0</v>
      </c>
      <c r="Z179" s="249">
        <f t="shared" si="62"/>
        <v>0</v>
      </c>
      <c r="AA179" s="115">
        <v>306666</v>
      </c>
      <c r="AB179" s="249">
        <f t="shared" si="63"/>
        <v>18.747948165071151</v>
      </c>
      <c r="AC179" s="115">
        <v>42526</v>
      </c>
      <c r="AD179" s="115">
        <v>8985</v>
      </c>
      <c r="AE179" s="115">
        <f t="shared" si="64"/>
        <v>8985</v>
      </c>
      <c r="AF179" s="115">
        <f t="shared" si="65"/>
        <v>8985</v>
      </c>
      <c r="AG179" s="115">
        <f t="shared" si="66"/>
        <v>0</v>
      </c>
    </row>
    <row r="180" spans="1:33" x14ac:dyDescent="0.2">
      <c r="A180" s="117">
        <v>23</v>
      </c>
      <c r="B180" s="134" t="s">
        <v>280</v>
      </c>
      <c r="C180" s="118">
        <v>65356</v>
      </c>
      <c r="D180" s="119">
        <f t="shared" si="54"/>
        <v>7.3195206630081753</v>
      </c>
      <c r="E180" s="117"/>
      <c r="F180" s="123">
        <f t="shared" si="55"/>
        <v>34.984761094088007</v>
      </c>
      <c r="G180" s="118">
        <v>4445161</v>
      </c>
      <c r="H180" s="119">
        <f t="shared" si="56"/>
        <v>497.83413596147386</v>
      </c>
      <c r="I180" s="117"/>
      <c r="J180" s="123">
        <f t="shared" si="57"/>
        <v>220.03904155980177</v>
      </c>
      <c r="K180" s="118">
        <v>0</v>
      </c>
      <c r="L180" s="118">
        <v>0</v>
      </c>
      <c r="M180" s="118">
        <v>0</v>
      </c>
      <c r="N180" s="118">
        <v>0</v>
      </c>
      <c r="O180" s="118">
        <v>0</v>
      </c>
      <c r="P180" s="118">
        <v>0</v>
      </c>
      <c r="Q180" s="118">
        <v>0</v>
      </c>
      <c r="R180" s="118">
        <v>0</v>
      </c>
      <c r="S180" s="119">
        <f t="shared" si="58"/>
        <v>0</v>
      </c>
      <c r="T180" s="117"/>
      <c r="U180" s="123">
        <f t="shared" si="59"/>
        <v>0</v>
      </c>
      <c r="V180" s="118">
        <f t="shared" si="60"/>
        <v>4510517</v>
      </c>
      <c r="W180" s="118">
        <v>7395</v>
      </c>
      <c r="X180" s="123">
        <f t="shared" si="61"/>
        <v>0.16395016358435188</v>
      </c>
      <c r="Y180" s="118">
        <v>0</v>
      </c>
      <c r="Z180" s="123">
        <f t="shared" si="62"/>
        <v>0</v>
      </c>
      <c r="AA180" s="118">
        <v>0</v>
      </c>
      <c r="AB180" s="123">
        <f t="shared" si="63"/>
        <v>0</v>
      </c>
      <c r="AC180" s="118">
        <v>0</v>
      </c>
      <c r="AD180" s="118">
        <v>8929</v>
      </c>
      <c r="AE180" s="118">
        <f t="shared" si="64"/>
        <v>8929</v>
      </c>
      <c r="AF180" s="118">
        <f t="shared" si="65"/>
        <v>8929</v>
      </c>
      <c r="AG180" s="118">
        <f t="shared" si="66"/>
        <v>0</v>
      </c>
    </row>
    <row r="181" spans="1:33" x14ac:dyDescent="0.2">
      <c r="A181" s="114">
        <v>24</v>
      </c>
      <c r="B181" s="114" t="s">
        <v>281</v>
      </c>
      <c r="C181" s="115">
        <v>0</v>
      </c>
      <c r="D181" s="116">
        <f t="shared" si="54"/>
        <v>0</v>
      </c>
      <c r="E181" s="114"/>
      <c r="F181" s="249">
        <f t="shared" si="55"/>
        <v>0</v>
      </c>
      <c r="G181" s="115">
        <v>0</v>
      </c>
      <c r="H181" s="116">
        <f t="shared" si="56"/>
        <v>0</v>
      </c>
      <c r="I181" s="114"/>
      <c r="J181" s="249">
        <f t="shared" si="57"/>
        <v>0</v>
      </c>
      <c r="K181" s="115">
        <v>0</v>
      </c>
      <c r="L181" s="115">
        <v>0</v>
      </c>
      <c r="M181" s="115">
        <v>0</v>
      </c>
      <c r="N181" s="115">
        <v>0</v>
      </c>
      <c r="O181" s="115">
        <v>0</v>
      </c>
      <c r="P181" s="115">
        <v>0</v>
      </c>
      <c r="Q181" s="115">
        <v>0</v>
      </c>
      <c r="R181" s="115">
        <v>0</v>
      </c>
      <c r="S181" s="116">
        <f t="shared" si="58"/>
        <v>0</v>
      </c>
      <c r="T181" s="114"/>
      <c r="U181" s="249">
        <f t="shared" si="59"/>
        <v>0</v>
      </c>
      <c r="V181" s="115">
        <f t="shared" si="60"/>
        <v>0</v>
      </c>
      <c r="W181" s="115">
        <v>0</v>
      </c>
      <c r="X181" s="249">
        <f t="shared" si="61"/>
        <v>0</v>
      </c>
      <c r="Y181" s="115">
        <v>0</v>
      </c>
      <c r="Z181" s="249">
        <f t="shared" si="62"/>
        <v>0</v>
      </c>
      <c r="AA181" s="115">
        <v>0</v>
      </c>
      <c r="AB181" s="249">
        <f t="shared" si="63"/>
        <v>0</v>
      </c>
      <c r="AC181" s="115">
        <v>0</v>
      </c>
      <c r="AD181" s="115">
        <v>0</v>
      </c>
      <c r="AE181" s="115">
        <f t="shared" si="64"/>
        <v>0</v>
      </c>
      <c r="AF181" s="115">
        <f t="shared" si="65"/>
        <v>0</v>
      </c>
      <c r="AG181" s="115">
        <f t="shared" si="66"/>
        <v>0</v>
      </c>
    </row>
    <row r="182" spans="1:33" x14ac:dyDescent="0.2">
      <c r="A182" s="117">
        <v>25</v>
      </c>
      <c r="B182" s="117" t="s">
        <v>282</v>
      </c>
      <c r="C182" s="118">
        <v>90937</v>
      </c>
      <c r="D182" s="119">
        <f t="shared" si="54"/>
        <v>18.547215990210077</v>
      </c>
      <c r="E182" s="117"/>
      <c r="F182" s="123">
        <f t="shared" si="55"/>
        <v>88.649236780933691</v>
      </c>
      <c r="G182" s="118">
        <v>1328951</v>
      </c>
      <c r="H182" s="119">
        <f t="shared" si="56"/>
        <v>271.04854170915763</v>
      </c>
      <c r="I182" s="117"/>
      <c r="J182" s="123">
        <f t="shared" si="57"/>
        <v>119.80147005925784</v>
      </c>
      <c r="K182" s="118">
        <v>0</v>
      </c>
      <c r="L182" s="118">
        <v>0</v>
      </c>
      <c r="M182" s="118">
        <v>0</v>
      </c>
      <c r="N182" s="118">
        <v>0</v>
      </c>
      <c r="O182" s="118">
        <v>0</v>
      </c>
      <c r="P182" s="118">
        <v>0</v>
      </c>
      <c r="Q182" s="118">
        <v>0</v>
      </c>
      <c r="R182" s="118">
        <v>0</v>
      </c>
      <c r="S182" s="119">
        <f t="shared" si="58"/>
        <v>0</v>
      </c>
      <c r="T182" s="117"/>
      <c r="U182" s="123">
        <f t="shared" si="59"/>
        <v>0</v>
      </c>
      <c r="V182" s="118">
        <f t="shared" si="60"/>
        <v>1419888</v>
      </c>
      <c r="W182" s="118">
        <v>48825</v>
      </c>
      <c r="X182" s="123">
        <f t="shared" si="61"/>
        <v>3.438651499273182</v>
      </c>
      <c r="Y182" s="118">
        <v>0</v>
      </c>
      <c r="Z182" s="123">
        <f t="shared" si="62"/>
        <v>0</v>
      </c>
      <c r="AA182" s="118">
        <v>0</v>
      </c>
      <c r="AB182" s="123">
        <f t="shared" si="63"/>
        <v>0</v>
      </c>
      <c r="AC182" s="118">
        <v>72046</v>
      </c>
      <c r="AD182" s="118">
        <v>4903</v>
      </c>
      <c r="AE182" s="118">
        <f t="shared" si="64"/>
        <v>4903</v>
      </c>
      <c r="AF182" s="118">
        <f t="shared" si="65"/>
        <v>4903</v>
      </c>
      <c r="AG182" s="118">
        <f t="shared" si="66"/>
        <v>0</v>
      </c>
    </row>
    <row r="183" spans="1:33" x14ac:dyDescent="0.2">
      <c r="A183" s="114">
        <v>26</v>
      </c>
      <c r="B183" s="114" t="s">
        <v>283</v>
      </c>
      <c r="C183" s="115">
        <v>223112</v>
      </c>
      <c r="D183" s="116">
        <f t="shared" si="54"/>
        <v>26.146958865580686</v>
      </c>
      <c r="E183" s="114"/>
      <c r="F183" s="249">
        <f t="shared" si="55"/>
        <v>124.97336251433504</v>
      </c>
      <c r="G183" s="115">
        <v>1209623</v>
      </c>
      <c r="H183" s="116">
        <f t="shared" si="56"/>
        <v>141.75823274346655</v>
      </c>
      <c r="I183" s="114"/>
      <c r="J183" s="249">
        <f t="shared" si="57"/>
        <v>62.656100521997125</v>
      </c>
      <c r="K183" s="115">
        <v>0</v>
      </c>
      <c r="L183" s="115">
        <v>727506</v>
      </c>
      <c r="M183" s="115">
        <v>0</v>
      </c>
      <c r="N183" s="115">
        <v>0</v>
      </c>
      <c r="O183" s="115">
        <v>0</v>
      </c>
      <c r="P183" s="115">
        <v>0</v>
      </c>
      <c r="Q183" s="115">
        <v>0</v>
      </c>
      <c r="R183" s="115">
        <v>0</v>
      </c>
      <c r="S183" s="116">
        <f t="shared" si="58"/>
        <v>0</v>
      </c>
      <c r="T183" s="114"/>
      <c r="U183" s="249">
        <f t="shared" si="59"/>
        <v>0</v>
      </c>
      <c r="V183" s="115">
        <f t="shared" si="60"/>
        <v>1432735</v>
      </c>
      <c r="W183" s="115">
        <v>0</v>
      </c>
      <c r="X183" s="249">
        <f t="shared" si="61"/>
        <v>0</v>
      </c>
      <c r="Y183" s="115">
        <v>1210</v>
      </c>
      <c r="Z183" s="249">
        <f t="shared" si="62"/>
        <v>8.4453859227282088E-2</v>
      </c>
      <c r="AA183" s="115">
        <v>0</v>
      </c>
      <c r="AB183" s="249">
        <f t="shared" si="63"/>
        <v>0</v>
      </c>
      <c r="AC183" s="115">
        <v>0</v>
      </c>
      <c r="AD183" s="115">
        <v>8533</v>
      </c>
      <c r="AE183" s="115">
        <f t="shared" si="64"/>
        <v>8533</v>
      </c>
      <c r="AF183" s="115">
        <f t="shared" si="65"/>
        <v>8533</v>
      </c>
      <c r="AG183" s="115">
        <f t="shared" si="66"/>
        <v>0</v>
      </c>
    </row>
    <row r="184" spans="1:33" x14ac:dyDescent="0.2">
      <c r="A184" s="117">
        <v>27</v>
      </c>
      <c r="B184" s="117" t="s">
        <v>284</v>
      </c>
      <c r="C184" s="118">
        <v>377576</v>
      </c>
      <c r="D184" s="119">
        <f t="shared" si="54"/>
        <v>47.398443384383633</v>
      </c>
      <c r="E184" s="117"/>
      <c r="F184" s="123">
        <f t="shared" si="55"/>
        <v>226.54806159845191</v>
      </c>
      <c r="G184" s="118">
        <v>776662</v>
      </c>
      <c r="H184" s="119">
        <f t="shared" si="56"/>
        <v>97.497112729098674</v>
      </c>
      <c r="I184" s="117"/>
      <c r="J184" s="123">
        <f t="shared" si="57"/>
        <v>43.093009679470896</v>
      </c>
      <c r="K184" s="118">
        <v>0</v>
      </c>
      <c r="L184" s="118">
        <v>0</v>
      </c>
      <c r="M184" s="118">
        <v>0</v>
      </c>
      <c r="N184" s="118">
        <v>0</v>
      </c>
      <c r="O184" s="118">
        <v>0</v>
      </c>
      <c r="P184" s="118">
        <v>0</v>
      </c>
      <c r="Q184" s="118">
        <v>0</v>
      </c>
      <c r="R184" s="118">
        <v>0</v>
      </c>
      <c r="S184" s="119">
        <f t="shared" si="58"/>
        <v>0</v>
      </c>
      <c r="T184" s="117"/>
      <c r="U184" s="123">
        <f t="shared" si="59"/>
        <v>0</v>
      </c>
      <c r="V184" s="118">
        <f t="shared" si="60"/>
        <v>1154238</v>
      </c>
      <c r="W184" s="118">
        <v>0</v>
      </c>
      <c r="X184" s="123">
        <f t="shared" si="61"/>
        <v>0</v>
      </c>
      <c r="Y184" s="118">
        <v>17367</v>
      </c>
      <c r="Z184" s="123">
        <f t="shared" si="62"/>
        <v>1.5046290279820973</v>
      </c>
      <c r="AA184" s="118">
        <v>0</v>
      </c>
      <c r="AB184" s="123">
        <f t="shared" si="63"/>
        <v>0</v>
      </c>
      <c r="AC184" s="118">
        <v>0</v>
      </c>
      <c r="AD184" s="118">
        <v>7966</v>
      </c>
      <c r="AE184" s="118">
        <f t="shared" si="64"/>
        <v>7966</v>
      </c>
      <c r="AF184" s="118">
        <f t="shared" si="65"/>
        <v>7966</v>
      </c>
      <c r="AG184" s="118">
        <f t="shared" si="66"/>
        <v>0</v>
      </c>
    </row>
    <row r="185" spans="1:33" x14ac:dyDescent="0.2">
      <c r="A185" s="114">
        <v>28</v>
      </c>
      <c r="B185" s="114" t="s">
        <v>285</v>
      </c>
      <c r="C185" s="115">
        <v>67055</v>
      </c>
      <c r="D185" s="116">
        <f t="shared" si="54"/>
        <v>14.297441364605543</v>
      </c>
      <c r="E185" s="114"/>
      <c r="F185" s="249">
        <f t="shared" si="55"/>
        <v>68.336793271909073</v>
      </c>
      <c r="G185" s="115">
        <v>1705456</v>
      </c>
      <c r="H185" s="116">
        <f t="shared" si="56"/>
        <v>363.63667377398718</v>
      </c>
      <c r="I185" s="114"/>
      <c r="J185" s="249">
        <f t="shared" si="57"/>
        <v>160.72474624242031</v>
      </c>
      <c r="K185" s="115">
        <v>0</v>
      </c>
      <c r="L185" s="115">
        <v>0</v>
      </c>
      <c r="M185" s="115">
        <v>0</v>
      </c>
      <c r="N185" s="115">
        <v>0</v>
      </c>
      <c r="O185" s="115">
        <v>0</v>
      </c>
      <c r="P185" s="115">
        <v>0</v>
      </c>
      <c r="Q185" s="115">
        <v>0</v>
      </c>
      <c r="R185" s="115">
        <v>0</v>
      </c>
      <c r="S185" s="116">
        <f t="shared" si="58"/>
        <v>0</v>
      </c>
      <c r="T185" s="114"/>
      <c r="U185" s="249">
        <f t="shared" si="59"/>
        <v>0</v>
      </c>
      <c r="V185" s="115">
        <f t="shared" si="60"/>
        <v>1772511</v>
      </c>
      <c r="W185" s="115">
        <v>0</v>
      </c>
      <c r="X185" s="249">
        <f t="shared" si="61"/>
        <v>0</v>
      </c>
      <c r="Y185" s="115">
        <v>0</v>
      </c>
      <c r="Z185" s="249">
        <f t="shared" si="62"/>
        <v>0</v>
      </c>
      <c r="AA185" s="115">
        <v>0</v>
      </c>
      <c r="AB185" s="249">
        <f t="shared" si="63"/>
        <v>0</v>
      </c>
      <c r="AC185" s="115">
        <v>0</v>
      </c>
      <c r="AD185" s="115">
        <v>4690</v>
      </c>
      <c r="AE185" s="115">
        <f t="shared" si="64"/>
        <v>4690</v>
      </c>
      <c r="AF185" s="115">
        <f t="shared" si="65"/>
        <v>4690</v>
      </c>
      <c r="AG185" s="115">
        <f t="shared" si="66"/>
        <v>0</v>
      </c>
    </row>
    <row r="186" spans="1:33" x14ac:dyDescent="0.2">
      <c r="A186" s="117">
        <v>29</v>
      </c>
      <c r="B186" s="117" t="s">
        <v>286</v>
      </c>
      <c r="C186" s="118">
        <v>36642</v>
      </c>
      <c r="D186" s="119">
        <f t="shared" si="54"/>
        <v>5.1732316814908934</v>
      </c>
      <c r="E186" s="117"/>
      <c r="F186" s="123">
        <f t="shared" si="55"/>
        <v>24.726246812307682</v>
      </c>
      <c r="G186" s="118">
        <v>855351</v>
      </c>
      <c r="H186" s="119">
        <f t="shared" si="56"/>
        <v>120.76111817026684</v>
      </c>
      <c r="I186" s="117"/>
      <c r="J186" s="123">
        <f t="shared" si="57"/>
        <v>53.375529680294633</v>
      </c>
      <c r="K186" s="118">
        <v>0</v>
      </c>
      <c r="L186" s="118">
        <v>0</v>
      </c>
      <c r="M186" s="118">
        <v>0</v>
      </c>
      <c r="N186" s="118">
        <v>0</v>
      </c>
      <c r="O186" s="118">
        <v>0</v>
      </c>
      <c r="P186" s="118">
        <v>0</v>
      </c>
      <c r="Q186" s="118">
        <v>0</v>
      </c>
      <c r="R186" s="118">
        <v>0</v>
      </c>
      <c r="S186" s="119">
        <f t="shared" si="58"/>
        <v>0</v>
      </c>
      <c r="T186" s="117"/>
      <c r="U186" s="123">
        <f t="shared" si="59"/>
        <v>0</v>
      </c>
      <c r="V186" s="118">
        <f t="shared" si="60"/>
        <v>891993</v>
      </c>
      <c r="W186" s="118">
        <v>0</v>
      </c>
      <c r="X186" s="123">
        <f t="shared" si="61"/>
        <v>0</v>
      </c>
      <c r="Y186" s="118">
        <v>9073</v>
      </c>
      <c r="Z186" s="123">
        <f t="shared" si="62"/>
        <v>1.0171604485685426</v>
      </c>
      <c r="AA186" s="118">
        <v>0</v>
      </c>
      <c r="AB186" s="123">
        <f t="shared" si="63"/>
        <v>0</v>
      </c>
      <c r="AC186" s="118">
        <v>850</v>
      </c>
      <c r="AD186" s="118">
        <v>7083</v>
      </c>
      <c r="AE186" s="118">
        <f t="shared" si="64"/>
        <v>7083</v>
      </c>
      <c r="AF186" s="118">
        <f t="shared" si="65"/>
        <v>7083</v>
      </c>
      <c r="AG186" s="118">
        <f t="shared" si="66"/>
        <v>0</v>
      </c>
    </row>
    <row r="187" spans="1:33" x14ac:dyDescent="0.2">
      <c r="A187" s="114">
        <v>30</v>
      </c>
      <c r="B187" s="114" t="s">
        <v>223</v>
      </c>
      <c r="C187" s="115">
        <v>29340</v>
      </c>
      <c r="D187" s="116">
        <f t="shared" si="54"/>
        <v>6.5403477485510475</v>
      </c>
      <c r="E187" s="114"/>
      <c r="F187" s="249">
        <f t="shared" si="55"/>
        <v>31.260585766456117</v>
      </c>
      <c r="G187" s="115">
        <v>810975</v>
      </c>
      <c r="H187" s="116">
        <f t="shared" si="56"/>
        <v>180.77909050378958</v>
      </c>
      <c r="I187" s="114"/>
      <c r="J187" s="249">
        <f t="shared" si="57"/>
        <v>79.903033832105237</v>
      </c>
      <c r="K187" s="115">
        <v>0</v>
      </c>
      <c r="L187" s="115">
        <v>0</v>
      </c>
      <c r="M187" s="115">
        <v>0</v>
      </c>
      <c r="N187" s="115">
        <v>0</v>
      </c>
      <c r="O187" s="115">
        <v>0</v>
      </c>
      <c r="P187" s="115">
        <v>0</v>
      </c>
      <c r="Q187" s="115">
        <v>0</v>
      </c>
      <c r="R187" s="115">
        <v>0</v>
      </c>
      <c r="S187" s="116">
        <f t="shared" si="58"/>
        <v>0</v>
      </c>
      <c r="T187" s="114"/>
      <c r="U187" s="249">
        <f t="shared" si="59"/>
        <v>0</v>
      </c>
      <c r="V187" s="115">
        <f t="shared" si="60"/>
        <v>840315</v>
      </c>
      <c r="W187" s="115">
        <v>0</v>
      </c>
      <c r="X187" s="249">
        <f t="shared" si="61"/>
        <v>0</v>
      </c>
      <c r="Y187" s="115">
        <v>0</v>
      </c>
      <c r="Z187" s="249">
        <f t="shared" si="62"/>
        <v>0</v>
      </c>
      <c r="AA187" s="115">
        <v>243521</v>
      </c>
      <c r="AB187" s="249">
        <f t="shared" si="63"/>
        <v>28.979727840155178</v>
      </c>
      <c r="AC187" s="115">
        <v>0</v>
      </c>
      <c r="AD187" s="115">
        <v>4486</v>
      </c>
      <c r="AE187" s="115">
        <f t="shared" si="64"/>
        <v>4486</v>
      </c>
      <c r="AF187" s="115">
        <f t="shared" si="65"/>
        <v>4486</v>
      </c>
      <c r="AG187" s="115">
        <f t="shared" si="66"/>
        <v>0</v>
      </c>
    </row>
    <row r="188" spans="1:33" x14ac:dyDescent="0.2">
      <c r="A188" s="117">
        <v>31</v>
      </c>
      <c r="B188" s="117" t="s">
        <v>287</v>
      </c>
      <c r="C188" s="118">
        <v>739136</v>
      </c>
      <c r="D188" s="119">
        <f t="shared" si="54"/>
        <v>44.869544102470712</v>
      </c>
      <c r="E188" s="117"/>
      <c r="F188" s="123">
        <f t="shared" si="55"/>
        <v>214.46080325435511</v>
      </c>
      <c r="G188" s="118">
        <v>6043006</v>
      </c>
      <c r="H188" s="119">
        <f t="shared" si="56"/>
        <v>366.84307654950527</v>
      </c>
      <c r="I188" s="117"/>
      <c r="J188" s="123">
        <f t="shared" si="57"/>
        <v>162.14195278294224</v>
      </c>
      <c r="K188" s="118">
        <v>0</v>
      </c>
      <c r="L188" s="118">
        <v>0</v>
      </c>
      <c r="M188" s="118">
        <v>0</v>
      </c>
      <c r="N188" s="118">
        <v>0</v>
      </c>
      <c r="O188" s="118">
        <v>0</v>
      </c>
      <c r="P188" s="118">
        <v>0</v>
      </c>
      <c r="Q188" s="118">
        <v>0</v>
      </c>
      <c r="R188" s="118">
        <v>0</v>
      </c>
      <c r="S188" s="119">
        <f t="shared" si="58"/>
        <v>0</v>
      </c>
      <c r="T188" s="117"/>
      <c r="U188" s="123">
        <f t="shared" si="59"/>
        <v>0</v>
      </c>
      <c r="V188" s="118">
        <f t="shared" si="60"/>
        <v>6782142</v>
      </c>
      <c r="W188" s="118">
        <v>0</v>
      </c>
      <c r="X188" s="123">
        <f t="shared" si="61"/>
        <v>0</v>
      </c>
      <c r="Y188" s="118">
        <v>382112</v>
      </c>
      <c r="Z188" s="123">
        <f t="shared" si="62"/>
        <v>5.63409023284974</v>
      </c>
      <c r="AA188" s="118">
        <v>0</v>
      </c>
      <c r="AB188" s="123">
        <f t="shared" si="63"/>
        <v>0</v>
      </c>
      <c r="AC188" s="118">
        <v>146718</v>
      </c>
      <c r="AD188" s="118">
        <v>16473</v>
      </c>
      <c r="AE188" s="118">
        <f t="shared" si="64"/>
        <v>16473</v>
      </c>
      <c r="AF188" s="118">
        <f t="shared" si="65"/>
        <v>16473</v>
      </c>
      <c r="AG188" s="118">
        <f t="shared" si="66"/>
        <v>0</v>
      </c>
    </row>
    <row r="189" spans="1:33" x14ac:dyDescent="0.2">
      <c r="A189" s="114">
        <v>32</v>
      </c>
      <c r="B189" s="114" t="s">
        <v>288</v>
      </c>
      <c r="C189" s="115">
        <v>0</v>
      </c>
      <c r="D189" s="116">
        <f t="shared" si="54"/>
        <v>0</v>
      </c>
      <c r="E189" s="114"/>
      <c r="F189" s="249">
        <f t="shared" si="55"/>
        <v>0</v>
      </c>
      <c r="G189" s="115">
        <v>0</v>
      </c>
      <c r="H189" s="116">
        <f t="shared" si="56"/>
        <v>0</v>
      </c>
      <c r="I189" s="114"/>
      <c r="J189" s="249">
        <f t="shared" si="57"/>
        <v>0</v>
      </c>
      <c r="K189" s="115">
        <v>0</v>
      </c>
      <c r="L189" s="115">
        <v>0</v>
      </c>
      <c r="M189" s="115">
        <v>0</v>
      </c>
      <c r="N189" s="115">
        <v>0</v>
      </c>
      <c r="O189" s="115">
        <v>0</v>
      </c>
      <c r="P189" s="115">
        <v>0</v>
      </c>
      <c r="Q189" s="115">
        <v>0</v>
      </c>
      <c r="R189" s="115">
        <v>0</v>
      </c>
      <c r="S189" s="116">
        <f t="shared" si="58"/>
        <v>0</v>
      </c>
      <c r="T189" s="114"/>
      <c r="U189" s="249">
        <f t="shared" si="59"/>
        <v>0</v>
      </c>
      <c r="V189" s="115">
        <f t="shared" si="60"/>
        <v>0</v>
      </c>
      <c r="W189" s="115">
        <v>0</v>
      </c>
      <c r="X189" s="249">
        <f t="shared" si="61"/>
        <v>0</v>
      </c>
      <c r="Y189" s="115">
        <v>0</v>
      </c>
      <c r="Z189" s="249">
        <f t="shared" si="62"/>
        <v>0</v>
      </c>
      <c r="AA189" s="115">
        <v>0</v>
      </c>
      <c r="AB189" s="249">
        <f t="shared" si="63"/>
        <v>0</v>
      </c>
      <c r="AC189" s="115">
        <v>0</v>
      </c>
      <c r="AD189" s="115">
        <v>0</v>
      </c>
      <c r="AE189" s="115">
        <f t="shared" si="64"/>
        <v>0</v>
      </c>
      <c r="AF189" s="115">
        <f t="shared" si="65"/>
        <v>0</v>
      </c>
      <c r="AG189" s="115">
        <f t="shared" si="66"/>
        <v>0</v>
      </c>
    </row>
    <row r="190" spans="1:33" x14ac:dyDescent="0.2">
      <c r="A190" s="117">
        <v>33</v>
      </c>
      <c r="B190" s="117" t="s">
        <v>289</v>
      </c>
      <c r="C190" s="118">
        <v>342072</v>
      </c>
      <c r="D190" s="119">
        <f t="shared" si="54"/>
        <v>34.013324052898476</v>
      </c>
      <c r="E190" s="117"/>
      <c r="F190" s="123">
        <f t="shared" si="55"/>
        <v>162.57185009672557</v>
      </c>
      <c r="G190" s="118">
        <v>1891263</v>
      </c>
      <c r="H190" s="119">
        <f t="shared" si="56"/>
        <v>188.05438997713037</v>
      </c>
      <c r="I190" s="117"/>
      <c r="J190" s="123">
        <f t="shared" si="57"/>
        <v>83.118662909212802</v>
      </c>
      <c r="K190" s="118">
        <v>0</v>
      </c>
      <c r="L190" s="118">
        <v>0</v>
      </c>
      <c r="M190" s="118">
        <v>0</v>
      </c>
      <c r="N190" s="118">
        <v>0</v>
      </c>
      <c r="O190" s="118">
        <v>0</v>
      </c>
      <c r="P190" s="118">
        <v>0</v>
      </c>
      <c r="Q190" s="118">
        <v>0</v>
      </c>
      <c r="R190" s="118">
        <v>0</v>
      </c>
      <c r="S190" s="119">
        <f t="shared" si="58"/>
        <v>0</v>
      </c>
      <c r="T190" s="117"/>
      <c r="U190" s="123">
        <f t="shared" si="59"/>
        <v>0</v>
      </c>
      <c r="V190" s="118">
        <f t="shared" si="60"/>
        <v>2233335</v>
      </c>
      <c r="W190" s="118">
        <v>0</v>
      </c>
      <c r="X190" s="123">
        <f t="shared" si="61"/>
        <v>0</v>
      </c>
      <c r="Y190" s="118">
        <v>0</v>
      </c>
      <c r="Z190" s="123">
        <f t="shared" si="62"/>
        <v>0</v>
      </c>
      <c r="AA190" s="118">
        <v>0</v>
      </c>
      <c r="AB190" s="123">
        <f t="shared" si="63"/>
        <v>0</v>
      </c>
      <c r="AC190" s="118">
        <v>0</v>
      </c>
      <c r="AD190" s="118">
        <v>10057</v>
      </c>
      <c r="AE190" s="118">
        <f t="shared" si="64"/>
        <v>10057</v>
      </c>
      <c r="AF190" s="118">
        <f t="shared" si="65"/>
        <v>10057</v>
      </c>
      <c r="AG190" s="118">
        <f t="shared" si="66"/>
        <v>0</v>
      </c>
    </row>
    <row r="191" spans="1:33" x14ac:dyDescent="0.2">
      <c r="A191" s="114">
        <v>34</v>
      </c>
      <c r="B191" s="114" t="s">
        <v>290</v>
      </c>
      <c r="C191" s="115">
        <v>195438</v>
      </c>
      <c r="D191" s="116">
        <f t="shared" si="54"/>
        <v>57.246045694200355</v>
      </c>
      <c r="E191" s="114"/>
      <c r="F191" s="249">
        <f t="shared" si="55"/>
        <v>273.61617302542862</v>
      </c>
      <c r="G191" s="115">
        <v>1322536</v>
      </c>
      <c r="H191" s="116">
        <f t="shared" si="56"/>
        <v>387.38605741066198</v>
      </c>
      <c r="I191" s="114"/>
      <c r="J191" s="249">
        <f t="shared" si="57"/>
        <v>171.22179985036007</v>
      </c>
      <c r="K191" s="115">
        <v>0</v>
      </c>
      <c r="L191" s="115">
        <v>306966</v>
      </c>
      <c r="M191" s="115">
        <v>0</v>
      </c>
      <c r="N191" s="115">
        <v>0</v>
      </c>
      <c r="O191" s="115">
        <v>0</v>
      </c>
      <c r="P191" s="115">
        <v>0</v>
      </c>
      <c r="Q191" s="115">
        <v>0</v>
      </c>
      <c r="R191" s="115">
        <v>0</v>
      </c>
      <c r="S191" s="116">
        <f t="shared" si="58"/>
        <v>0</v>
      </c>
      <c r="T191" s="114"/>
      <c r="U191" s="249">
        <f t="shared" si="59"/>
        <v>0</v>
      </c>
      <c r="V191" s="115">
        <f t="shared" si="60"/>
        <v>1517974</v>
      </c>
      <c r="W191" s="115">
        <v>0</v>
      </c>
      <c r="X191" s="249">
        <f t="shared" si="61"/>
        <v>0</v>
      </c>
      <c r="Y191" s="115">
        <v>634986</v>
      </c>
      <c r="Z191" s="249">
        <f t="shared" si="62"/>
        <v>41.831151258190189</v>
      </c>
      <c r="AA191" s="115">
        <v>0</v>
      </c>
      <c r="AB191" s="249">
        <f t="shared" si="63"/>
        <v>0</v>
      </c>
      <c r="AC191" s="115">
        <v>0</v>
      </c>
      <c r="AD191" s="115">
        <v>3414</v>
      </c>
      <c r="AE191" s="115">
        <f t="shared" si="64"/>
        <v>3414</v>
      </c>
      <c r="AF191" s="115">
        <f t="shared" si="65"/>
        <v>3414</v>
      </c>
      <c r="AG191" s="115">
        <f t="shared" si="66"/>
        <v>0</v>
      </c>
    </row>
    <row r="192" spans="1:33" x14ac:dyDescent="0.2">
      <c r="A192" s="117">
        <v>35</v>
      </c>
      <c r="B192" s="117" t="s">
        <v>231</v>
      </c>
      <c r="C192" s="118">
        <v>45206</v>
      </c>
      <c r="D192" s="119">
        <f t="shared" si="54"/>
        <v>15.215752271962302</v>
      </c>
      <c r="E192" s="117"/>
      <c r="F192" s="123">
        <f t="shared" si="55"/>
        <v>72.725999776419158</v>
      </c>
      <c r="G192" s="118">
        <v>502380</v>
      </c>
      <c r="H192" s="119">
        <f t="shared" si="56"/>
        <v>169.09458094917537</v>
      </c>
      <c r="I192" s="117"/>
      <c r="J192" s="123">
        <f t="shared" si="57"/>
        <v>74.738566195654073</v>
      </c>
      <c r="K192" s="118">
        <v>0</v>
      </c>
      <c r="L192" s="118">
        <v>188490</v>
      </c>
      <c r="M192" s="118">
        <v>76209</v>
      </c>
      <c r="N192" s="118">
        <v>0</v>
      </c>
      <c r="O192" s="118">
        <v>0</v>
      </c>
      <c r="P192" s="118">
        <v>0</v>
      </c>
      <c r="Q192" s="118">
        <v>10742</v>
      </c>
      <c r="R192" s="118">
        <v>0</v>
      </c>
      <c r="S192" s="119">
        <f t="shared" si="58"/>
        <v>0</v>
      </c>
      <c r="T192" s="117"/>
      <c r="U192" s="123">
        <f t="shared" si="59"/>
        <v>0</v>
      </c>
      <c r="V192" s="118">
        <f t="shared" si="60"/>
        <v>547586</v>
      </c>
      <c r="W192" s="118">
        <v>0</v>
      </c>
      <c r="X192" s="123">
        <f t="shared" si="61"/>
        <v>0</v>
      </c>
      <c r="Y192" s="118">
        <v>0</v>
      </c>
      <c r="Z192" s="123">
        <f t="shared" si="62"/>
        <v>0</v>
      </c>
      <c r="AA192" s="118">
        <v>0</v>
      </c>
      <c r="AB192" s="123">
        <f t="shared" si="63"/>
        <v>0</v>
      </c>
      <c r="AC192" s="118">
        <v>0</v>
      </c>
      <c r="AD192" s="118">
        <v>2971</v>
      </c>
      <c r="AE192" s="118">
        <f t="shared" si="64"/>
        <v>2971</v>
      </c>
      <c r="AF192" s="118">
        <f t="shared" si="65"/>
        <v>2971</v>
      </c>
      <c r="AG192" s="118">
        <f t="shared" si="66"/>
        <v>0</v>
      </c>
    </row>
    <row r="193" spans="1:33" x14ac:dyDescent="0.2">
      <c r="A193" s="114">
        <v>36</v>
      </c>
      <c r="B193" s="114" t="s">
        <v>291</v>
      </c>
      <c r="C193" s="115">
        <v>77182</v>
      </c>
      <c r="D193" s="116">
        <f t="shared" si="54"/>
        <v>13.291200275529533</v>
      </c>
      <c r="E193" s="114"/>
      <c r="F193" s="249">
        <f t="shared" si="55"/>
        <v>63.527311104273345</v>
      </c>
      <c r="G193" s="115">
        <v>1077244</v>
      </c>
      <c r="H193" s="116">
        <f t="shared" si="56"/>
        <v>185.50783537110385</v>
      </c>
      <c r="I193" s="114"/>
      <c r="J193" s="249">
        <f t="shared" si="57"/>
        <v>81.993104426350683</v>
      </c>
      <c r="K193" s="115">
        <v>0</v>
      </c>
      <c r="L193" s="115">
        <v>0</v>
      </c>
      <c r="M193" s="115">
        <v>0</v>
      </c>
      <c r="N193" s="115">
        <v>0</v>
      </c>
      <c r="O193" s="115">
        <v>0</v>
      </c>
      <c r="P193" s="115">
        <v>0</v>
      </c>
      <c r="Q193" s="115">
        <v>0</v>
      </c>
      <c r="R193" s="115">
        <v>0</v>
      </c>
      <c r="S193" s="116">
        <f t="shared" si="58"/>
        <v>0</v>
      </c>
      <c r="T193" s="114"/>
      <c r="U193" s="249">
        <f t="shared" si="59"/>
        <v>0</v>
      </c>
      <c r="V193" s="115">
        <f t="shared" si="60"/>
        <v>1154426</v>
      </c>
      <c r="W193" s="115">
        <v>0</v>
      </c>
      <c r="X193" s="249">
        <f t="shared" si="61"/>
        <v>0</v>
      </c>
      <c r="Y193" s="115">
        <v>0</v>
      </c>
      <c r="Z193" s="249">
        <f t="shared" si="62"/>
        <v>0</v>
      </c>
      <c r="AA193" s="115">
        <v>0</v>
      </c>
      <c r="AB193" s="249">
        <f t="shared" si="63"/>
        <v>0</v>
      </c>
      <c r="AC193" s="115">
        <v>0</v>
      </c>
      <c r="AD193" s="115">
        <v>5807</v>
      </c>
      <c r="AE193" s="115">
        <f t="shared" si="64"/>
        <v>5807</v>
      </c>
      <c r="AF193" s="115">
        <f t="shared" si="65"/>
        <v>5807</v>
      </c>
      <c r="AG193" s="115">
        <f t="shared" si="66"/>
        <v>0</v>
      </c>
    </row>
    <row r="194" spans="1:33" x14ac:dyDescent="0.2">
      <c r="A194" s="117">
        <v>37</v>
      </c>
      <c r="B194" s="117" t="s">
        <v>292</v>
      </c>
      <c r="C194" s="122">
        <v>1529980</v>
      </c>
      <c r="D194" s="119">
        <f t="shared" si="54"/>
        <v>185.11554748941319</v>
      </c>
      <c r="E194" s="117"/>
      <c r="F194" s="123">
        <f t="shared" si="55"/>
        <v>884.7878846012884</v>
      </c>
      <c r="G194" s="122">
        <v>2051767</v>
      </c>
      <c r="H194" s="119">
        <f t="shared" si="56"/>
        <v>248.24767090139142</v>
      </c>
      <c r="I194" s="117"/>
      <c r="J194" s="123">
        <f t="shared" si="57"/>
        <v>109.72365217402948</v>
      </c>
      <c r="K194" s="122">
        <v>0</v>
      </c>
      <c r="L194" s="122">
        <v>284228</v>
      </c>
      <c r="M194" s="122">
        <v>0</v>
      </c>
      <c r="N194" s="122">
        <v>0</v>
      </c>
      <c r="O194" s="122">
        <v>0</v>
      </c>
      <c r="P194" s="122">
        <v>0</v>
      </c>
      <c r="Q194" s="122">
        <v>0</v>
      </c>
      <c r="R194" s="122">
        <v>0</v>
      </c>
      <c r="S194" s="119">
        <f t="shared" si="58"/>
        <v>0</v>
      </c>
      <c r="T194" s="117"/>
      <c r="U194" s="123">
        <f t="shared" si="59"/>
        <v>0</v>
      </c>
      <c r="V194" s="122">
        <f t="shared" si="60"/>
        <v>3581747</v>
      </c>
      <c r="W194" s="122">
        <v>0</v>
      </c>
      <c r="X194" s="123">
        <f t="shared" si="61"/>
        <v>0</v>
      </c>
      <c r="Y194" s="122">
        <v>40903</v>
      </c>
      <c r="Z194" s="123">
        <f t="shared" si="62"/>
        <v>1.1419846237045777</v>
      </c>
      <c r="AA194" s="122">
        <v>0</v>
      </c>
      <c r="AB194" s="123">
        <f t="shared" si="63"/>
        <v>0</v>
      </c>
      <c r="AC194" s="122">
        <v>22118</v>
      </c>
      <c r="AD194" s="122">
        <v>8265</v>
      </c>
      <c r="AE194" s="122">
        <f t="shared" si="64"/>
        <v>8265</v>
      </c>
      <c r="AF194" s="122">
        <f t="shared" si="65"/>
        <v>8265</v>
      </c>
      <c r="AG194" s="122">
        <f t="shared" si="66"/>
        <v>0</v>
      </c>
    </row>
    <row r="195" spans="1:33" ht="13.5" thickBot="1" x14ac:dyDescent="0.25">
      <c r="A195" s="125">
        <f>A194</f>
        <v>37</v>
      </c>
      <c r="B195" s="135" t="s">
        <v>255</v>
      </c>
      <c r="C195" s="127">
        <f>SUM(C158:C194)</f>
        <v>7412046</v>
      </c>
      <c r="D195" s="251">
        <f>IF(C195=0,0,IF(ISNONTEXT(E195),C195/$AD195,C195/AE195))</f>
        <v>20.922025573714961</v>
      </c>
      <c r="E195" s="125"/>
      <c r="F195" s="252">
        <f t="shared" si="55"/>
        <v>100</v>
      </c>
      <c r="G195" s="127">
        <f>SUM(G158:G194)</f>
        <v>80152912</v>
      </c>
      <c r="H195" s="251">
        <f>IF(G195=0,0,IF(ISNONTEXT(I195),G195/$AD195,G195/AF195))</f>
        <v>226.24809326220114</v>
      </c>
      <c r="I195" s="125"/>
      <c r="J195" s="252">
        <f t="shared" si="57"/>
        <v>100</v>
      </c>
      <c r="K195" s="127">
        <f t="shared" ref="K195:R195" si="67">SUM(K158:K194)</f>
        <v>0</v>
      </c>
      <c r="L195" s="127">
        <f t="shared" si="67"/>
        <v>5669648</v>
      </c>
      <c r="M195" s="127">
        <f t="shared" si="67"/>
        <v>76209</v>
      </c>
      <c r="N195" s="127">
        <f t="shared" si="67"/>
        <v>0</v>
      </c>
      <c r="O195" s="127">
        <f t="shared" si="67"/>
        <v>0</v>
      </c>
      <c r="P195" s="127">
        <f t="shared" si="67"/>
        <v>0</v>
      </c>
      <c r="Q195" s="127">
        <f t="shared" si="67"/>
        <v>70668</v>
      </c>
      <c r="R195" s="127">
        <f t="shared" si="67"/>
        <v>13588</v>
      </c>
      <c r="S195" s="251">
        <f>IF(R195=0,0,IF(ISNONTEXT(T195),R195/$AD195,R195/AG195))</f>
        <v>0.76418649119847026</v>
      </c>
      <c r="T195" s="206" t="s">
        <v>352</v>
      </c>
      <c r="U195" s="252">
        <f t="shared" si="59"/>
        <v>100</v>
      </c>
      <c r="V195" s="127">
        <f>SUM(V158:V194)</f>
        <v>87578546</v>
      </c>
      <c r="W195" s="127">
        <f>SUM(W158:W194)</f>
        <v>380857</v>
      </c>
      <c r="X195" s="252">
        <f t="shared" si="61"/>
        <v>0.43487476944410569</v>
      </c>
      <c r="Y195" s="127">
        <f>SUM(Y158:Y194)</f>
        <v>2936635</v>
      </c>
      <c r="Z195" s="252">
        <f t="shared" si="62"/>
        <v>3.3531442734845132</v>
      </c>
      <c r="AA195" s="127">
        <f>SUM(AA158:AA194)</f>
        <v>603568</v>
      </c>
      <c r="AB195" s="252">
        <f t="shared" si="63"/>
        <v>0.68917335074277208</v>
      </c>
      <c r="AC195" s="127">
        <f>SUM(AC158:AC194)</f>
        <v>435078</v>
      </c>
      <c r="AD195" s="128">
        <f>SUM(AD158:AD194)</f>
        <v>354270</v>
      </c>
      <c r="AE195" s="128">
        <f>SUM(AE158:AE194)</f>
        <v>354270</v>
      </c>
      <c r="AF195" s="128">
        <f>SUM(AF158:AF194)</f>
        <v>354270</v>
      </c>
      <c r="AG195" s="128">
        <f>SUM(AG158:AG194)</f>
        <v>17781</v>
      </c>
    </row>
    <row r="196" spans="1:33" x14ac:dyDescent="0.2">
      <c r="D196" s="77"/>
      <c r="H196" s="77"/>
      <c r="S196" s="77"/>
      <c r="AD196" s="96"/>
    </row>
    <row r="197" spans="1:33" ht="13.5" thickBot="1" x14ac:dyDescent="0.25">
      <c r="A197" s="208">
        <f>(A45+A149+A195)</f>
        <v>170</v>
      </c>
      <c r="B197" s="209" t="s">
        <v>293</v>
      </c>
      <c r="C197" s="241">
        <f>C45+C149+C195</f>
        <v>71666357</v>
      </c>
      <c r="D197" s="242">
        <f>IF(C197=0,0,IF(ISNONTEXT(E197),C197/$AD197,C197/AE197))</f>
        <v>8.3055086388865895</v>
      </c>
      <c r="E197" s="208"/>
      <c r="F197" s="243"/>
      <c r="G197" s="241">
        <f>G45+G149+G195</f>
        <v>1464836597</v>
      </c>
      <c r="H197" s="242">
        <f>IF(G197=0,0,IF(ISNONTEXT(I197),G197/$AD197,G197/AF197))</f>
        <v>169.76184530965813</v>
      </c>
      <c r="I197" s="208"/>
      <c r="J197" s="243"/>
      <c r="K197" s="241">
        <f t="shared" ref="K197:R197" si="68">K45+K149+K195</f>
        <v>120238552</v>
      </c>
      <c r="L197" s="241">
        <f t="shared" si="68"/>
        <v>128015213</v>
      </c>
      <c r="M197" s="241">
        <f t="shared" si="68"/>
        <v>5783068</v>
      </c>
      <c r="N197" s="241">
        <f t="shared" si="68"/>
        <v>92567</v>
      </c>
      <c r="O197" s="241">
        <f t="shared" si="68"/>
        <v>2691</v>
      </c>
      <c r="P197" s="241">
        <f t="shared" si="68"/>
        <v>0</v>
      </c>
      <c r="Q197" s="241">
        <f t="shared" si="68"/>
        <v>75744</v>
      </c>
      <c r="R197" s="241">
        <f t="shared" si="68"/>
        <v>77047628</v>
      </c>
      <c r="S197" s="242">
        <f>IF(R197=0,0,IF(ISNONTEXT(T197),R197/$AD197,R197/AG197))</f>
        <v>8.9291512328402618</v>
      </c>
      <c r="T197" s="212"/>
      <c r="U197" s="243"/>
      <c r="V197" s="241">
        <f>V45+V149+V195</f>
        <v>1613550582</v>
      </c>
      <c r="W197" s="241">
        <f>W45+W149+W195</f>
        <v>63625294</v>
      </c>
      <c r="X197" s="243">
        <f>IF($V197,W197/$V197*100,0)</f>
        <v>3.9431855877202366</v>
      </c>
      <c r="Y197" s="241">
        <f>Y45+Y149+Y195</f>
        <v>64280259</v>
      </c>
      <c r="Z197" s="243">
        <f>IF($V197,Y197/$V197*100,0)</f>
        <v>3.9837771258663897</v>
      </c>
      <c r="AA197" s="241">
        <f>AA45+AA149+AA195</f>
        <v>129328308</v>
      </c>
      <c r="AB197" s="243">
        <f>IF($V197,AA197/$V197*100,0)</f>
        <v>8.015138133426051</v>
      </c>
      <c r="AC197" s="241">
        <f>AC45+AC149+AC195</f>
        <v>37114102</v>
      </c>
      <c r="AD197" s="234">
        <f>AD45+AD149+AD195</f>
        <v>8628774</v>
      </c>
      <c r="AE197" s="234">
        <f>AE45+AE149+AE195</f>
        <v>8548647</v>
      </c>
      <c r="AF197" s="234">
        <f>AF45+AF149+AF195</f>
        <v>8628774</v>
      </c>
      <c r="AG197" s="234">
        <f>AG45+AG149+AG195</f>
        <v>8292285</v>
      </c>
    </row>
    <row r="198" spans="1:33" ht="13.5" thickTop="1" x14ac:dyDescent="0.2">
      <c r="AD198" s="96"/>
    </row>
    <row r="199" spans="1:33" ht="13.5" thickBot="1" x14ac:dyDescent="0.25"/>
    <row r="200" spans="1:33" s="280" customFormat="1" x14ac:dyDescent="0.2">
      <c r="A200" s="223" t="s">
        <v>501</v>
      </c>
      <c r="B200" s="335"/>
      <c r="C200" s="335"/>
      <c r="D200" s="335"/>
      <c r="E200" s="335"/>
      <c r="F200" s="335"/>
      <c r="G200" s="335"/>
      <c r="H200" s="335"/>
      <c r="I200" s="335"/>
      <c r="J200" s="335"/>
      <c r="K200" s="335"/>
      <c r="L200" s="335"/>
      <c r="M200" s="335"/>
      <c r="N200" s="336"/>
    </row>
    <row r="201" spans="1:33" s="280" customFormat="1" ht="33.75" customHeight="1" thickBot="1" x14ac:dyDescent="0.25">
      <c r="A201" s="410" t="s">
        <v>502</v>
      </c>
      <c r="B201" s="411"/>
      <c r="C201" s="411"/>
      <c r="D201" s="411"/>
      <c r="E201" s="411"/>
      <c r="F201" s="411"/>
      <c r="G201" s="411"/>
      <c r="H201" s="411"/>
      <c r="I201" s="411"/>
      <c r="J201" s="411"/>
      <c r="K201" s="411"/>
      <c r="L201" s="411"/>
      <c r="M201" s="411"/>
      <c r="N201" s="412"/>
    </row>
    <row r="212" spans="1:1" x14ac:dyDescent="0.2">
      <c r="A212" s="99"/>
    </row>
    <row r="225" s="70" customFormat="1" x14ac:dyDescent="0.2"/>
    <row r="226" s="70" customFormat="1" x14ac:dyDescent="0.2"/>
    <row r="227" s="70" customFormat="1" x14ac:dyDescent="0.2"/>
    <row r="228" s="70" customFormat="1" x14ac:dyDescent="0.2"/>
    <row r="229" s="70" customFormat="1" x14ac:dyDescent="0.2"/>
    <row r="230" s="70" customFormat="1" x14ac:dyDescent="0.2"/>
    <row r="231" s="70" customFormat="1" x14ac:dyDescent="0.2"/>
    <row r="232" s="70" customFormat="1" x14ac:dyDescent="0.2"/>
    <row r="233" s="70" customFormat="1" x14ac:dyDescent="0.2"/>
    <row r="234" s="70" customFormat="1" x14ac:dyDescent="0.2"/>
    <row r="235" s="70" customFormat="1" x14ac:dyDescent="0.2"/>
    <row r="236" s="70" customFormat="1" x14ac:dyDescent="0.2"/>
    <row r="237" s="70" customFormat="1" x14ac:dyDescent="0.2"/>
    <row r="238" s="70" customFormat="1" x14ac:dyDescent="0.2"/>
    <row r="239" s="70" customFormat="1" x14ac:dyDescent="0.2"/>
    <row r="240" s="70" customFormat="1" x14ac:dyDescent="0.2"/>
    <row r="241" s="70" customFormat="1" x14ac:dyDescent="0.2"/>
    <row r="242" s="70" customFormat="1" x14ac:dyDescent="0.2"/>
    <row r="243" s="70" customFormat="1" x14ac:dyDescent="0.2"/>
    <row r="244" s="70" customFormat="1" x14ac:dyDescent="0.2"/>
    <row r="245" s="70" customFormat="1" x14ac:dyDescent="0.2"/>
    <row r="246" s="70" customFormat="1" x14ac:dyDescent="0.2"/>
    <row r="247" s="70" customFormat="1" x14ac:dyDescent="0.2"/>
    <row r="248" s="70" customFormat="1" x14ac:dyDescent="0.2"/>
    <row r="249" s="70" customFormat="1" x14ac:dyDescent="0.2"/>
    <row r="250" s="70" customFormat="1" x14ac:dyDescent="0.2"/>
    <row r="251" s="70" customFormat="1" x14ac:dyDescent="0.2"/>
    <row r="252" s="70" customFormat="1" x14ac:dyDescent="0.2"/>
    <row r="253" s="70" customFormat="1" x14ac:dyDescent="0.2"/>
    <row r="254" s="70" customFormat="1" x14ac:dyDescent="0.2"/>
    <row r="255" s="70" customFormat="1" x14ac:dyDescent="0.2"/>
    <row r="256" s="70" customFormat="1" x14ac:dyDescent="0.2"/>
    <row r="257" s="70" customFormat="1" x14ac:dyDescent="0.2"/>
    <row r="258" s="70" customFormat="1" x14ac:dyDescent="0.2"/>
    <row r="259" s="70" customFormat="1" x14ac:dyDescent="0.2"/>
    <row r="260" s="70" customFormat="1" x14ac:dyDescent="0.2"/>
    <row r="261" s="70" customFormat="1" x14ac:dyDescent="0.2"/>
    <row r="262" s="70" customFormat="1" x14ac:dyDescent="0.2"/>
    <row r="263" s="70" customFormat="1" x14ac:dyDescent="0.2"/>
    <row r="264" s="70" customFormat="1" x14ac:dyDescent="0.2"/>
    <row r="265" s="70" customFormat="1" x14ac:dyDescent="0.2"/>
    <row r="266" s="70" customFormat="1" x14ac:dyDescent="0.2"/>
    <row r="267" s="70" customFormat="1" x14ac:dyDescent="0.2"/>
    <row r="268" s="70" customFormat="1" x14ac:dyDescent="0.2"/>
    <row r="269" s="70" customFormat="1" x14ac:dyDescent="0.2"/>
    <row r="270" s="70" customFormat="1" x14ac:dyDescent="0.2"/>
    <row r="271" s="70" customFormat="1" x14ac:dyDescent="0.2"/>
    <row r="272" s="70" customFormat="1" x14ac:dyDescent="0.2"/>
    <row r="273" s="70" customFormat="1" x14ac:dyDescent="0.2"/>
    <row r="274" s="70" customFormat="1" x14ac:dyDescent="0.2"/>
    <row r="275" s="70" customFormat="1" x14ac:dyDescent="0.2"/>
    <row r="276" s="70" customFormat="1" x14ac:dyDescent="0.2"/>
    <row r="277" s="70" customFormat="1" x14ac:dyDescent="0.2"/>
    <row r="278" s="70" customFormat="1" x14ac:dyDescent="0.2"/>
    <row r="279" s="70" customFormat="1" x14ac:dyDescent="0.2"/>
    <row r="280" s="70" customFormat="1" x14ac:dyDescent="0.2"/>
    <row r="281" s="70" customFormat="1" x14ac:dyDescent="0.2"/>
    <row r="282" s="70" customFormat="1" x14ac:dyDescent="0.2"/>
    <row r="283" s="70" customFormat="1" x14ac:dyDescent="0.2"/>
    <row r="284" s="70" customFormat="1" x14ac:dyDescent="0.2"/>
    <row r="285" s="70" customFormat="1" x14ac:dyDescent="0.2"/>
    <row r="286" s="70" customFormat="1" x14ac:dyDescent="0.2"/>
    <row r="287" s="70" customFormat="1" x14ac:dyDescent="0.2"/>
    <row r="288" s="70" customFormat="1" x14ac:dyDescent="0.2"/>
    <row r="289" s="70" customFormat="1" x14ac:dyDescent="0.2"/>
    <row r="290" s="70" customFormat="1" x14ac:dyDescent="0.2"/>
    <row r="291" s="70" customFormat="1" x14ac:dyDescent="0.2"/>
    <row r="292" s="70" customFormat="1" x14ac:dyDescent="0.2"/>
    <row r="293" s="70" customFormat="1" x14ac:dyDescent="0.2"/>
    <row r="294" s="70" customFormat="1" x14ac:dyDescent="0.2"/>
    <row r="295" s="70" customFormat="1" x14ac:dyDescent="0.2"/>
    <row r="296" s="70" customFormat="1" x14ac:dyDescent="0.2"/>
    <row r="297" s="70" customFormat="1" x14ac:dyDescent="0.2"/>
    <row r="298" s="70" customFormat="1" x14ac:dyDescent="0.2"/>
    <row r="299" s="70" customFormat="1" x14ac:dyDescent="0.2"/>
    <row r="300" s="70" customFormat="1" x14ac:dyDescent="0.2"/>
    <row r="301" s="70" customFormat="1" x14ac:dyDescent="0.2"/>
    <row r="302" s="70" customFormat="1" x14ac:dyDescent="0.2"/>
    <row r="303" s="70" customFormat="1" x14ac:dyDescent="0.2"/>
    <row r="304" s="70" customFormat="1" x14ac:dyDescent="0.2"/>
    <row r="305" s="70" customFormat="1" x14ac:dyDescent="0.2"/>
    <row r="306" s="70" customFormat="1" x14ac:dyDescent="0.2"/>
    <row r="307" s="70" customFormat="1" x14ac:dyDescent="0.2"/>
    <row r="308" s="70" customFormat="1" x14ac:dyDescent="0.2"/>
    <row r="309" s="70" customFormat="1" x14ac:dyDescent="0.2"/>
    <row r="310" s="70" customFormat="1" x14ac:dyDescent="0.2"/>
    <row r="311" s="70" customFormat="1" x14ac:dyDescent="0.2"/>
    <row r="312" s="70" customFormat="1" x14ac:dyDescent="0.2"/>
    <row r="313" s="70" customFormat="1" x14ac:dyDescent="0.2"/>
    <row r="314" s="70" customFormat="1" x14ac:dyDescent="0.2"/>
    <row r="315" s="70" customFormat="1" x14ac:dyDescent="0.2"/>
    <row r="316" s="70" customFormat="1" x14ac:dyDescent="0.2"/>
    <row r="317" s="70" customFormat="1" x14ac:dyDescent="0.2"/>
    <row r="318" s="70" customFormat="1" x14ac:dyDescent="0.2"/>
    <row r="319" s="70" customFormat="1" x14ac:dyDescent="0.2"/>
    <row r="320" s="70" customFormat="1" x14ac:dyDescent="0.2"/>
    <row r="321" s="70" customFormat="1" x14ac:dyDescent="0.2"/>
    <row r="322" s="70" customFormat="1" x14ac:dyDescent="0.2"/>
    <row r="323" s="70" customFormat="1" x14ac:dyDescent="0.2"/>
    <row r="324" s="70" customFormat="1" x14ac:dyDescent="0.2"/>
  </sheetData>
  <mergeCells count="7">
    <mergeCell ref="K52:Q52"/>
    <mergeCell ref="W52:AC52"/>
    <mergeCell ref="K5:Q5"/>
    <mergeCell ref="W5:AC5"/>
    <mergeCell ref="A201:N201"/>
    <mergeCell ref="K156:Q156"/>
    <mergeCell ref="W156:AC156"/>
  </mergeCells>
  <printOptions gridLinesSet="0"/>
  <pageMargins left="3.75" right="0.25" top="0.5" bottom="0.3" header="0.5" footer="0.5"/>
  <pageSetup paperSize="17"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21</vt:i4>
      </vt:variant>
    </vt:vector>
  </HeadingPairs>
  <TitlesOfParts>
    <vt:vector size="42" baseType="lpstr">
      <vt:lpstr>COVER</vt:lpstr>
      <vt:lpstr>Transmittal Letter</vt:lpstr>
      <vt:lpstr>Table of Contents</vt:lpstr>
      <vt:lpstr>Exhibit A</vt:lpstr>
      <vt:lpstr>Exhibit B</vt:lpstr>
      <vt:lpstr>Exhibit B1</vt:lpstr>
      <vt:lpstr>Exhibit B2</vt:lpstr>
      <vt:lpstr>Exhibit C</vt:lpstr>
      <vt:lpstr>Exhibit C1</vt:lpstr>
      <vt:lpstr>Exhibit C2</vt:lpstr>
      <vt:lpstr>Exhibit C3</vt:lpstr>
      <vt:lpstr>Exhibit C4</vt:lpstr>
      <vt:lpstr>Exhibit C5</vt:lpstr>
      <vt:lpstr>Exhibit C6</vt:lpstr>
      <vt:lpstr>Exhibit C7</vt:lpstr>
      <vt:lpstr>Exhibit C8</vt:lpstr>
      <vt:lpstr>Exhibit D</vt:lpstr>
      <vt:lpstr>Exhibit E</vt:lpstr>
      <vt:lpstr>Exhibit F</vt:lpstr>
      <vt:lpstr>Exhibit G</vt:lpstr>
      <vt:lpstr>Exhibit H</vt:lpstr>
      <vt:lpstr>'Exhibit A'!Print_Area</vt:lpstr>
      <vt:lpstr>'Exhibit B'!Print_Area</vt:lpstr>
      <vt:lpstr>'Exhibit B2'!Print_Area</vt:lpstr>
      <vt:lpstr>'Exhibit C'!Print_Area</vt:lpstr>
      <vt:lpstr>'Exhibit C1'!Print_Area</vt:lpstr>
      <vt:lpstr>'Exhibit C2'!Print_Area</vt:lpstr>
      <vt:lpstr>'Exhibit C3'!Print_Area</vt:lpstr>
      <vt:lpstr>'Exhibit C4'!Print_Area</vt:lpstr>
      <vt:lpstr>'Exhibit C5'!Print_Area</vt:lpstr>
      <vt:lpstr>'Exhibit C6'!Print_Area</vt:lpstr>
      <vt:lpstr>'Exhibit C7'!Print_Area</vt:lpstr>
      <vt:lpstr>'Exhibit C8'!Print_Area</vt:lpstr>
      <vt:lpstr>'Exhibit F'!Print_Area</vt:lpstr>
      <vt:lpstr>'Exhibit H'!Print_Area</vt:lpstr>
      <vt:lpstr>'Table of Contents'!Print_Area</vt:lpstr>
      <vt:lpstr>'Exhibit A'!Print_Area_MI</vt:lpstr>
      <vt:lpstr>'Exhibit C4'!Print_Area_MI</vt:lpstr>
      <vt:lpstr>'Exhibit C8'!Print_Area_MI</vt:lpstr>
      <vt:lpstr>'Exhibit D'!Print_Area_MI</vt:lpstr>
      <vt:lpstr>'Exhibit E'!Print_Area_MI</vt:lpstr>
      <vt:lpstr>Print_Area_MI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Reamy</dc:creator>
  <cp:lastModifiedBy>Rachel Reamy</cp:lastModifiedBy>
  <cp:lastPrinted>2024-06-02T03:20:17Z</cp:lastPrinted>
  <dcterms:created xsi:type="dcterms:W3CDTF">2024-06-01T18:02:43Z</dcterms:created>
  <dcterms:modified xsi:type="dcterms:W3CDTF">2024-07-24T19:51:50Z</dcterms:modified>
</cp:coreProperties>
</file>